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4.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chart13.xml" ContentType="application/vnd.openxmlformats-officedocument.drawingml.chart+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PRINFNAS002N\Shared_Dept\Disability Employment and Carers Group\Disability Employment Programs Branch\Performance Modelling Evaluation\DES Data\Monthly Report\2025-26\202509\"/>
    </mc:Choice>
  </mc:AlternateContent>
  <xr:revisionPtr revIDLastSave="0" documentId="13_ncr:1_{20077A14-16BB-414F-AF97-9AEB8AD230F5}" xr6:coauthVersionLast="47" xr6:coauthVersionMax="47" xr10:uidLastSave="{00000000-0000-0000-0000-000000000000}"/>
  <bookViews>
    <workbookView xWindow="-110" yWindow="-110" windowWidth="19420" windowHeight="10300" xr2:uid="{00000000-000D-0000-FFFF-FFFF00000000}"/>
  </bookViews>
  <sheets>
    <sheet name="Summary" sheetId="1" r:id="rId1"/>
    <sheet name="Caseload" sheetId="7" r:id="rId2"/>
    <sheet name="CaseloadData" sheetId="6" r:id="rId3"/>
    <sheet name="RefComExt" sheetId="8" r:id="rId4"/>
    <sheet name="RCEData" sheetId="2" r:id="rId5"/>
    <sheet name="Outcomes" sheetId="9" r:id="rId6"/>
    <sheet name="OutcomesData" sheetId="3" r:id="rId7"/>
    <sheet name="Glossary" sheetId="10" r:id="rId8"/>
  </sheets>
  <definedNames>
    <definedName name="_Ref66263657" localSheetId="7">Glossary!$A$46</definedName>
    <definedName name="_xlnm.Print_Area" localSheetId="1">Caseload!$A$1:$R$77</definedName>
    <definedName name="_xlnm.Print_Area" localSheetId="7">Glossary!$A$1:$A$166</definedName>
    <definedName name="_xlnm.Print_Area" localSheetId="5">Outcomes!$A$1:$K$114,Outcomes!$L$1:$T$77</definedName>
    <definedName name="_xlnm.Print_Area" localSheetId="3">RefComExt!$A$1:$U$112</definedName>
    <definedName name="_xlnm.Print_Titles" localSheetId="7">Glossary!$1:$1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 l="1"/>
  <c r="D10" i="9" a="1"/>
  <c r="D9" i="9" a="1"/>
  <c r="D8" i="9" a="1"/>
  <c r="D12" i="9" a="1"/>
  <c r="D11" i="9" a="1"/>
  <c r="D12" i="9" l="1"/>
  <c r="D11" i="9"/>
  <c r="D10" i="9"/>
  <c r="D9" i="9"/>
  <c r="D8" i="9"/>
  <c r="F47" i="7" l="1" a="1"/>
  <c r="D11" i="7" a="1"/>
  <c r="H8" i="9"/>
  <c r="H11" i="8"/>
  <c r="F84" i="8" a="1"/>
  <c r="H51" i="9"/>
  <c r="F11" i="7" a="1"/>
  <c r="C84" i="8" a="1"/>
  <c r="F12" i="8" a="1"/>
  <c r="H12" i="9"/>
  <c r="C49" i="9" a="1"/>
  <c r="I48" i="7"/>
  <c r="H48" i="7"/>
  <c r="H9" i="9"/>
  <c r="I84" i="8"/>
  <c r="F85" i="8" a="1"/>
  <c r="D12" i="7" a="1"/>
  <c r="D83" i="8" a="1"/>
  <c r="C85" i="8" a="1"/>
  <c r="F11" i="9" a="1"/>
  <c r="C49" i="7" a="1"/>
  <c r="I12" i="8"/>
  <c r="H49" i="9"/>
  <c r="I10" i="9"/>
  <c r="I44" i="8"/>
  <c r="I12" i="7"/>
  <c r="F88" i="9" a="1"/>
  <c r="C52" i="9" a="1"/>
  <c r="I43" i="8"/>
  <c r="H85" i="8"/>
  <c r="H9" i="7"/>
  <c r="H10" i="8"/>
  <c r="C90" i="9" a="1"/>
  <c r="I9" i="7"/>
  <c r="C12" i="8" a="1"/>
  <c r="H45" i="7"/>
  <c r="F9" i="9" a="1"/>
  <c r="F8" i="9" a="1"/>
  <c r="I47" i="7"/>
  <c r="D45" i="8" a="1"/>
  <c r="C50" i="9" a="1"/>
  <c r="H83" i="8"/>
  <c r="C91" i="9" a="1"/>
  <c r="I9" i="9"/>
  <c r="H11" i="9"/>
  <c r="H47" i="7"/>
  <c r="F50" i="9" a="1"/>
  <c r="F12" i="9" a="1"/>
  <c r="D11" i="8" a="1"/>
  <c r="F13" i="8" a="1"/>
  <c r="D46" i="7" a="1"/>
  <c r="F44" i="8" a="1"/>
  <c r="F49" i="9" a="1"/>
  <c r="H44" i="8"/>
  <c r="D44" i="8" a="1"/>
  <c r="D13" i="8" a="1"/>
  <c r="C45" i="7" a="1"/>
  <c r="F10" i="9" a="1"/>
  <c r="F49" i="7" a="1"/>
  <c r="I46" i="7"/>
  <c r="D43" i="8" a="1"/>
  <c r="I87" i="9"/>
  <c r="I13" i="8"/>
  <c r="H43" i="8"/>
  <c r="I82" i="8"/>
  <c r="F43" i="8" a="1"/>
  <c r="I85" i="8"/>
  <c r="H49" i="7"/>
  <c r="H42" i="8"/>
  <c r="C51" i="9" a="1"/>
  <c r="H44" i="7"/>
  <c r="H89" i="9"/>
  <c r="D91" i="9" a="1"/>
  <c r="C10" i="9" a="1"/>
  <c r="I42" i="8"/>
  <c r="D84" i="8" a="1"/>
  <c r="F90" i="9" a="1"/>
  <c r="F52" i="9" a="1"/>
  <c r="H50" i="9"/>
  <c r="D85" i="8" a="1"/>
  <c r="I10" i="7"/>
  <c r="I50" i="9"/>
  <c r="C3" i="1" a="1"/>
  <c r="H52" i="9"/>
  <c r="D12" i="8" a="1"/>
  <c r="F91" i="9" a="1"/>
  <c r="F48" i="7" a="1"/>
  <c r="I44" i="7"/>
  <c r="I7" i="9"/>
  <c r="I11" i="8"/>
  <c r="C83" i="8" a="1"/>
  <c r="I52" i="9"/>
  <c r="I88" i="9"/>
  <c r="I91" i="9"/>
  <c r="I90" i="9"/>
  <c r="C44" i="8" a="1"/>
  <c r="D51" i="9" a="1"/>
  <c r="D45" i="7" a="1"/>
  <c r="D48" i="7" a="1"/>
  <c r="D49" i="9" a="1"/>
  <c r="F46" i="7" a="1"/>
  <c r="F51" i="9" a="1"/>
  <c r="I49" i="7"/>
  <c r="C11" i="7" a="1"/>
  <c r="I11" i="9"/>
  <c r="I12" i="9"/>
  <c r="H12" i="8"/>
  <c r="H84" i="8"/>
  <c r="D10" i="7" a="1"/>
  <c r="H7" i="9"/>
  <c r="I48" i="9"/>
  <c r="I8" i="9"/>
  <c r="H90" i="9"/>
  <c r="C89" i="9" a="1"/>
  <c r="C10" i="7" a="1"/>
  <c r="D89" i="9" a="1"/>
  <c r="D49" i="7" a="1"/>
  <c r="D88" i="9" a="1"/>
  <c r="H87" i="9"/>
  <c r="C43" i="8" a="1"/>
  <c r="F10" i="7" a="1"/>
  <c r="F83" i="8" a="1"/>
  <c r="H12" i="7"/>
  <c r="F12" i="7" a="1"/>
  <c r="I10" i="8"/>
  <c r="D90" i="9" a="1"/>
  <c r="C45" i="8" a="1"/>
  <c r="C12" i="9" a="1"/>
  <c r="C11" i="8" a="1"/>
  <c r="C9" i="9" a="1"/>
  <c r="C11" i="9" a="1"/>
  <c r="H82" i="8"/>
  <c r="I49" i="9"/>
  <c r="H88" i="9"/>
  <c r="H13" i="8"/>
  <c r="H10" i="7"/>
  <c r="D47" i="7" a="1"/>
  <c r="C47" i="7" a="1"/>
  <c r="C88" i="9" a="1"/>
  <c r="C8" i="9" a="1"/>
  <c r="D52" i="9" a="1"/>
  <c r="I45" i="7"/>
  <c r="I11" i="7"/>
  <c r="C12" i="7" a="1"/>
  <c r="C13" i="8" a="1"/>
  <c r="I45" i="8"/>
  <c r="C46" i="7" a="1"/>
  <c r="F11" i="8" a="1"/>
  <c r="D50" i="9" a="1"/>
  <c r="H11" i="7"/>
  <c r="I89" i="9"/>
  <c r="H91" i="9"/>
  <c r="H10" i="9"/>
  <c r="F45" i="8" a="1"/>
  <c r="H45" i="8"/>
  <c r="F89" i="9" a="1"/>
  <c r="I83" i="8"/>
  <c r="I51" i="9"/>
  <c r="H46" i="7"/>
  <c r="F45" i="7" a="1"/>
  <c r="H48" i="9"/>
  <c r="C48" i="7" a="1"/>
  <c r="C48" i="7" l="1"/>
  <c r="F45" i="7"/>
  <c r="J46" i="7"/>
  <c r="F89" i="9"/>
  <c r="J45" i="8"/>
  <c r="F45" i="8"/>
  <c r="J10" i="9"/>
  <c r="J91" i="9"/>
  <c r="J11" i="7"/>
  <c r="D50" i="9"/>
  <c r="F11" i="8"/>
  <c r="C46" i="7"/>
  <c r="C13" i="8"/>
  <c r="C12" i="7"/>
  <c r="D52" i="9"/>
  <c r="C8" i="9"/>
  <c r="C88" i="9"/>
  <c r="C47" i="7"/>
  <c r="D47" i="7"/>
  <c r="J10" i="7"/>
  <c r="J13" i="8"/>
  <c r="J88" i="9"/>
  <c r="C11" i="9"/>
  <c r="C9" i="9"/>
  <c r="C11" i="8"/>
  <c r="C12" i="9"/>
  <c r="C45" i="8"/>
  <c r="D90" i="9"/>
  <c r="F12" i="7"/>
  <c r="J12" i="7"/>
  <c r="F83" i="8"/>
  <c r="F10" i="7"/>
  <c r="C43" i="8"/>
  <c r="D88" i="9"/>
  <c r="D49" i="7"/>
  <c r="D89" i="9"/>
  <c r="C10" i="7"/>
  <c r="C89" i="9"/>
  <c r="J90" i="9"/>
  <c r="D10" i="7"/>
  <c r="J84" i="8"/>
  <c r="J12" i="8"/>
  <c r="J12" i="9"/>
  <c r="C11" i="7"/>
  <c r="F51" i="9"/>
  <c r="F46" i="7"/>
  <c r="D49" i="9"/>
  <c r="D48" i="7"/>
  <c r="D45" i="7"/>
  <c r="D51" i="9"/>
  <c r="C44" i="8"/>
  <c r="C83" i="8"/>
  <c r="F48" i="7"/>
  <c r="F91" i="9"/>
  <c r="D12" i="8"/>
  <c r="J52" i="9"/>
  <c r="C3" i="1"/>
  <c r="D85" i="8"/>
  <c r="J50" i="9"/>
  <c r="F52" i="9"/>
  <c r="F90" i="9"/>
  <c r="D84" i="8"/>
  <c r="C10" i="9"/>
  <c r="D91" i="9"/>
  <c r="J89" i="9"/>
  <c r="C51" i="9"/>
  <c r="J49" i="7"/>
  <c r="F43" i="8"/>
  <c r="J43" i="8"/>
  <c r="D43" i="8"/>
  <c r="F49" i="7"/>
  <c r="F10" i="9"/>
  <c r="C45" i="7"/>
  <c r="D13" i="8"/>
  <c r="D44" i="8"/>
  <c r="J44" i="8"/>
  <c r="F49" i="9"/>
  <c r="F44" i="8"/>
  <c r="D46" i="7"/>
  <c r="F13" i="8"/>
  <c r="D11" i="8"/>
  <c r="F12" i="9"/>
  <c r="F50" i="9"/>
  <c r="J47" i="7"/>
  <c r="J11" i="9"/>
  <c r="C91" i="9"/>
  <c r="J83" i="8"/>
  <c r="C50" i="9"/>
  <c r="D45" i="8"/>
  <c r="F8" i="9"/>
  <c r="F9" i="9"/>
  <c r="J45" i="7"/>
  <c r="C12" i="8"/>
  <c r="C90" i="9"/>
  <c r="J85" i="8"/>
  <c r="C52" i="9"/>
  <c r="F88" i="9"/>
  <c r="J49" i="9"/>
  <c r="C49" i="7"/>
  <c r="F11" i="9"/>
  <c r="C85" i="8"/>
  <c r="D83" i="8"/>
  <c r="D12" i="7"/>
  <c r="F85" i="8"/>
  <c r="J9" i="9"/>
  <c r="J48" i="7"/>
  <c r="C49" i="9"/>
  <c r="F12" i="8"/>
  <c r="C84" i="8"/>
  <c r="F11" i="7"/>
  <c r="J51" i="9"/>
  <c r="F84" i="8"/>
  <c r="J11" i="8"/>
  <c r="J8" i="9"/>
  <c r="D11" i="7"/>
  <c r="F47" i="7"/>
  <c r="G9" i="9" l="1"/>
  <c r="E9" i="9"/>
  <c r="G46" i="7"/>
  <c r="E46" i="7"/>
  <c r="G11" i="9"/>
  <c r="E11" i="9"/>
  <c r="E52" i="9"/>
  <c r="G52" i="9"/>
  <c r="E49" i="9"/>
  <c r="G49" i="9"/>
  <c r="G90" i="9"/>
  <c r="E90" i="9"/>
  <c r="E43" i="8"/>
  <c r="G43" i="8"/>
  <c r="E12" i="8"/>
  <c r="G12" i="8"/>
  <c r="E51" i="9"/>
  <c r="G51" i="9"/>
  <c r="E47" i="7"/>
  <c r="G47" i="7"/>
  <c r="E11" i="7"/>
  <c r="G11" i="7"/>
  <c r="E85" i="8"/>
  <c r="G85" i="8"/>
  <c r="E88" i="9"/>
  <c r="G88" i="9"/>
  <c r="G50" i="9"/>
  <c r="E50" i="9"/>
  <c r="E83" i="8"/>
  <c r="G83" i="8"/>
  <c r="E8" i="9"/>
  <c r="G8" i="9"/>
  <c r="E45" i="8"/>
  <c r="G45" i="8"/>
  <c r="E49" i="7"/>
  <c r="G49" i="7"/>
  <c r="G10" i="9"/>
  <c r="E10" i="9"/>
  <c r="G44" i="8"/>
  <c r="E44" i="8"/>
  <c r="G91" i="9"/>
  <c r="E91" i="9"/>
  <c r="E89" i="9"/>
  <c r="G89" i="9"/>
  <c r="E12" i="7"/>
  <c r="G12" i="7"/>
  <c r="G84" i="8"/>
  <c r="E84" i="8"/>
  <c r="E45" i="7"/>
  <c r="G45" i="7"/>
  <c r="E10" i="7"/>
  <c r="G10" i="7"/>
  <c r="E11" i="8"/>
  <c r="G11" i="8"/>
  <c r="E13" i="8"/>
  <c r="G13" i="8"/>
  <c r="E48" i="7"/>
  <c r="G48" i="7"/>
  <c r="A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<sst xmlns="http://schemas.openxmlformats.org/spreadsheetml/2006/main" count="548" uniqueCount="319">
  <si>
    <t>DES Summary Report</t>
  </si>
  <si>
    <t>DES CASELOAD</t>
  </si>
  <si>
    <t>Status</t>
  </si>
  <si>
    <t>DMS</t>
  </si>
  <si>
    <t>ESS</t>
  </si>
  <si>
    <t>Total DES</t>
  </si>
  <si>
    <t>Percentage</t>
  </si>
  <si>
    <t>Gender</t>
  </si>
  <si>
    <t>Male</t>
  </si>
  <si>
    <t>Female</t>
  </si>
  <si>
    <t xml:space="preserve">DES  Age Distribution </t>
  </si>
  <si>
    <t>Under 21</t>
  </si>
  <si>
    <t>21 - 24</t>
  </si>
  <si>
    <t>25 - 34</t>
  </si>
  <si>
    <t>35 - 44</t>
  </si>
  <si>
    <t>Primary Disability</t>
  </si>
  <si>
    <t>45 - 49</t>
  </si>
  <si>
    <t>Physical</t>
  </si>
  <si>
    <t>50 - 54</t>
  </si>
  <si>
    <t>Psychiatric</t>
  </si>
  <si>
    <t>55 - 64</t>
  </si>
  <si>
    <t>Intellectual</t>
  </si>
  <si>
    <t>65 and over</t>
  </si>
  <si>
    <t>Autism</t>
  </si>
  <si>
    <t>Neurological</t>
  </si>
  <si>
    <t>Job Seeker Cohorts</t>
  </si>
  <si>
    <t>Specific Learning</t>
  </si>
  <si>
    <t>Indigenous</t>
  </si>
  <si>
    <t>Hearing</t>
  </si>
  <si>
    <t>CALD</t>
  </si>
  <si>
    <t>Homeless</t>
  </si>
  <si>
    <t>Vision</t>
  </si>
  <si>
    <t>Refugees</t>
  </si>
  <si>
    <t>Speech</t>
  </si>
  <si>
    <t>Ex Offender</t>
  </si>
  <si>
    <t>Deafblind</t>
  </si>
  <si>
    <t>Unknown</t>
  </si>
  <si>
    <t>Month / Year</t>
  </si>
  <si>
    <t>Referrals</t>
  </si>
  <si>
    <t>Comm</t>
  </si>
  <si>
    <t>Exits</t>
  </si>
  <si>
    <t>DMS - Referrals</t>
  </si>
  <si>
    <t>DMS - Comm</t>
  </si>
  <si>
    <t>DMS - Exits</t>
  </si>
  <si>
    <t>ESS - Referrals</t>
  </si>
  <si>
    <t>ESS - Comm</t>
  </si>
  <si>
    <t>ESS - Exits</t>
  </si>
  <si>
    <t>DES Month / Year</t>
  </si>
  <si>
    <t>DES Job Placements</t>
  </si>
  <si>
    <t>Old DES 13 Wk Outcomes</t>
  </si>
  <si>
    <t>Old DES 26 Wk Outcomes</t>
  </si>
  <si>
    <t>DMS Job Placement</t>
  </si>
  <si>
    <t xml:space="preserve">Old DMS 13 Wk Outcomes </t>
  </si>
  <si>
    <t>Old DMS 26 Wk Outcomes</t>
  </si>
  <si>
    <t>ESS Job Placement</t>
  </si>
  <si>
    <t>Old ESS 13 Wk Outcomes</t>
  </si>
  <si>
    <t>Old ESS 26 Wk Outcomes</t>
  </si>
  <si>
    <t>DES 4 Wk Outcomes</t>
  </si>
  <si>
    <t>DES 13 Wk Outcomes</t>
  </si>
  <si>
    <t>DES 26 Wk Outcomes</t>
  </si>
  <si>
    <t>DES 52 Wk Outcomes</t>
  </si>
  <si>
    <t>DES Path Internship</t>
  </si>
  <si>
    <t>DMS 4 Wk Outcomes</t>
  </si>
  <si>
    <t>DMS 13 Wk Outcomes</t>
  </si>
  <si>
    <t>DMS 26 Wk Outcomes</t>
  </si>
  <si>
    <t>DMS 52 Wk Outcomes</t>
  </si>
  <si>
    <t>ESS 4 Wk Outcomes</t>
  </si>
  <si>
    <t>ESS 13 Wk Outcomes</t>
  </si>
  <si>
    <t>ESS 26 Wk Outcomes</t>
  </si>
  <si>
    <t>ESS 52 Wk Outcomes</t>
  </si>
  <si>
    <t>Month/Year</t>
  </si>
  <si>
    <t>DES-DMS</t>
  </si>
  <si>
    <t>DES-ESS</t>
  </si>
  <si>
    <t>Total</t>
  </si>
  <si>
    <t>Current Caseload for DES</t>
  </si>
  <si>
    <t>Summary</t>
  </si>
  <si>
    <t>Current Month</t>
  </si>
  <si>
    <t>Last Month</t>
  </si>
  <si>
    <t>Last Year</t>
  </si>
  <si>
    <t>EOFY</t>
  </si>
  <si>
    <t xml:space="preserve">EOFY </t>
  </si>
  <si>
    <t>Variation</t>
  </si>
  <si>
    <t>DES - DMS</t>
  </si>
  <si>
    <t>DES -  ESS</t>
  </si>
  <si>
    <t>DES Current Caseload for Cohorts</t>
  </si>
  <si>
    <t>Ex-Offenders</t>
  </si>
  <si>
    <t>Caseload Characteristics</t>
  </si>
  <si>
    <t>% of Total Caseload</t>
  </si>
  <si>
    <t>Allowance Type</t>
  </si>
  <si>
    <t>Disability Support Pension</t>
  </si>
  <si>
    <t>Parenting Payment Partnered/Single</t>
  </si>
  <si>
    <t>Age - Sex Caseload Distribution</t>
  </si>
  <si>
    <t>DMS - Males</t>
  </si>
  <si>
    <t>DMS - Females</t>
  </si>
  <si>
    <t>ESS - Males</t>
  </si>
  <si>
    <t>ESS - Females</t>
  </si>
  <si>
    <t>Age Groups Caseload</t>
  </si>
  <si>
    <t>21-24</t>
  </si>
  <si>
    <t>25-34</t>
  </si>
  <si>
    <t>35-44</t>
  </si>
  <si>
    <t>45-49</t>
  </si>
  <si>
    <t>50-54</t>
  </si>
  <si>
    <t>55-64</t>
  </si>
  <si>
    <t>Age Groups Percentage Caseload</t>
  </si>
  <si>
    <t>Disability Employment Services - Full program</t>
  </si>
  <si>
    <t>DES Referrals</t>
  </si>
  <si>
    <t>Job Seeker Characteristics</t>
  </si>
  <si>
    <t>DMS -Refs</t>
  </si>
  <si>
    <t xml:space="preserve">DMS -Exits </t>
  </si>
  <si>
    <t>ESS -Refs</t>
  </si>
  <si>
    <t>Acquired brain injury</t>
  </si>
  <si>
    <t>Other Pension or Allowance</t>
  </si>
  <si>
    <t>Non-Allowee</t>
  </si>
  <si>
    <t>Age</t>
  </si>
  <si>
    <t>Cohorts</t>
  </si>
  <si>
    <t>Remote Job Seeker</t>
  </si>
  <si>
    <t>Age (Percentage Breakdown)</t>
  </si>
  <si>
    <t>13 Week Outcomes</t>
  </si>
  <si>
    <t>26 Week Outcomes</t>
  </si>
  <si>
    <t>52 Week Outcomes</t>
  </si>
  <si>
    <t>Path Internship</t>
  </si>
  <si>
    <t>DMS - 13 Week</t>
  </si>
  <si>
    <t>DMS  - 26 Week</t>
  </si>
  <si>
    <t>DMS  - 52 Week</t>
  </si>
  <si>
    <t>ESS - 13 Week</t>
  </si>
  <si>
    <t>ESS - 26 Week</t>
  </si>
  <si>
    <t>ESS - 52 Week</t>
  </si>
  <si>
    <t>Referred but not Commenced</t>
  </si>
  <si>
    <t>Suspended</t>
  </si>
  <si>
    <t>Employment Assistance</t>
  </si>
  <si>
    <t>Ongoing Support</t>
  </si>
  <si>
    <t>Deafblind (Dual Sensory)</t>
  </si>
  <si>
    <t>Unknown/Not Stated</t>
  </si>
  <si>
    <t>Referral Method</t>
  </si>
  <si>
    <t>Direct Registration</t>
  </si>
  <si>
    <t>Less than 1 year</t>
  </si>
  <si>
    <t>1 - 2 years</t>
  </si>
  <si>
    <t>2 - 3 years</t>
  </si>
  <si>
    <t>3 years or more</t>
  </si>
  <si>
    <t>Benchmark</t>
  </si>
  <si>
    <t>N/A</t>
  </si>
  <si>
    <t>0-7 Hours</t>
  </si>
  <si>
    <t>8 Hours</t>
  </si>
  <si>
    <t>15 Hours</t>
  </si>
  <si>
    <t>23 Hours</t>
  </si>
  <si>
    <t>30 Hours</t>
  </si>
  <si>
    <t>Activity/Voluntary</t>
  </si>
  <si>
    <t>Activity Tested</t>
  </si>
  <si>
    <t>Voluntary Participation</t>
  </si>
  <si>
    <t>DES Program Caseload Age-Gender Distributions</t>
  </si>
  <si>
    <t>DMS Referrals</t>
  </si>
  <si>
    <t>DES - Disability Management Service (DMS)</t>
  </si>
  <si>
    <t>DES - Employment Support Service (ESS)</t>
  </si>
  <si>
    <t>ESS Referrals</t>
  </si>
  <si>
    <t>ESS Comms</t>
  </si>
  <si>
    <t>ESS Exits</t>
  </si>
  <si>
    <t>DMS Comms</t>
  </si>
  <si>
    <t>DMS Exits</t>
  </si>
  <si>
    <t>DES Comms</t>
  </si>
  <si>
    <t>DES Exits</t>
  </si>
  <si>
    <t xml:space="preserve">             </t>
  </si>
  <si>
    <t>Services Australia</t>
  </si>
  <si>
    <t>Non Allowee</t>
  </si>
  <si>
    <t>Variation from last month</t>
  </si>
  <si>
    <t>Variation from last year</t>
  </si>
  <si>
    <t>Variation from Last Year</t>
  </si>
  <si>
    <t>*CALD = Culturally and Linguistically Diverse</t>
  </si>
  <si>
    <t>Phase - Commenced</t>
  </si>
  <si>
    <t>Commenced</t>
  </si>
  <si>
    <t>Specific Learning/ADD (other than intellectual)</t>
  </si>
  <si>
    <t>Neurological (including Epilepsy &amp; Alzheimer's Disease)</t>
  </si>
  <si>
    <t>Autism (including Asperger's Syndrome)</t>
  </si>
  <si>
    <t>Outcomes Note:</t>
  </si>
  <si>
    <t>DES - Disability Management Service (DMS) Outcomes</t>
  </si>
  <si>
    <t>DES - Employment Support Service (ESS) Outcomes</t>
  </si>
  <si>
    <t>Eligible School Leavers</t>
  </si>
  <si>
    <t>Moderate Intellectual Disability</t>
  </si>
  <si>
    <t>Work Assist</t>
  </si>
  <si>
    <t>Jobseeker Payment</t>
  </si>
  <si>
    <t>Special Registration*</t>
  </si>
  <si>
    <t>* Note: Special Registrations under the Referral Method e.g. a participant can be referred by Service Australia as an 'eligible school leaver'. These three items does not add up to total DES caseload.</t>
  </si>
  <si>
    <t>JobSeeker Payment/Youth Allowance</t>
  </si>
  <si>
    <t>GLOSSARY: DATA ITEMS USED IN THE DES MONTHLY REPORT</t>
  </si>
  <si>
    <t>Order of appearance</t>
  </si>
  <si>
    <t xml:space="preserve">Glossary of the following data items are by the order of their appearance in the Disability Employment Services (DES) Monthly Report </t>
  </si>
  <si>
    <t>Contact</t>
  </si>
  <si>
    <t xml:space="preserve">For more information, contact </t>
  </si>
  <si>
    <t xml:space="preserve">Data date </t>
  </si>
  <si>
    <t>The date when data for a period (event data) or at point in time (point in time data) was produced, i.e. when the data is as at.  This is the date in the file name or the date the total caseload figures is as at.</t>
  </si>
  <si>
    <t>Date production date</t>
  </si>
  <si>
    <t>The date the report was produced (if applicable)</t>
  </si>
  <si>
    <t>Characteristics as at for different topics</t>
  </si>
  <si>
    <t>Depending on the data topic within the DES monthly report, the participant characteristics will be at different dates for the participants.  Below are those descriptions and for each data topic and when the characteristics data is as at.  As individual data items can be in multiple topics, the relevant topics are described for each data item in the Data item descriptions section.</t>
  </si>
  <si>
    <t>Caseload data</t>
  </si>
  <si>
    <t>This is point in time data, as at the data date.</t>
  </si>
  <si>
    <t>Outcomes data</t>
  </si>
  <si>
    <t>The characteristics are as at the claim creation date for the participant.  The claim creation date, is the date the DES provider lodged that outcome claim in the IT system.  Only Outcomes with a claim creation date within the report month are included in the ‘Characteristics’ section.</t>
  </si>
  <si>
    <t>Data item descriptions</t>
  </si>
  <si>
    <t>Caseload</t>
  </si>
  <si>
    <t>Caseload is a point in time count of job seekers with an open referral to either of the two DES programs. These job seekers can have a status of Pending (Referred but not Commenced), Commenced or Suspended. Refer to the Status section of this document for further information.</t>
  </si>
  <si>
    <t>Disability Management Service (DMS)</t>
  </si>
  <si>
    <t>DMS is a program under DES for job seekers with disability, injury or health condition who need assistance to find a job and occasional support in the workplace to keep a job.</t>
  </si>
  <si>
    <t>Employment Support Services (ESS)</t>
  </si>
  <si>
    <t>ESS is a program under DES that provides assistance to job seekers with permanent disability to find a job and who need regular, ongoing support in the workplace to keep a job.</t>
  </si>
  <si>
    <t>The gender of the DES participants.</t>
  </si>
  <si>
    <t>Note: data by gender is mutually exclusive.</t>
  </si>
  <si>
    <t>Age Group</t>
  </si>
  <si>
    <t>Age Group of participants</t>
  </si>
  <si>
    <t>Note: data by age groups is mutually exclusive.</t>
  </si>
  <si>
    <t xml:space="preserve">Job seekers may identify themselves under one or more of these cohorts: </t>
  </si>
  <si>
    <t>Note: data by these characteristics are not mutually exclusive.</t>
  </si>
  <si>
    <r>
      <t>o</t>
    </r>
    <r>
      <rPr>
        <sz val="7"/>
        <color theme="1"/>
        <rFont val="Times New Roman"/>
        <family val="1"/>
      </rPr>
      <t xml:space="preserve">   </t>
    </r>
    <r>
      <rPr>
        <sz val="11"/>
        <color theme="1"/>
        <rFont val="Calibri"/>
        <family val="2"/>
        <scheme val="minor"/>
      </rPr>
      <t>Indigenous</t>
    </r>
  </si>
  <si>
    <r>
      <t>o</t>
    </r>
    <r>
      <rPr>
        <sz val="7"/>
        <color theme="1"/>
        <rFont val="Times New Roman"/>
        <family val="1"/>
      </rPr>
      <t xml:space="preserve">   </t>
    </r>
    <r>
      <rPr>
        <sz val="11"/>
        <color theme="1"/>
        <rFont val="Calibri"/>
        <family val="2"/>
        <scheme val="minor"/>
      </rPr>
      <t>Culturally and Linguistically Diverse (CALD)</t>
    </r>
  </si>
  <si>
    <r>
      <t>o</t>
    </r>
    <r>
      <rPr>
        <sz val="7"/>
        <color theme="1"/>
        <rFont val="Times New Roman"/>
        <family val="1"/>
      </rPr>
      <t xml:space="preserve">   </t>
    </r>
    <r>
      <rPr>
        <sz val="11"/>
        <color theme="1"/>
        <rFont val="Calibri"/>
        <family val="2"/>
        <scheme val="minor"/>
      </rPr>
      <t>Homeless</t>
    </r>
  </si>
  <si>
    <r>
      <t>o</t>
    </r>
    <r>
      <rPr>
        <sz val="7"/>
        <color theme="1"/>
        <rFont val="Times New Roman"/>
        <family val="1"/>
      </rPr>
      <t xml:space="preserve">   </t>
    </r>
    <r>
      <rPr>
        <sz val="11"/>
        <color theme="1"/>
        <rFont val="Calibri"/>
        <family val="2"/>
        <scheme val="minor"/>
      </rPr>
      <t>Refugee</t>
    </r>
  </si>
  <si>
    <r>
      <t>o</t>
    </r>
    <r>
      <rPr>
        <sz val="11"/>
        <color theme="1"/>
        <rFont val="Calibri"/>
        <family val="2"/>
        <scheme val="minor"/>
      </rPr>
      <t>   Ex-Offender</t>
    </r>
  </si>
  <si>
    <t>Note: data by these statuses are mutually exclusive.  See the Status section of the document for more details.</t>
  </si>
  <si>
    <t>Refers to the job seeker’s most likely dominate disability, particularly for job seekers who have more than one disability.  The disability type information is recorded by:</t>
  </si>
  <si>
    <r>
      <t>·</t>
    </r>
    <r>
      <rPr>
        <sz val="7"/>
        <color theme="1"/>
        <rFont val="Times New Roman"/>
        <family val="1"/>
      </rPr>
      <t xml:space="preserve">         </t>
    </r>
    <r>
      <rPr>
        <sz val="11"/>
        <color theme="1"/>
        <rFont val="Calibri"/>
        <family val="2"/>
        <scheme val="minor"/>
      </rPr>
      <t>The DES provider in the DES IT system (Employment Services System Web/ESSWeb); or</t>
    </r>
  </si>
  <si>
    <r>
      <t>·</t>
    </r>
    <r>
      <rPr>
        <sz val="7"/>
        <color theme="1"/>
        <rFont val="Times New Roman"/>
        <family val="1"/>
      </rPr>
      <t xml:space="preserve">         </t>
    </r>
    <r>
      <rPr>
        <sz val="11"/>
        <color theme="1"/>
        <rFont val="Calibri"/>
        <family val="2"/>
        <scheme val="minor"/>
      </rPr>
      <t>Their Employment Services Assessment (ESAt)</t>
    </r>
  </si>
  <si>
    <r>
      <t>o</t>
    </r>
    <r>
      <rPr>
        <sz val="7"/>
        <color theme="1"/>
        <rFont val="Times New Roman"/>
        <family val="1"/>
      </rPr>
      <t xml:space="preserve">   </t>
    </r>
    <r>
      <rPr>
        <sz val="11"/>
        <color theme="1"/>
        <rFont val="Calibri"/>
        <family val="2"/>
        <scheme val="minor"/>
      </rPr>
      <t>An ESAt is an independent assessment conducted by appropriately trained staff in Centrelink.</t>
    </r>
  </si>
  <si>
    <r>
      <t>o</t>
    </r>
    <r>
      <rPr>
        <sz val="7"/>
        <color theme="1"/>
        <rFont val="Times New Roman"/>
        <family val="1"/>
      </rPr>
      <t xml:space="preserve">   </t>
    </r>
    <r>
      <rPr>
        <sz val="11"/>
        <color theme="1"/>
        <rFont val="Calibri"/>
        <family val="2"/>
        <scheme val="minor"/>
      </rPr>
      <t>It can incorporate multiple medical conditions/disability types if there is supporting medical evidence.</t>
    </r>
  </si>
  <si>
    <r>
      <t>o</t>
    </r>
    <r>
      <rPr>
        <sz val="7"/>
        <color theme="1"/>
        <rFont val="Times New Roman"/>
        <family val="1"/>
      </rPr>
      <t xml:space="preserve">   </t>
    </r>
    <r>
      <rPr>
        <sz val="11"/>
        <color theme="1"/>
        <rFont val="Calibri"/>
        <family val="2"/>
        <scheme val="minor"/>
      </rPr>
      <t>A small group of participants are eligible for DES, without an ESAt (e.g. special class clients such as Australian Bali Bombing or London Bombing victims).  For these participants their disability type information is dependent on what the DES provider records.</t>
    </r>
  </si>
  <si>
    <t>Each individual primary disability type is grouped into the 11 disability type groups, plus the ‘unknown/not stated’ group where no disability type is recorded.</t>
  </si>
  <si>
    <t>Note: data by primary disability types are mutually exclusive.</t>
  </si>
  <si>
    <t>Refers to income support payment received by the job seeker, which is then grouped for reporting. Some of the income support payments are grouped.  ‘Non‑allowee’ indicate that the job seeker is not on any income support payment as at relevant date</t>
  </si>
  <si>
    <t>Note: data by allowance types are mutually exclusive.</t>
  </si>
  <si>
    <t>In most cases a job seeker will be Referred to a DES Provider by a Services Australia (i.e. Centrelink) ESAt or Job Capacity Assessment (JCA) Assessor.</t>
  </si>
  <si>
    <t>DES Providers can register job seekers who approach them directly for services, if they are eligible for the program. This is known as Direct Registration. Where a job seeker has or can obtain a Valid ESAt or JCA, a DES Provider may Commence a job seeker in DES after they Directly Register the job seeker without referring them for an ESAt.</t>
  </si>
  <si>
    <t>Note: data by Referral Method are mutually exclusive.</t>
  </si>
  <si>
    <t>Employment Benchmark hours are the number of hours that a Participant must work each week, on average, to achieve a Full Outcome for employment. Participants will have an Employment Benchmark of 0, 8, 15, 23 or 30 hours per week. The Benchmark hours are typically determined from the Future Work Capacity from the ESAt/JCA assessment, or deemed for ESAt/JCA exempt participants.</t>
  </si>
  <si>
    <t>Note: data by Benchmark are mutually exclusive.</t>
  </si>
  <si>
    <t>This indicates whether a participant has Mutual Obligations from their income support that can be satisfied by participating in the program (i.e. Activity Tested) or is a Volunteer in the program (i.e. no Mutual Obligations requirements to participate in the program)</t>
  </si>
  <si>
    <t>Note: data by Activity/Voluntary are mutually exclusive.</t>
  </si>
  <si>
    <t>Special Registration</t>
  </si>
  <si>
    <t>This are special DES registration types.</t>
  </si>
  <si>
    <r>
      <t>·</t>
    </r>
    <r>
      <rPr>
        <sz val="7"/>
        <color theme="1"/>
        <rFont val="Times New Roman"/>
        <family val="1"/>
      </rPr>
      <t xml:space="preserve">         </t>
    </r>
    <r>
      <rPr>
        <sz val="11"/>
        <color theme="1"/>
        <rFont val="Calibri"/>
        <family val="2"/>
        <scheme val="minor"/>
      </rPr>
      <t>Eligible School Leavers</t>
    </r>
  </si>
  <si>
    <r>
      <t>o</t>
    </r>
    <r>
      <rPr>
        <sz val="7"/>
        <color theme="1"/>
        <rFont val="Times New Roman"/>
        <family val="1"/>
      </rPr>
      <t xml:space="preserve">   </t>
    </r>
    <r>
      <rPr>
        <sz val="11"/>
        <color theme="1"/>
        <rFont val="Calibri"/>
        <family val="2"/>
        <scheme val="minor"/>
      </rPr>
      <t>full time, final year secondary school students with significant disability or young people transitioning from an eligible state or territory transition to work program or School Leaver Employment Supports (SLES).</t>
    </r>
  </si>
  <si>
    <r>
      <t>·</t>
    </r>
    <r>
      <rPr>
        <sz val="7"/>
        <color theme="1"/>
        <rFont val="Times New Roman"/>
        <family val="1"/>
      </rPr>
      <t xml:space="preserve">         </t>
    </r>
    <r>
      <rPr>
        <sz val="11"/>
        <color theme="1"/>
        <rFont val="Calibri"/>
        <family val="2"/>
        <scheme val="minor"/>
      </rPr>
      <t>Moderate Intellectual Disability</t>
    </r>
  </si>
  <si>
    <r>
      <t>o</t>
    </r>
    <r>
      <rPr>
        <sz val="7"/>
        <color theme="1"/>
        <rFont val="Times New Roman"/>
        <family val="1"/>
      </rPr>
      <t xml:space="preserve">   </t>
    </r>
    <r>
      <rPr>
        <sz val="11"/>
        <color theme="1"/>
        <rFont val="Calibri"/>
        <family val="2"/>
        <scheme val="minor"/>
      </rPr>
      <t>An additional fee loading is available for participants with a defined Moderate Intellectual Disability as required in the program Guidelines.</t>
    </r>
  </si>
  <si>
    <r>
      <t>o</t>
    </r>
    <r>
      <rPr>
        <sz val="7"/>
        <color theme="1"/>
        <rFont val="Times New Roman"/>
        <family val="1"/>
      </rPr>
      <t xml:space="preserve">   </t>
    </r>
    <r>
      <rPr>
        <sz val="11"/>
        <color theme="1"/>
        <rFont val="Calibri"/>
        <family val="2"/>
        <scheme val="minor"/>
      </rPr>
      <t>The job seeker must meet the eligibility criteria for Disability Employment Services – Employment Support Service, and either:</t>
    </r>
  </si>
  <si>
    <r>
      <t>§</t>
    </r>
    <r>
      <rPr>
        <sz val="7"/>
        <color theme="1"/>
        <rFont val="Times New Roman"/>
        <family val="1"/>
      </rPr>
      <t xml:space="preserve">  </t>
    </r>
    <r>
      <rPr>
        <sz val="11"/>
        <color theme="1"/>
        <rFont val="Calibri"/>
        <family val="2"/>
        <scheme val="minor"/>
      </rPr>
      <t>have an assessed Intelligence Quotient (IQ) of 60 or less, or</t>
    </r>
  </si>
  <si>
    <r>
      <t>§</t>
    </r>
    <r>
      <rPr>
        <sz val="7"/>
        <color theme="1"/>
        <rFont val="Times New Roman"/>
        <family val="1"/>
      </rPr>
      <t xml:space="preserve">  </t>
    </r>
    <r>
      <rPr>
        <sz val="11"/>
        <color theme="1"/>
        <rFont val="Calibri"/>
        <family val="2"/>
        <scheme val="minor"/>
      </rPr>
      <t>have been classified by a registered psychologist, using a recognised assessment tool, as having moderate intellectual disability.</t>
    </r>
  </si>
  <si>
    <r>
      <t>·</t>
    </r>
    <r>
      <rPr>
        <sz val="7"/>
        <color theme="1"/>
        <rFont val="Times New Roman"/>
        <family val="1"/>
      </rPr>
      <t xml:space="preserve">         </t>
    </r>
    <r>
      <rPr>
        <sz val="11"/>
        <color theme="1"/>
        <rFont val="Calibri"/>
        <family val="2"/>
        <scheme val="minor"/>
      </rPr>
      <t>Work Assist</t>
    </r>
  </si>
  <si>
    <r>
      <t>o</t>
    </r>
    <r>
      <rPr>
        <sz val="7"/>
        <color theme="1"/>
        <rFont val="Times New Roman"/>
        <family val="1"/>
      </rPr>
      <t xml:space="preserve">   </t>
    </r>
    <r>
      <rPr>
        <sz val="11"/>
        <color theme="1"/>
        <rFont val="Calibri"/>
        <family val="2"/>
        <scheme val="minor"/>
      </rPr>
      <t>Eligible workers who are having difficulty fulfilling the essential requirements of their role due to their injury, disability or health condition and are seeking assistance from a DES provider</t>
    </r>
  </si>
  <si>
    <t>Note: data are only the special DES registration types.</t>
  </si>
  <si>
    <t>4-Week Employment Outcome</t>
  </si>
  <si>
    <t>4-Week Outcomes occur where a participant has been in employment for at least four weeks.  A 4-Week Outcome is only available for employment.  A participant must work at minimum three times their employment benchmark over a four week period, to achieve the outcome.  Up to four 4-Week Outcomes for the same participant during a Period of Service can be claimed, only the first one is reported (if applicable).</t>
  </si>
  <si>
    <t>13-Week Employment or Educational Outcome</t>
  </si>
  <si>
    <t>13-Week Outcome occurs where a participant has been:</t>
  </si>
  <si>
    <r>
      <t>·</t>
    </r>
    <r>
      <rPr>
        <sz val="7"/>
        <color theme="1"/>
        <rFont val="Times New Roman"/>
        <family val="1"/>
      </rPr>
      <t xml:space="preserve">                </t>
    </r>
    <r>
      <rPr>
        <sz val="11"/>
        <color theme="1"/>
        <rFont val="Calibri"/>
        <family val="2"/>
        <scheme val="minor"/>
      </rPr>
      <t>working at or above the minimum hours in their assessed work capacity benchmark to meet their participation requirements (employment)</t>
    </r>
  </si>
  <si>
    <r>
      <t>·</t>
    </r>
    <r>
      <rPr>
        <sz val="7"/>
        <color theme="1"/>
        <rFont val="Times New Roman"/>
        <family val="1"/>
      </rPr>
      <t xml:space="preserve">                </t>
    </r>
    <r>
      <rPr>
        <sz val="11"/>
        <color theme="1"/>
        <rFont val="Calibri"/>
        <family val="2"/>
        <scheme val="minor"/>
      </rPr>
      <t>in qualifying education for at least one semester of a course of two or more semesters (education).</t>
    </r>
  </si>
  <si>
    <t>26-Week Employment or Education Outcome</t>
  </si>
  <si>
    <t>A 26-Week Outcome occurs where a participant:</t>
  </si>
  <si>
    <r>
      <t>·</t>
    </r>
    <r>
      <rPr>
        <sz val="7"/>
        <color theme="1"/>
        <rFont val="Times New Roman"/>
        <family val="1"/>
      </rPr>
      <t xml:space="preserve">         </t>
    </r>
    <r>
      <rPr>
        <sz val="11"/>
        <color theme="1"/>
        <rFont val="Calibri"/>
        <family val="2"/>
        <scheme val="minor"/>
      </rPr>
      <t>remain in employment for at least 13 weeks (after the first 13 weeks)</t>
    </r>
  </si>
  <si>
    <r>
      <t>·</t>
    </r>
    <r>
      <rPr>
        <sz val="7"/>
        <color theme="1"/>
        <rFont val="Times New Roman"/>
        <family val="1"/>
      </rPr>
      <t xml:space="preserve">         </t>
    </r>
    <r>
      <rPr>
        <sz val="11"/>
        <color theme="1"/>
        <rFont val="Calibri"/>
        <family val="2"/>
        <scheme val="minor"/>
      </rPr>
      <t>remains in qualifying education for at least one semester (after the first semester) of a course of two or more semesters.</t>
    </r>
  </si>
  <si>
    <t>Participants must also be working at or above the minimum hours in their assessed benchmark to meet their participation requirements for a Full 26 week outcome.</t>
  </si>
  <si>
    <t>52-Week Employment Outcome</t>
  </si>
  <si>
    <t>A 52-Week Outcome occurs where a participants remain in employment for at least another 26 weeks after the first 26 weeks. Participants must also be working on or above their benchmark hours to meet the requirements for a Full 52 week outcome.  52-Week Outcomes are only available for employment.</t>
  </si>
  <si>
    <t xml:space="preserve">A PaTH Internship (‘internship’) gives a participant aged 17-24 years (inclusive) the chance to demonstrate their skills in the workplace to a potential employer, develop vocational skills and improve their employment prospects. </t>
  </si>
  <si>
    <t>PaTH internships.</t>
  </si>
  <si>
    <t>Other related terminologies</t>
  </si>
  <si>
    <t>Pathway Outcome</t>
  </si>
  <si>
    <t>A Pathway Employment Outcome recognises progress towards achievement of sustainable employment such as substantial part-time work or have been working, but below the minimum hours in their assessed work capacity benchmark and cannot meet the requirements for a Full 13 or 26 week outcome.</t>
  </si>
  <si>
    <t>Provider</t>
  </si>
  <si>
    <t>An organisation contracted to deliver Disability Employment Services under the Disability Employment Services Grant Agreement 2018-2023.</t>
  </si>
  <si>
    <t>A referral is the count of the first time a job seeker is referred to Disability Employment Services for each discrete period of service. Referrals created as a result of transfers to other DES providers are not counted. The referral count is the best measure of the inflow of new job seekers to DES.</t>
  </si>
  <si>
    <t>Commencements</t>
  </si>
  <si>
    <t>Commencement is the count of participants which the Provider has recorded the completion of the initial interview for the participant and commenced the participant in the program. This is used for the purposes of identifying the month of commencement; it is the actual month that the participant commenced, irrespective of which month that they were referred. This is the initial commencement in the DES program, for each discrete period of service.</t>
  </si>
  <si>
    <t>‘Exit’ of a participant from Program Services in accordance with clause 117 [Exits] of the DES Grant Agreement.  This is an exit from the DES program.</t>
  </si>
  <si>
    <t>Phase</t>
  </si>
  <si>
    <t>Refers to the job seekers current status in the DES program.</t>
  </si>
  <si>
    <r>
      <t>·</t>
    </r>
    <r>
      <rPr>
        <sz val="7"/>
        <color theme="1"/>
        <rFont val="Times New Roman"/>
        <family val="1"/>
      </rPr>
      <t xml:space="preserve">                </t>
    </r>
    <r>
      <rPr>
        <b/>
        <sz val="11"/>
        <color theme="1"/>
        <rFont val="Calibri"/>
        <family val="2"/>
        <scheme val="minor"/>
      </rPr>
      <t>Employment Assistance</t>
    </r>
    <r>
      <rPr>
        <sz val="11"/>
        <color theme="1"/>
        <rFont val="Calibri"/>
        <family val="2"/>
        <scheme val="minor"/>
      </rPr>
      <t xml:space="preserve"> – Providers can help a participant get ready for work with resumes, interview skills, career advice, refer to training, work experience and can make direct contact with employers about suitable jobs. Providers can also help participants to manage the affects of their disability and may refer to interventions such as psychological or pain management counselling and referral to physiotherapy.</t>
    </r>
  </si>
  <si>
    <t>Providers can help participants and employers access the Employment Assistance Fund to help with necessary workplace modifications if needed to do the job, offer wage subsidies to employers as a financial incentive, and arrange other support like relocation assistance if needed.</t>
  </si>
  <si>
    <t xml:space="preserve">Employment Assistance can be for up to 24 months, excluding periods of suspension, within a Period of Service. </t>
  </si>
  <si>
    <r>
      <t>·</t>
    </r>
    <r>
      <rPr>
        <sz val="7"/>
        <color theme="1"/>
        <rFont val="Times New Roman"/>
        <family val="1"/>
      </rPr>
      <t xml:space="preserve">                </t>
    </r>
    <r>
      <rPr>
        <b/>
        <sz val="11"/>
        <color theme="1"/>
        <rFont val="Calibri"/>
        <family val="2"/>
        <scheme val="minor"/>
      </rPr>
      <t>Post Placement Support</t>
    </r>
    <r>
      <rPr>
        <sz val="11"/>
        <color theme="1"/>
        <rFont val="Calibri"/>
        <family val="2"/>
        <scheme val="minor"/>
      </rPr>
      <t xml:space="preserve"> - When a participant gets a job, the provider will offer support to the participant and their employer (with the participant’s consent) for the first year in employment.</t>
    </r>
  </si>
  <si>
    <t>Providers will maintain contact with participants to ensure they get the support they need, including education placements. Providers can talk to employers about any workplace modifications that may be required, help with job design, offer on-the-job training and provide other supports that may be needed.</t>
  </si>
  <si>
    <r>
      <t>·</t>
    </r>
    <r>
      <rPr>
        <sz val="7"/>
        <color theme="1"/>
        <rFont val="Times New Roman"/>
        <family val="1"/>
      </rPr>
      <t xml:space="preserve">                </t>
    </r>
    <r>
      <rPr>
        <b/>
        <sz val="11"/>
        <color theme="1"/>
        <rFont val="Calibri"/>
        <family val="2"/>
        <scheme val="minor"/>
      </rPr>
      <t>Ongoing Support</t>
    </r>
    <r>
      <rPr>
        <sz val="11"/>
        <color theme="1"/>
        <rFont val="Calibri"/>
        <family val="2"/>
        <scheme val="minor"/>
      </rPr>
      <t xml:space="preserve"> – Ongoing support is provided to participants who have received a 26-week Outcome but continue to require support to maintain their Employment.  Ongoing Support can continue as long as the participant requires it.  There are independent assessment every 12 or 18 months to verify the Ongoing Support funding level is correct and Ongoing Support is still required. There are 3 different types of ongoing support:</t>
    </r>
  </si>
  <si>
    <r>
      <t>o</t>
    </r>
    <r>
      <rPr>
        <sz val="7"/>
        <color theme="1"/>
        <rFont val="Times New Roman"/>
        <family val="1"/>
      </rPr>
      <t xml:space="preserve">   </t>
    </r>
    <r>
      <rPr>
        <sz val="11"/>
        <color theme="1"/>
        <rFont val="Calibri"/>
        <family val="2"/>
        <scheme val="minor"/>
      </rPr>
      <t>High Ongoing Support</t>
    </r>
  </si>
  <si>
    <r>
      <t>o</t>
    </r>
    <r>
      <rPr>
        <sz val="7"/>
        <color theme="1"/>
        <rFont val="Times New Roman"/>
        <family val="1"/>
      </rPr>
      <t xml:space="preserve">   </t>
    </r>
    <r>
      <rPr>
        <sz val="11"/>
        <color theme="1"/>
        <rFont val="Calibri"/>
        <family val="2"/>
        <scheme val="minor"/>
      </rPr>
      <t>Moderate Support</t>
    </r>
  </si>
  <si>
    <r>
      <t>o</t>
    </r>
    <r>
      <rPr>
        <sz val="7"/>
        <color theme="1"/>
        <rFont val="Times New Roman"/>
        <family val="1"/>
      </rPr>
      <t xml:space="preserve">   </t>
    </r>
    <r>
      <rPr>
        <sz val="11"/>
        <color theme="1"/>
        <rFont val="Calibri"/>
        <family val="2"/>
        <scheme val="minor"/>
      </rPr>
      <t>Flexible Ongoing Support</t>
    </r>
  </si>
  <si>
    <t>At any point in the DES program and participant can have one of the below three statuses, in any of the phases of the program.</t>
  </si>
  <si>
    <r>
      <t>·</t>
    </r>
    <r>
      <rPr>
        <sz val="7"/>
        <color theme="1"/>
        <rFont val="Times New Roman"/>
        <family val="1"/>
      </rPr>
      <t xml:space="preserve">                </t>
    </r>
    <r>
      <rPr>
        <b/>
        <sz val="11"/>
        <color theme="1"/>
        <rFont val="Calibri"/>
        <family val="2"/>
        <scheme val="minor"/>
      </rPr>
      <t>Pending</t>
    </r>
    <r>
      <rPr>
        <sz val="11"/>
        <color theme="1"/>
        <rFont val="Calibri"/>
        <family val="2"/>
        <scheme val="minor"/>
      </rPr>
      <t xml:space="preserve"> – a participant is considered to have a status of ‘pending’ when they have been referred to a provider but have not yet been commenced. This can include initial program referrals, as well as transfers between DES providers.</t>
    </r>
  </si>
  <si>
    <r>
      <t>·</t>
    </r>
    <r>
      <rPr>
        <sz val="7"/>
        <color theme="1"/>
        <rFont val="Times New Roman"/>
        <family val="1"/>
      </rPr>
      <t xml:space="preserve">                </t>
    </r>
    <r>
      <rPr>
        <b/>
        <sz val="11"/>
        <color theme="1"/>
        <rFont val="Calibri"/>
        <family val="2"/>
        <scheme val="minor"/>
      </rPr>
      <t xml:space="preserve">Suspended </t>
    </r>
    <r>
      <rPr>
        <sz val="11"/>
        <color theme="1"/>
        <rFont val="Calibri"/>
        <family val="2"/>
        <scheme val="minor"/>
      </rPr>
      <t>– suspension is a period of time, recorded by either a DES provider or Services Australia, during which a participant is not required to participate. A job seeker may be suspended for a variety of reasons, including part-time work, temporary incapacity to work and major personal crisis.</t>
    </r>
  </si>
  <si>
    <r>
      <t>·</t>
    </r>
    <r>
      <rPr>
        <sz val="7"/>
        <color theme="1"/>
        <rFont val="Times New Roman"/>
        <family val="1"/>
      </rPr>
      <t xml:space="preserve">                </t>
    </r>
    <r>
      <rPr>
        <b/>
        <sz val="11"/>
        <color theme="1"/>
        <rFont val="Calibri"/>
        <family val="2"/>
        <scheme val="minor"/>
      </rPr>
      <t xml:space="preserve">Commenced </t>
    </r>
    <r>
      <rPr>
        <sz val="11"/>
        <color theme="1"/>
        <rFont val="Calibri"/>
        <family val="2"/>
        <scheme val="minor"/>
      </rPr>
      <t>– a participant is commenced and actively participating in the DES program, including meeting with their DES provider.</t>
    </r>
  </si>
  <si>
    <t>DES Eligible School Leaver Guidlines</t>
  </si>
  <si>
    <t>Further information is available from the following link;</t>
  </si>
  <si>
    <t>CALD*</t>
  </si>
  <si>
    <t>Note:</t>
  </si>
  <si>
    <t xml:space="preserve">Full and Pathway Outcomes are included. </t>
  </si>
  <si>
    <t xml:space="preserve">Full and Pathway Outcomes are included.  </t>
  </si>
  <si>
    <t>Only valid claims are included in the count of DES Outcomes for the DES monthly report.  This includes claims with a status of Lodged, Pending or Approved.  As claims can be withdrawn, recovered or approved retrospectively, outcome data for the same months can be different between each monthly report.  Claims that have been created by the provider as a special claim (i.e. unable to go through the standard system process) are not counted, until they have been approved by the department and changed to the ‘Pending’ or ‘Approved’ status.  The change in the reporting method to include Lodged status claims, as valid claims, was applied from the July 2021 DES monthly report onwards.</t>
  </si>
  <si>
    <t>Starting from July 2021, the reporting methodology for valid claims has been updated to include claims that have been submitted in the system (claims with a status of lodged). This does not include special claims that have not yet been approved by the Department. This is in addition to the claims that are ready to be paid (claims with a status of pending), or claims that have been paid (claims with a status of approved). The new methodology has been applied for July 2021 and it will apply to all future reporting. This will affect the 4-Week, 13-Week, 26-Week and 52-Week outcomes.</t>
  </si>
  <si>
    <t>CALD (Culturally and Linguistically Diverse)</t>
  </si>
  <si>
    <t>21 to 24</t>
  </si>
  <si>
    <t>25 to 34</t>
  </si>
  <si>
    <t>35 to 44</t>
  </si>
  <si>
    <t>45 to 49</t>
  </si>
  <si>
    <t>50 to 54</t>
  </si>
  <si>
    <t>55 to 64</t>
  </si>
  <si>
    <t>65 and Over</t>
  </si>
  <si>
    <t>Post Placement Support</t>
  </si>
  <si>
    <t>DMS - Refs</t>
  </si>
  <si>
    <t xml:space="preserve">DMS - Exits </t>
  </si>
  <si>
    <t>ESS - Refs</t>
  </si>
  <si>
    <t xml:space="preserve">For Information regarding the calculation of Referrals, Commencements &amp; Exits, please see Glossary Tab   </t>
  </si>
  <si>
    <t>This includes participants who have been referred to a DES provider but have not yet commenced in the program.  In addition to commended or suspended participants.</t>
  </si>
  <si>
    <t>In the DES monthly report the method for counting exits is; participants who have commenced in DES and does not count participants who have been referred but exited prior to commencement. Note: This does not count participants who have transferred between DES providers or sites.</t>
  </si>
  <si>
    <t>Disability Employment Services Monthly Data | Datasets | data.gov.au - beta</t>
  </si>
  <si>
    <t>Unemployment Duration^</t>
  </si>
  <si>
    <t>^ Note: Post July 2022 changes to the source data have affected Unemployment Duration data, the matter is currently being investigated.</t>
  </si>
  <si>
    <t>DESData@dss.gov.au</t>
  </si>
  <si>
    <t xml:space="preserve"> </t>
  </si>
  <si>
    <t>DMS - 4 Week</t>
  </si>
  <si>
    <t>ESS - 4 Week</t>
  </si>
  <si>
    <t>4 Week Outcomes</t>
  </si>
  <si>
    <t>All DES Outcomes</t>
  </si>
  <si>
    <t>All DES Referrals, Commencements and Exits</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</si>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</sst>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_-;\-* #,##0_-;_-* &quot;-&quot;??_-;_-@_-"/>
    <numFmt numFmtId="165" formatCode="0.0%"/>
    <numFmt numFmtId="166" formatCode="mmmm\ yyyy"/>
    <numFmt numFmtId="167" formatCode="#,##0.0;#,##0.0"/>
    <numFmt numFmtId="168" formatCode="0.0%;[Red]\-0.0%"/>
    <numFmt numFmtId="169" formatCode="#,##0_ ;\-#,##0\ "/>
  </numFmts>
  <fonts count="45" x14ac:knownFonts="1">
    <font>
      <sz val="11"/>
      <color theme="1"/>
      <name val="Calibri"/>
      <family val="2"/>
      <scheme val="minor"/>
    </font>
    <font>
      <sz val="11"/>
      <color theme="1"/>
      <name val="Calibri"/>
      <family val="2"/>
      <scheme val="minor"/>
    </font>
    <font>
      <b/>
      <sz val="11"/>
      <color theme="1"/>
      <name val="Calibri"/>
      <family val="2"/>
      <scheme val="minor"/>
    </font>
    <font>
      <sz val="14"/>
      <color theme="1"/>
      <name val="Arial"/>
      <family val="2"/>
    </font>
    <font>
      <sz val="11"/>
      <name val="Calibri"/>
      <family val="2"/>
      <scheme val="minor"/>
    </font>
    <font>
      <b/>
      <sz val="9"/>
      <color theme="0"/>
      <name val="Arial"/>
      <family val="2"/>
    </font>
    <font>
      <sz val="9"/>
      <color theme="1"/>
      <name val="Arial"/>
      <family val="2"/>
    </font>
    <font>
      <b/>
      <sz val="9"/>
      <color theme="1"/>
      <name val="Arial"/>
      <family val="2"/>
    </font>
    <font>
      <b/>
      <sz val="10"/>
      <color theme="0"/>
      <name val="Arial"/>
      <family val="2"/>
    </font>
    <font>
      <b/>
      <sz val="11"/>
      <color theme="0"/>
      <name val="Calibri"/>
      <family val="2"/>
      <scheme val="minor"/>
    </font>
    <font>
      <b/>
      <sz val="14"/>
      <color theme="1"/>
      <name val="Calibri"/>
      <family val="2"/>
      <scheme val="minor"/>
    </font>
    <font>
      <sz val="9"/>
      <color theme="1"/>
      <name val="Calibri"/>
      <family val="2"/>
      <scheme val="minor"/>
    </font>
    <font>
      <b/>
      <i/>
      <sz val="11"/>
      <color theme="1"/>
      <name val="Calibri"/>
      <family val="2"/>
      <scheme val="minor"/>
    </font>
    <font>
      <b/>
      <sz val="9"/>
      <color theme="1"/>
      <name val="Calibri"/>
      <family val="2"/>
      <scheme val="minor"/>
    </font>
    <font>
      <sz val="10"/>
      <name val="Arial"/>
      <family val="2"/>
    </font>
    <font>
      <sz val="14"/>
      <color theme="1" tint="4.9989318521683403E-2"/>
      <name val="Arial"/>
      <family val="2"/>
    </font>
    <font>
      <sz val="10"/>
      <color theme="1"/>
      <name val="Calibri"/>
      <family val="2"/>
      <scheme val="minor"/>
    </font>
    <font>
      <b/>
      <sz val="10"/>
      <color theme="1"/>
      <name val="Calibri"/>
      <family val="2"/>
      <scheme val="minor"/>
    </font>
    <font>
      <sz val="8"/>
      <color theme="1"/>
      <name val="Calibri"/>
      <family val="2"/>
      <scheme val="minor"/>
    </font>
    <font>
      <sz val="8"/>
      <color rgb="FF2C2A29"/>
      <name val="Arial"/>
      <family val="2"/>
    </font>
    <font>
      <b/>
      <sz val="14"/>
      <color theme="1"/>
      <name val="Arial"/>
      <family val="2"/>
    </font>
    <font>
      <b/>
      <sz val="9"/>
      <color rgb="FF000000"/>
      <name val="Arial"/>
      <family val="2"/>
    </font>
    <font>
      <sz val="9"/>
      <color rgb="FF000000"/>
      <name val="Arial"/>
      <family val="2"/>
    </font>
    <font>
      <sz val="8"/>
      <color rgb="FF000000"/>
      <name val="Arial"/>
      <family val="2"/>
    </font>
    <font>
      <b/>
      <sz val="12"/>
      <name val="Cambria"/>
      <family val="1"/>
    </font>
    <font>
      <b/>
      <u/>
      <sz val="14"/>
      <color theme="1"/>
      <name val="Calibri"/>
      <family val="2"/>
      <scheme val="minor"/>
    </font>
    <font>
      <sz val="14"/>
      <color theme="1"/>
      <name val="Calibri"/>
      <family val="2"/>
      <scheme val="minor"/>
    </font>
    <font>
      <b/>
      <i/>
      <sz val="11"/>
      <name val="Cambria"/>
      <family val="1"/>
    </font>
    <font>
      <u/>
      <sz val="11"/>
      <color theme="10"/>
      <name val="Calibri"/>
      <family val="2"/>
      <scheme val="minor"/>
    </font>
    <font>
      <sz val="11"/>
      <color theme="1"/>
      <name val="Symbol"/>
      <family val="1"/>
      <charset val="2"/>
    </font>
    <font>
      <sz val="7"/>
      <color theme="1"/>
      <name val="Times New Roman"/>
      <family val="1"/>
    </font>
    <font>
      <sz val="11"/>
      <color theme="1"/>
      <name val="Courier New"/>
      <family val="3"/>
    </font>
    <font>
      <sz val="11"/>
      <color theme="1"/>
      <name val="Wingdings"/>
      <charset val="2"/>
    </font>
    <font>
      <sz val="11"/>
      <color rgb="FF2C2A29"/>
      <name val="Calibri"/>
      <family val="2"/>
      <scheme val="minor"/>
    </font>
    <font>
      <b/>
      <i/>
      <sz val="12"/>
      <name val="Cambria"/>
      <family val="1"/>
    </font>
    <font>
      <i/>
      <sz val="11"/>
      <color theme="1"/>
      <name val="Calibri"/>
      <family val="2"/>
      <scheme val="minor"/>
    </font>
    <font>
      <sz val="8"/>
      <color theme="1"/>
      <name val="Arial"/>
      <family val="2"/>
    </font>
    <font>
      <b/>
      <sz val="16"/>
      <color theme="1"/>
      <name val="Nirmala UI"/>
      <family val="2"/>
    </font>
    <font>
      <sz val="11"/>
      <color rgb="FFFF0000"/>
      <name val="Calibri"/>
      <family val="2"/>
      <scheme val="minor"/>
    </font>
    <font>
      <sz val="16"/>
      <color theme="1"/>
      <name val="Nirmala UI"/>
      <family val="2"/>
    </font>
    <font>
      <sz val="16"/>
      <color theme="1"/>
      <name val="Franklin Gothic Book"/>
      <family val="2"/>
    </font>
    <font>
      <sz val="18"/>
      <color theme="1"/>
      <name val="Avenir Next LT Pro Demi"/>
      <family val="2"/>
    </font>
    <font>
      <sz val="16"/>
      <color theme="1"/>
      <name val="Avenir Next LT Pro Demi"/>
      <family val="2"/>
    </font>
    <font>
      <sz val="18"/>
      <color theme="1"/>
      <name val="Arial Nova"/>
      <family val="2"/>
    </font>
    <font>
      <sz val="10"/>
      <name val="Calibri"/>
      <family val="2"/>
      <scheme val="minor"/>
    </font>
  </fonts>
  <fills count="21">
    <fill>
      <patternFill patternType="none"/>
    </fill>
    <fill>
      <patternFill patternType="gray125"/>
    </fill>
    <fill>
      <patternFill patternType="solid">
        <fgColor theme="0" tint="-0.14999847407452621"/>
        <bgColor indexed="64"/>
      </patternFill>
    </fill>
    <fill>
      <gradientFill degree="90">
        <stop position="0">
          <color theme="0"/>
        </stop>
        <stop position="1">
          <color rgb="FFD6CD20"/>
        </stop>
      </gradientFill>
    </fill>
    <fill>
      <gradientFill degree="90">
        <stop position="0">
          <color theme="0"/>
        </stop>
        <stop position="1">
          <color theme="4"/>
        </stop>
      </gradientFill>
    </fill>
    <fill>
      <gradientFill degree="90">
        <stop position="0">
          <color theme="0"/>
        </stop>
        <stop position="1">
          <color rgb="FF10B824"/>
        </stop>
      </gradientFill>
    </fill>
    <fill>
      <gradientFill degree="90">
        <stop position="0">
          <color rgb="FFD6CD20"/>
        </stop>
        <stop position="1">
          <color rgb="FF00B4B0"/>
        </stop>
      </gradientFill>
    </fill>
    <fill>
      <gradientFill degree="90">
        <stop position="0">
          <color rgb="FF00B050"/>
        </stop>
        <stop position="1">
          <color rgb="FF5B9BD5"/>
        </stop>
      </gradientFill>
    </fill>
    <fill>
      <gradientFill degree="90">
        <stop position="0">
          <color rgb="FF5B9BD5"/>
        </stop>
        <stop position="1">
          <color rgb="FFD6CD20"/>
        </stop>
      </gradientFill>
    </fill>
    <fill>
      <patternFill patternType="solid">
        <fgColor rgb="FFD9D9D9"/>
        <bgColor indexed="64"/>
      </patternFill>
    </fill>
    <fill>
      <patternFill patternType="solid">
        <fgColor theme="0"/>
        <bgColor indexed="64"/>
      </patternFill>
    </fill>
    <fill>
      <patternFill patternType="solid">
        <fgColor rgb="FF5AB6D6"/>
        <bgColor indexed="64"/>
      </patternFill>
    </fill>
    <fill>
      <patternFill patternType="solid">
        <fgColor rgb="FFFFF2CC"/>
        <bgColor indexed="64"/>
      </patternFill>
    </fill>
    <fill>
      <patternFill patternType="solid">
        <fgColor theme="9" tint="0.59999389629810485"/>
        <bgColor indexed="64"/>
      </patternFill>
    </fill>
    <fill>
      <patternFill patternType="solid">
        <fgColor rgb="FF9DD4E7"/>
        <bgColor indexed="64"/>
      </patternFill>
    </fill>
    <fill>
      <patternFill patternType="solid">
        <fgColor rgb="FFD6CD20"/>
        <bgColor indexed="64"/>
      </patternFill>
    </fill>
    <fill>
      <gradientFill degree="90">
        <stop position="0">
          <color rgb="FF00B050"/>
        </stop>
        <stop position="1">
          <color theme="4"/>
        </stop>
      </gradientFill>
    </fill>
    <fill>
      <patternFill patternType="solid">
        <fgColor rgb="FFF3F0AF"/>
        <bgColor indexed="64"/>
      </patternFill>
    </fill>
    <fill>
      <patternFill patternType="solid">
        <fgColor rgb="FF10B824"/>
        <bgColor indexed="64"/>
      </patternFill>
    </fill>
    <fill>
      <patternFill patternType="solid">
        <fgColor rgb="FFCCFFCC"/>
        <bgColor indexed="64"/>
      </patternFill>
    </fill>
    <fill>
      <patternFill patternType="solid">
        <fgColor theme="6" tint="0.59999389629810485"/>
        <bgColor indexed="64"/>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2">
    <xf numFmtId="0" fontId="0" fillId="0" borderId="0"/>
    <xf numFmtId="43" fontId="1" fillId="0" borderId="0" applyFont="0" applyFill="0" applyBorder="0" applyAlignment="0" applyProtection="0"/>
    <xf numFmtId="9" fontId="1" fillId="0" borderId="0" applyFont="0" applyFill="0" applyBorder="0" applyAlignment="0" applyProtection="0"/>
    <xf numFmtId="0" fontId="14" fillId="0" borderId="0"/>
    <xf numFmtId="0" fontId="14" fillId="0" borderId="0"/>
    <xf numFmtId="0" fontId="14" fillId="0" borderId="0"/>
    <xf numFmtId="0" fontId="28"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247">
    <xf numFmtId="0" fontId="0" fillId="0" borderId="0" xfId="0"/>
    <xf numFmtId="0" fontId="2" fillId="2" borderId="1" xfId="0" applyFont="1" applyFill="1" applyBorder="1"/>
    <xf numFmtId="0" fontId="0" fillId="2" borderId="2" xfId="0" applyFill="1" applyBorder="1"/>
    <xf numFmtId="0" fontId="0" fillId="2" borderId="3" xfId="0" applyFill="1" applyBorder="1"/>
    <xf numFmtId="0" fontId="0" fillId="3" borderId="4" xfId="0" applyFill="1" applyBorder="1"/>
    <xf numFmtId="0" fontId="0" fillId="0" borderId="5" xfId="0" applyBorder="1"/>
    <xf numFmtId="0" fontId="0" fillId="0" borderId="7" xfId="0" applyBorder="1"/>
    <xf numFmtId="0" fontId="0" fillId="3" borderId="10" xfId="0" applyFill="1" applyBorder="1"/>
    <xf numFmtId="0" fontId="0" fillId="3" borderId="11" xfId="0" applyFill="1" applyBorder="1"/>
    <xf numFmtId="0" fontId="4" fillId="4" borderId="4" xfId="0" applyFont="1" applyFill="1" applyBorder="1"/>
    <xf numFmtId="0" fontId="4" fillId="4" borderId="10" xfId="0" applyFont="1" applyFill="1" applyBorder="1"/>
    <xf numFmtId="0" fontId="4" fillId="4" borderId="11" xfId="0" applyFont="1" applyFill="1" applyBorder="1"/>
    <xf numFmtId="0" fontId="0" fillId="5" borderId="4" xfId="0" applyFill="1" applyBorder="1"/>
    <xf numFmtId="0" fontId="0" fillId="5" borderId="10" xfId="0" applyFill="1" applyBorder="1"/>
    <xf numFmtId="0" fontId="0" fillId="5" borderId="11" xfId="0" applyFill="1" applyBorder="1"/>
    <xf numFmtId="0" fontId="3" fillId="0" borderId="0" xfId="0" applyFont="1"/>
    <xf numFmtId="0" fontId="0" fillId="0" borderId="0" xfId="0" applyAlignment="1">
      <alignment wrapText="1"/>
    </xf>
    <xf numFmtId="0" fontId="5" fillId="6" borderId="12" xfId="0" applyFont="1" applyFill="1" applyBorder="1" applyAlignment="1">
      <alignment horizontal="center" vertical="center" wrapText="1"/>
    </xf>
    <xf numFmtId="0" fontId="5" fillId="7" borderId="12" xfId="0" applyFont="1" applyFill="1" applyBorder="1" applyAlignment="1">
      <alignment horizontal="center" vertical="center" wrapText="1"/>
    </xf>
    <xf numFmtId="164" fontId="6" fillId="0" borderId="15" xfId="1" applyNumberFormat="1" applyFont="1" applyBorder="1"/>
    <xf numFmtId="0" fontId="0" fillId="0" borderId="0" xfId="0" applyAlignment="1">
      <alignment horizontal="left"/>
    </xf>
    <xf numFmtId="164" fontId="6" fillId="9" borderId="15" xfId="1" applyNumberFormat="1" applyFont="1" applyFill="1" applyBorder="1"/>
    <xf numFmtId="0" fontId="3" fillId="0" borderId="0" xfId="0" applyFont="1" applyAlignment="1">
      <alignment horizontal="left"/>
    </xf>
    <xf numFmtId="0" fontId="5" fillId="6" borderId="12" xfId="0" applyFont="1" applyFill="1" applyBorder="1" applyAlignment="1">
      <alignment horizontal="center" vertical="center"/>
    </xf>
    <xf numFmtId="0" fontId="8" fillId="6" borderId="12" xfId="0" applyFont="1" applyFill="1" applyBorder="1" applyAlignment="1">
      <alignment horizontal="center" vertical="center"/>
    </xf>
    <xf numFmtId="0" fontId="6" fillId="14" borderId="12" xfId="0" applyFont="1" applyFill="1" applyBorder="1"/>
    <xf numFmtId="0" fontId="6" fillId="14" borderId="2" xfId="0" applyFont="1" applyFill="1" applyBorder="1"/>
    <xf numFmtId="0" fontId="6" fillId="14" borderId="3" xfId="0" applyFont="1" applyFill="1" applyBorder="1"/>
    <xf numFmtId="0" fontId="10" fillId="0" borderId="0" xfId="0" applyFont="1"/>
    <xf numFmtId="0" fontId="7" fillId="12" borderId="13" xfId="0" applyFont="1" applyFill="1" applyBorder="1" applyAlignment="1">
      <alignment horizontal="center" vertical="center"/>
    </xf>
    <xf numFmtId="0" fontId="7" fillId="12" borderId="14" xfId="0" applyFont="1" applyFill="1" applyBorder="1" applyAlignment="1">
      <alignment horizontal="center" vertical="center"/>
    </xf>
    <xf numFmtId="0" fontId="9" fillId="16" borderId="12" xfId="0" applyFont="1" applyFill="1" applyBorder="1" applyAlignment="1">
      <alignment horizontal="center" vertical="center"/>
    </xf>
    <xf numFmtId="0" fontId="0" fillId="17" borderId="2" xfId="0" applyFill="1" applyBorder="1"/>
    <xf numFmtId="0" fontId="0" fillId="17" borderId="3" xfId="0" applyFill="1" applyBorder="1"/>
    <xf numFmtId="0" fontId="7" fillId="11" borderId="13" xfId="0" applyFont="1" applyFill="1" applyBorder="1" applyAlignment="1">
      <alignment horizontal="center" vertical="center"/>
    </xf>
    <xf numFmtId="0" fontId="7" fillId="11" borderId="14" xfId="0" applyFont="1" applyFill="1" applyBorder="1" applyAlignment="1">
      <alignment horizontal="center" vertical="center"/>
    </xf>
    <xf numFmtId="0" fontId="7" fillId="11" borderId="12" xfId="0" applyFont="1" applyFill="1" applyBorder="1" applyAlignment="1">
      <alignment horizontal="center" vertical="center"/>
    </xf>
    <xf numFmtId="0" fontId="9" fillId="8" borderId="12" xfId="0" applyFont="1" applyFill="1" applyBorder="1" applyAlignment="1">
      <alignment horizontal="center" vertical="center" wrapText="1"/>
    </xf>
    <xf numFmtId="0" fontId="0" fillId="19" borderId="2" xfId="0" applyFill="1" applyBorder="1"/>
    <xf numFmtId="0" fontId="0" fillId="19" borderId="3" xfId="0" applyFill="1" applyBorder="1"/>
    <xf numFmtId="49" fontId="3" fillId="0" borderId="0" xfId="0" applyNumberFormat="1" applyFont="1"/>
    <xf numFmtId="17" fontId="6" fillId="0" borderId="15" xfId="1" applyNumberFormat="1" applyFont="1" applyBorder="1" applyAlignment="1">
      <alignment horizontal="center"/>
    </xf>
    <xf numFmtId="17" fontId="0" fillId="10" borderId="15" xfId="0" applyNumberFormat="1" applyFill="1" applyBorder="1" applyAlignment="1">
      <alignment horizontal="center"/>
    </xf>
    <xf numFmtId="17" fontId="0" fillId="9" borderId="15" xfId="0" applyNumberFormat="1" applyFill="1" applyBorder="1" applyAlignment="1">
      <alignment horizontal="center"/>
    </xf>
    <xf numFmtId="0" fontId="0" fillId="0" borderId="0" xfId="0" applyAlignment="1">
      <alignment horizontal="center"/>
    </xf>
    <xf numFmtId="164" fontId="6" fillId="0" borderId="0" xfId="1" applyNumberFormat="1" applyFont="1" applyBorder="1"/>
    <xf numFmtId="164" fontId="6" fillId="0" borderId="0" xfId="1" applyNumberFormat="1" applyFont="1" applyFill="1" applyBorder="1"/>
    <xf numFmtId="49" fontId="7" fillId="12" borderId="14" xfId="0" applyNumberFormat="1" applyFont="1" applyFill="1" applyBorder="1" applyAlignment="1">
      <alignment horizontal="center" vertical="center"/>
    </xf>
    <xf numFmtId="164" fontId="0" fillId="10" borderId="0" xfId="1" applyNumberFormat="1" applyFont="1" applyFill="1" applyBorder="1"/>
    <xf numFmtId="164" fontId="0" fillId="0" borderId="0" xfId="1" applyNumberFormat="1" applyFont="1" applyFill="1" applyBorder="1"/>
    <xf numFmtId="3" fontId="0" fillId="0" borderId="0" xfId="0" applyNumberFormat="1"/>
    <xf numFmtId="0" fontId="0" fillId="5" borderId="10" xfId="0" applyFill="1" applyBorder="1" applyAlignment="1">
      <alignment horizontal="center"/>
    </xf>
    <xf numFmtId="0" fontId="4" fillId="4" borderId="10" xfId="0" applyFont="1" applyFill="1" applyBorder="1" applyAlignment="1">
      <alignment horizontal="center"/>
    </xf>
    <xf numFmtId="0" fontId="0" fillId="3" borderId="10" xfId="0" applyFill="1" applyBorder="1" applyAlignment="1">
      <alignment horizontal="center"/>
    </xf>
    <xf numFmtId="0" fontId="18" fillId="0" borderId="0" xfId="0" applyFont="1"/>
    <xf numFmtId="9" fontId="0" fillId="0" borderId="0" xfId="0" applyNumberFormat="1"/>
    <xf numFmtId="169" fontId="0" fillId="0" borderId="0" xfId="1" applyNumberFormat="1" applyFont="1" applyFill="1" applyBorder="1" applyAlignment="1">
      <alignment horizontal="center"/>
    </xf>
    <xf numFmtId="169" fontId="0" fillId="0" borderId="8" xfId="1" applyNumberFormat="1" applyFont="1" applyFill="1" applyBorder="1" applyAlignment="1">
      <alignment horizontal="center"/>
    </xf>
    <xf numFmtId="169" fontId="11" fillId="0" borderId="13" xfId="1" applyNumberFormat="1" applyFont="1" applyBorder="1" applyAlignment="1">
      <alignment horizontal="center"/>
    </xf>
    <xf numFmtId="169" fontId="11" fillId="0" borderId="15" xfId="1" applyNumberFormat="1" applyFont="1" applyBorder="1" applyAlignment="1">
      <alignment horizontal="center"/>
    </xf>
    <xf numFmtId="169" fontId="11" fillId="0" borderId="14" xfId="1" applyNumberFormat="1" applyFont="1" applyBorder="1" applyAlignment="1">
      <alignment horizontal="center"/>
    </xf>
    <xf numFmtId="3" fontId="11" fillId="0" borderId="13" xfId="1" applyNumberFormat="1" applyFont="1" applyBorder="1" applyAlignment="1">
      <alignment horizontal="center"/>
    </xf>
    <xf numFmtId="3" fontId="11" fillId="0" borderId="15" xfId="1" applyNumberFormat="1" applyFont="1" applyBorder="1" applyAlignment="1">
      <alignment horizontal="center"/>
    </xf>
    <xf numFmtId="3" fontId="11" fillId="0" borderId="14" xfId="1" applyNumberFormat="1" applyFont="1" applyBorder="1" applyAlignment="1">
      <alignment horizontal="center"/>
    </xf>
    <xf numFmtId="3" fontId="0" fillId="17" borderId="2" xfId="0" applyNumberFormat="1" applyFill="1" applyBorder="1" applyAlignment="1">
      <alignment horizontal="center"/>
    </xf>
    <xf numFmtId="3" fontId="0" fillId="17" borderId="3" xfId="0" applyNumberFormat="1" applyFill="1" applyBorder="1" applyAlignment="1">
      <alignment horizontal="center"/>
    </xf>
    <xf numFmtId="3" fontId="13" fillId="0" borderId="14" xfId="1" applyNumberFormat="1" applyFont="1" applyBorder="1" applyAlignment="1">
      <alignment horizontal="center"/>
    </xf>
    <xf numFmtId="169" fontId="6" fillId="0" borderId="12" xfId="1" applyNumberFormat="1" applyFont="1" applyFill="1" applyBorder="1" applyAlignment="1">
      <alignment horizontal="center"/>
    </xf>
    <xf numFmtId="168" fontId="6" fillId="0" borderId="12" xfId="2" applyNumberFormat="1" applyFont="1" applyFill="1" applyBorder="1" applyAlignment="1">
      <alignment horizontal="center"/>
    </xf>
    <xf numFmtId="169" fontId="0" fillId="0" borderId="13" xfId="1" applyNumberFormat="1" applyFont="1" applyFill="1" applyBorder="1" applyAlignment="1">
      <alignment horizontal="center"/>
    </xf>
    <xf numFmtId="169" fontId="0" fillId="0" borderId="13" xfId="0" applyNumberFormat="1" applyBorder="1" applyAlignment="1">
      <alignment horizontal="center"/>
    </xf>
    <xf numFmtId="169" fontId="0" fillId="0" borderId="15" xfId="1" applyNumberFormat="1" applyFont="1" applyFill="1" applyBorder="1" applyAlignment="1">
      <alignment horizontal="center"/>
    </xf>
    <xf numFmtId="169" fontId="0" fillId="0" borderId="15" xfId="0" applyNumberFormat="1" applyBorder="1" applyAlignment="1">
      <alignment horizontal="center"/>
    </xf>
    <xf numFmtId="169" fontId="0" fillId="0" borderId="14" xfId="1" applyNumberFormat="1" applyFont="1" applyFill="1" applyBorder="1" applyAlignment="1">
      <alignment horizontal="center"/>
    </xf>
    <xf numFmtId="169" fontId="0" fillId="0" borderId="14" xfId="0" applyNumberFormat="1" applyBorder="1" applyAlignment="1">
      <alignment horizontal="center"/>
    </xf>
    <xf numFmtId="3" fontId="6" fillId="0" borderId="15" xfId="1" applyNumberFormat="1" applyFont="1" applyFill="1" applyBorder="1" applyAlignment="1">
      <alignment horizontal="center"/>
    </xf>
    <xf numFmtId="3" fontId="6" fillId="14" borderId="12" xfId="1" applyNumberFormat="1" applyFont="1" applyFill="1" applyBorder="1" applyAlignment="1">
      <alignment horizontal="center"/>
    </xf>
    <xf numFmtId="165" fontId="6" fillId="0" borderId="15" xfId="2" applyNumberFormat="1" applyFont="1" applyFill="1" applyBorder="1" applyAlignment="1">
      <alignment horizontal="center"/>
    </xf>
    <xf numFmtId="0" fontId="7" fillId="11" borderId="12" xfId="0" applyFont="1" applyFill="1" applyBorder="1" applyAlignment="1">
      <alignment horizontal="center"/>
    </xf>
    <xf numFmtId="0" fontId="7" fillId="14" borderId="12" xfId="0" applyFont="1" applyFill="1" applyBorder="1" applyAlignment="1">
      <alignment horizontal="right"/>
    </xf>
    <xf numFmtId="0" fontId="6" fillId="0" borderId="15" xfId="0" applyFont="1" applyBorder="1" applyAlignment="1">
      <alignment horizontal="right"/>
    </xf>
    <xf numFmtId="0" fontId="0" fillId="0" borderId="5" xfId="0" applyBorder="1" applyAlignment="1">
      <alignment horizontal="right"/>
    </xf>
    <xf numFmtId="0" fontId="0" fillId="0" borderId="7" xfId="0" applyBorder="1" applyAlignment="1">
      <alignment horizontal="right"/>
    </xf>
    <xf numFmtId="0" fontId="7" fillId="14" borderId="1" xfId="0" applyFont="1" applyFill="1" applyBorder="1" applyAlignment="1">
      <alignment horizontal="right"/>
    </xf>
    <xf numFmtId="0" fontId="12" fillId="17" borderId="1" xfId="0" applyFont="1" applyFill="1" applyBorder="1" applyAlignment="1">
      <alignment horizontal="right"/>
    </xf>
    <xf numFmtId="0" fontId="11" fillId="0" borderId="13" xfId="0" applyFont="1" applyBorder="1" applyAlignment="1">
      <alignment horizontal="right"/>
    </xf>
    <xf numFmtId="0" fontId="11" fillId="0" borderId="15" xfId="0" applyFont="1" applyBorder="1" applyAlignment="1">
      <alignment horizontal="right"/>
    </xf>
    <xf numFmtId="0" fontId="11" fillId="0" borderId="14" xfId="0" applyFont="1" applyBorder="1" applyAlignment="1">
      <alignment horizontal="right"/>
    </xf>
    <xf numFmtId="0" fontId="13" fillId="0" borderId="14" xfId="0" applyFont="1" applyBorder="1" applyAlignment="1">
      <alignment horizontal="right"/>
    </xf>
    <xf numFmtId="0" fontId="0" fillId="0" borderId="0" xfId="0" applyAlignment="1">
      <alignment horizontal="right"/>
    </xf>
    <xf numFmtId="0" fontId="9" fillId="16" borderId="12" xfId="0" applyFont="1" applyFill="1" applyBorder="1" applyAlignment="1">
      <alignment horizontal="right" vertical="center"/>
    </xf>
    <xf numFmtId="169" fontId="11" fillId="0" borderId="12" xfId="1" applyNumberFormat="1" applyFont="1" applyFill="1" applyBorder="1" applyAlignment="1">
      <alignment horizontal="center"/>
    </xf>
    <xf numFmtId="168" fontId="11" fillId="0" borderId="12" xfId="2" applyNumberFormat="1" applyFont="1" applyFill="1" applyBorder="1" applyAlignment="1">
      <alignment horizontal="center"/>
    </xf>
    <xf numFmtId="168" fontId="11" fillId="0" borderId="12" xfId="1" applyNumberFormat="1" applyFont="1" applyFill="1" applyBorder="1" applyAlignment="1">
      <alignment horizontal="center"/>
    </xf>
    <xf numFmtId="165" fontId="11" fillId="0" borderId="13" xfId="2" applyNumberFormat="1" applyFont="1" applyFill="1" applyBorder="1" applyAlignment="1">
      <alignment horizontal="center"/>
    </xf>
    <xf numFmtId="165" fontId="11" fillId="0" borderId="15" xfId="2" applyNumberFormat="1" applyFont="1" applyFill="1" applyBorder="1" applyAlignment="1">
      <alignment horizontal="center"/>
    </xf>
    <xf numFmtId="165" fontId="11" fillId="0" borderId="14" xfId="2" applyNumberFormat="1" applyFont="1" applyFill="1" applyBorder="1" applyAlignment="1">
      <alignment horizontal="center"/>
    </xf>
    <xf numFmtId="0" fontId="7" fillId="18" borderId="14" xfId="0" applyFont="1" applyFill="1" applyBorder="1" applyAlignment="1">
      <alignment horizontal="center"/>
    </xf>
    <xf numFmtId="0" fontId="7" fillId="18" borderId="12" xfId="0" applyFont="1" applyFill="1" applyBorder="1" applyAlignment="1">
      <alignment horizontal="center"/>
    </xf>
    <xf numFmtId="168" fontId="11" fillId="0" borderId="12" xfId="1" applyNumberFormat="1" applyFont="1" applyBorder="1" applyAlignment="1">
      <alignment horizontal="center"/>
    </xf>
    <xf numFmtId="0" fontId="12" fillId="19" borderId="1" xfId="0" applyFont="1" applyFill="1" applyBorder="1" applyAlignment="1">
      <alignment horizontal="right"/>
    </xf>
    <xf numFmtId="0" fontId="13" fillId="0" borderId="12" xfId="0" applyFont="1" applyBorder="1" applyAlignment="1">
      <alignment horizontal="right"/>
    </xf>
    <xf numFmtId="0" fontId="9" fillId="8" borderId="12" xfId="0" applyFont="1" applyFill="1" applyBorder="1" applyAlignment="1">
      <alignment horizontal="right" vertical="center" wrapText="1"/>
    </xf>
    <xf numFmtId="0" fontId="11" fillId="0" borderId="5" xfId="0" applyFont="1" applyBorder="1" applyAlignment="1">
      <alignment horizontal="right"/>
    </xf>
    <xf numFmtId="0" fontId="11" fillId="0" borderId="7" xfId="0" applyFont="1" applyBorder="1" applyAlignment="1">
      <alignment horizontal="right"/>
    </xf>
    <xf numFmtId="0" fontId="16" fillId="19" borderId="2" xfId="0" applyFont="1" applyFill="1" applyBorder="1" applyAlignment="1">
      <alignment horizontal="center"/>
    </xf>
    <xf numFmtId="0" fontId="16" fillId="19" borderId="3" xfId="0" applyFont="1" applyFill="1" applyBorder="1" applyAlignment="1">
      <alignment horizontal="center"/>
    </xf>
    <xf numFmtId="3" fontId="11" fillId="0" borderId="12" xfId="1" applyNumberFormat="1" applyFont="1" applyFill="1" applyBorder="1" applyAlignment="1">
      <alignment horizontal="center"/>
    </xf>
    <xf numFmtId="0" fontId="7" fillId="15" borderId="14" xfId="0" applyFont="1" applyFill="1" applyBorder="1" applyAlignment="1">
      <alignment horizontal="right"/>
    </xf>
    <xf numFmtId="0" fontId="7" fillId="15" borderId="12" xfId="0" applyFont="1" applyFill="1" applyBorder="1" applyAlignment="1">
      <alignment horizontal="right"/>
    </xf>
    <xf numFmtId="165" fontId="0" fillId="0" borderId="6" xfId="2" applyNumberFormat="1" applyFont="1" applyFill="1" applyBorder="1" applyAlignment="1">
      <alignment horizontal="center"/>
    </xf>
    <xf numFmtId="165" fontId="0" fillId="0" borderId="9" xfId="2" applyNumberFormat="1" applyFont="1" applyFill="1" applyBorder="1" applyAlignment="1">
      <alignment horizontal="center"/>
    </xf>
    <xf numFmtId="0" fontId="0" fillId="0" borderId="5" xfId="0" applyBorder="1" applyAlignment="1">
      <alignment horizontal="left"/>
    </xf>
    <xf numFmtId="0" fontId="0" fillId="0" borderId="7" xfId="0" applyBorder="1" applyAlignment="1">
      <alignment horizontal="left"/>
    </xf>
    <xf numFmtId="0" fontId="0" fillId="3" borderId="11" xfId="0" applyFill="1" applyBorder="1" applyAlignment="1">
      <alignment horizontal="center"/>
    </xf>
    <xf numFmtId="0" fontId="0" fillId="0" borderId="4" xfId="0" applyBorder="1" applyAlignment="1">
      <alignment horizontal="right"/>
    </xf>
    <xf numFmtId="3" fontId="0" fillId="0" borderId="10" xfId="0" applyNumberFormat="1" applyBorder="1" applyAlignment="1">
      <alignment horizontal="center"/>
    </xf>
    <xf numFmtId="3" fontId="0" fillId="0" borderId="8" xfId="0" applyNumberFormat="1" applyBorder="1" applyAlignment="1">
      <alignment horizontal="center"/>
    </xf>
    <xf numFmtId="169" fontId="0" fillId="10" borderId="15" xfId="1" applyNumberFormat="1" applyFont="1" applyFill="1" applyBorder="1" applyAlignment="1">
      <alignment horizontal="center"/>
    </xf>
    <xf numFmtId="169" fontId="0" fillId="9" borderId="15" xfId="1" applyNumberFormat="1" applyFont="1" applyFill="1" applyBorder="1" applyAlignment="1">
      <alignment horizontal="center"/>
    </xf>
    <xf numFmtId="0" fontId="13" fillId="0" borderId="0" xfId="0" applyFont="1" applyAlignment="1">
      <alignment vertical="top"/>
    </xf>
    <xf numFmtId="0" fontId="20" fillId="0" borderId="0" xfId="0" applyFont="1"/>
    <xf numFmtId="0" fontId="21" fillId="14" borderId="13" xfId="0" applyFont="1" applyFill="1" applyBorder="1" applyAlignment="1">
      <alignment horizontal="right" vertical="center"/>
    </xf>
    <xf numFmtId="0" fontId="22" fillId="0" borderId="13" xfId="0" applyFont="1" applyBorder="1" applyAlignment="1">
      <alignment horizontal="right" vertical="center"/>
    </xf>
    <xf numFmtId="0" fontId="22" fillId="0" borderId="15" xfId="0" applyFont="1" applyBorder="1" applyAlignment="1">
      <alignment horizontal="right" vertical="center"/>
    </xf>
    <xf numFmtId="0" fontId="22" fillId="0" borderId="14" xfId="0" applyFont="1" applyBorder="1" applyAlignment="1">
      <alignment horizontal="right" vertical="center"/>
    </xf>
    <xf numFmtId="0" fontId="21" fillId="14" borderId="12" xfId="0" applyFont="1" applyFill="1" applyBorder="1" applyAlignment="1">
      <alignment horizontal="right" vertical="center"/>
    </xf>
    <xf numFmtId="3" fontId="6" fillId="0" borderId="13" xfId="1" applyNumberFormat="1" applyFont="1" applyFill="1" applyBorder="1" applyAlignment="1">
      <alignment horizontal="center"/>
    </xf>
    <xf numFmtId="0" fontId="21" fillId="0" borderId="12" xfId="0" applyFont="1" applyBorder="1" applyAlignment="1">
      <alignment horizontal="right" vertical="center"/>
    </xf>
    <xf numFmtId="3" fontId="21" fillId="0" borderId="12" xfId="0" applyNumberFormat="1" applyFont="1" applyBorder="1" applyAlignment="1">
      <alignment horizontal="center" vertical="center"/>
    </xf>
    <xf numFmtId="9" fontId="21" fillId="0" borderId="12" xfId="0" applyNumberFormat="1" applyFont="1" applyBorder="1" applyAlignment="1">
      <alignment horizontal="center" vertical="center"/>
    </xf>
    <xf numFmtId="169" fontId="6" fillId="0" borderId="15" xfId="1" applyNumberFormat="1" applyFont="1" applyBorder="1" applyAlignment="1">
      <alignment horizontal="center"/>
    </xf>
    <xf numFmtId="169" fontId="6" fillId="9" borderId="15" xfId="1" applyNumberFormat="1" applyFont="1" applyFill="1" applyBorder="1" applyAlignment="1">
      <alignment horizontal="center"/>
    </xf>
    <xf numFmtId="169" fontId="6" fillId="9" borderId="5" xfId="1" applyNumberFormat="1" applyFont="1" applyFill="1" applyBorder="1" applyAlignment="1">
      <alignment horizontal="center"/>
    </xf>
    <xf numFmtId="169" fontId="6" fillId="9" borderId="6" xfId="1" applyNumberFormat="1" applyFont="1" applyFill="1" applyBorder="1" applyAlignment="1">
      <alignment horizontal="center"/>
    </xf>
    <xf numFmtId="9" fontId="0" fillId="0" borderId="0" xfId="2" applyFont="1"/>
    <xf numFmtId="0" fontId="0" fillId="0" borderId="0" xfId="0" applyAlignment="1">
      <alignment vertical="center" wrapText="1"/>
    </xf>
    <xf numFmtId="0" fontId="27" fillId="0" borderId="0" xfId="0" applyFont="1" applyAlignment="1">
      <alignment vertical="center" wrapText="1"/>
    </xf>
    <xf numFmtId="0" fontId="28" fillId="0" borderId="0" xfId="6" applyAlignment="1">
      <alignment vertical="center" wrapText="1"/>
    </xf>
    <xf numFmtId="0" fontId="28" fillId="0" borderId="0" xfId="6" applyAlignment="1">
      <alignment wrapText="1"/>
    </xf>
    <xf numFmtId="0" fontId="31" fillId="0" borderId="0" xfId="0"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vertical="center" wrapText="1"/>
    </xf>
    <xf numFmtId="0" fontId="24" fillId="0" borderId="0" xfId="0" applyFont="1" applyAlignment="1">
      <alignment vertical="center" wrapText="1"/>
    </xf>
    <xf numFmtId="0" fontId="32" fillId="0" borderId="0" xfId="0" applyFont="1" applyAlignment="1">
      <alignment horizontal="left" vertical="center" wrapText="1"/>
    </xf>
    <xf numFmtId="0" fontId="33" fillId="0" borderId="0" xfId="0" applyFont="1" applyAlignment="1">
      <alignment wrapText="1"/>
    </xf>
    <xf numFmtId="0" fontId="34" fillId="0" borderId="0" xfId="0" applyFont="1" applyAlignment="1">
      <alignment vertical="center" wrapText="1"/>
    </xf>
    <xf numFmtId="0" fontId="26" fillId="0" borderId="0" xfId="0" applyFont="1" applyAlignment="1">
      <alignment vertical="center"/>
    </xf>
    <xf numFmtId="0" fontId="25" fillId="0" borderId="0" xfId="0" applyFont="1" applyAlignment="1">
      <alignment horizontal="center" vertical="center"/>
    </xf>
    <xf numFmtId="169" fontId="1" fillId="0" borderId="0" xfId="1" applyNumberFormat="1" applyFont="1" applyFill="1" applyBorder="1" applyAlignment="1">
      <alignment horizontal="center"/>
    </xf>
    <xf numFmtId="165" fontId="1" fillId="0" borderId="6" xfId="2" applyNumberFormat="1" applyFont="1" applyFill="1" applyBorder="1" applyAlignment="1">
      <alignment horizontal="center"/>
    </xf>
    <xf numFmtId="169" fontId="1" fillId="0" borderId="8" xfId="1" applyNumberFormat="1" applyFont="1" applyFill="1" applyBorder="1" applyAlignment="1">
      <alignment horizontal="center"/>
    </xf>
    <xf numFmtId="165" fontId="1" fillId="0" borderId="9" xfId="2" applyNumberFormat="1" applyFont="1" applyFill="1" applyBorder="1" applyAlignment="1">
      <alignment horizontal="center"/>
    </xf>
    <xf numFmtId="0" fontId="12" fillId="0" borderId="0" xfId="0" applyFont="1" applyAlignment="1">
      <alignment wrapText="1"/>
    </xf>
    <xf numFmtId="0" fontId="11" fillId="0" borderId="13" xfId="0" applyFont="1" applyBorder="1" applyAlignment="1">
      <alignment horizontal="right" vertical="center"/>
    </xf>
    <xf numFmtId="169" fontId="11" fillId="0" borderId="13" xfId="1" applyNumberFormat="1" applyFont="1" applyFill="1" applyBorder="1" applyAlignment="1">
      <alignment horizontal="center" vertical="center"/>
    </xf>
    <xf numFmtId="0" fontId="11" fillId="0" borderId="15" xfId="0" applyFont="1" applyBorder="1" applyAlignment="1">
      <alignment horizontal="right" vertical="center"/>
    </xf>
    <xf numFmtId="169" fontId="11" fillId="0" borderId="15" xfId="1" applyNumberFormat="1" applyFont="1" applyFill="1" applyBorder="1" applyAlignment="1">
      <alignment horizontal="center" vertical="center"/>
    </xf>
    <xf numFmtId="0" fontId="11" fillId="0" borderId="14" xfId="0" applyFont="1" applyBorder="1" applyAlignment="1">
      <alignment horizontal="right" vertical="center"/>
    </xf>
    <xf numFmtId="169" fontId="11" fillId="0" borderId="14" xfId="1" applyNumberFormat="1" applyFont="1" applyFill="1" applyBorder="1" applyAlignment="1">
      <alignment horizontal="center" vertical="center"/>
    </xf>
    <xf numFmtId="3" fontId="17" fillId="0" borderId="12" xfId="0" applyNumberFormat="1" applyFont="1" applyBorder="1" applyAlignment="1">
      <alignment horizontal="center"/>
    </xf>
    <xf numFmtId="3" fontId="6" fillId="0" borderId="12" xfId="0" applyNumberFormat="1" applyFont="1" applyBorder="1" applyAlignment="1">
      <alignment horizontal="center"/>
    </xf>
    <xf numFmtId="17" fontId="6" fillId="2" borderId="15" xfId="1" applyNumberFormat="1" applyFont="1" applyFill="1" applyBorder="1" applyAlignment="1">
      <alignment horizontal="center"/>
    </xf>
    <xf numFmtId="164" fontId="6" fillId="0" borderId="15" xfId="1" applyNumberFormat="1" applyFont="1" applyBorder="1" applyAlignment="1">
      <alignment horizontal="right"/>
    </xf>
    <xf numFmtId="164" fontId="6" fillId="0" borderId="15" xfId="1" applyNumberFormat="1" applyFont="1" applyFill="1" applyBorder="1"/>
    <xf numFmtId="164" fontId="6" fillId="9" borderId="15" xfId="1" applyNumberFormat="1" applyFont="1" applyFill="1" applyBorder="1" applyAlignment="1">
      <alignment horizontal="right"/>
    </xf>
    <xf numFmtId="169" fontId="0" fillId="9" borderId="0" xfId="1" applyNumberFormat="1" applyFont="1" applyFill="1" applyBorder="1" applyAlignment="1">
      <alignment horizontal="center"/>
    </xf>
    <xf numFmtId="17" fontId="0" fillId="20" borderId="15" xfId="0" applyNumberFormat="1" applyFill="1" applyBorder="1" applyAlignment="1">
      <alignment horizontal="center"/>
    </xf>
    <xf numFmtId="169" fontId="11" fillId="0" borderId="0" xfId="1" applyNumberFormat="1" applyFont="1" applyFill="1" applyBorder="1" applyAlignment="1">
      <alignment horizontal="center"/>
    </xf>
    <xf numFmtId="169" fontId="6" fillId="0" borderId="0" xfId="1" applyNumberFormat="1" applyFont="1" applyBorder="1" applyAlignment="1">
      <alignment horizontal="center"/>
    </xf>
    <xf numFmtId="17" fontId="6" fillId="0" borderId="5" xfId="1" applyNumberFormat="1" applyFont="1" applyFill="1" applyBorder="1" applyAlignment="1">
      <alignment horizontal="center"/>
    </xf>
    <xf numFmtId="169" fontId="6" fillId="0" borderId="6" xfId="1" applyNumberFormat="1" applyFont="1" applyBorder="1" applyAlignment="1">
      <alignment horizontal="center"/>
    </xf>
    <xf numFmtId="169" fontId="6" fillId="0" borderId="15" xfId="1" applyNumberFormat="1" applyFont="1" applyFill="1" applyBorder="1" applyAlignment="1">
      <alignment horizontal="center"/>
    </xf>
    <xf numFmtId="0" fontId="35" fillId="0" borderId="0" xfId="0" applyFont="1"/>
    <xf numFmtId="0" fontId="28" fillId="0" borderId="0" xfId="6"/>
    <xf numFmtId="164" fontId="6" fillId="9" borderId="5" xfId="1" applyNumberFormat="1" applyFont="1" applyFill="1" applyBorder="1"/>
    <xf numFmtId="164" fontId="6" fillId="0" borderId="5" xfId="1" applyNumberFormat="1" applyFont="1" applyBorder="1"/>
    <xf numFmtId="0" fontId="5" fillId="8" borderId="14" xfId="0" applyFont="1" applyFill="1" applyBorder="1" applyAlignment="1">
      <alignment horizontal="center" vertical="center" wrapText="1"/>
    </xf>
    <xf numFmtId="0" fontId="5" fillId="8" borderId="7" xfId="0" applyFont="1" applyFill="1" applyBorder="1" applyAlignment="1">
      <alignment horizontal="center" vertical="center" wrapText="1"/>
    </xf>
    <xf numFmtId="1" fontId="6" fillId="0" borderId="15" xfId="1" applyNumberFormat="1" applyFont="1" applyBorder="1"/>
    <xf numFmtId="3" fontId="37" fillId="0" borderId="0" xfId="1" applyNumberFormat="1" applyFont="1" applyAlignment="1">
      <alignment vertical="center" readingOrder="1"/>
    </xf>
    <xf numFmtId="0" fontId="38" fillId="0" borderId="0" xfId="0" applyFont="1"/>
    <xf numFmtId="169" fontId="0" fillId="0" borderId="0" xfId="0" applyNumberFormat="1"/>
    <xf numFmtId="3" fontId="39" fillId="0" borderId="0" xfId="1" applyNumberFormat="1" applyFont="1" applyAlignment="1">
      <alignment vertical="center" readingOrder="1"/>
    </xf>
    <xf numFmtId="3" fontId="40" fillId="0" borderId="0" xfId="1" applyNumberFormat="1" applyFont="1" applyAlignment="1">
      <alignment vertical="center" readingOrder="1"/>
    </xf>
    <xf numFmtId="3" fontId="41" fillId="0" borderId="0" xfId="1" applyNumberFormat="1" applyFont="1" applyAlignment="1">
      <alignment readingOrder="1"/>
    </xf>
    <xf numFmtId="3" fontId="42" fillId="0" borderId="0" xfId="1" applyNumberFormat="1" applyFont="1" applyAlignment="1">
      <alignment vertical="center" readingOrder="1"/>
    </xf>
    <xf numFmtId="168" fontId="6" fillId="0" borderId="12" xfId="1" applyNumberFormat="1" applyFont="1" applyFill="1" applyBorder="1" applyAlignment="1">
      <alignment horizontal="center"/>
    </xf>
    <xf numFmtId="17" fontId="0" fillId="20" borderId="14" xfId="0" applyNumberFormat="1" applyFill="1" applyBorder="1" applyAlignment="1">
      <alignment horizontal="center"/>
    </xf>
    <xf numFmtId="169" fontId="0" fillId="9" borderId="8" xfId="1" applyNumberFormat="1" applyFont="1" applyFill="1" applyBorder="1" applyAlignment="1">
      <alignment horizontal="center"/>
    </xf>
    <xf numFmtId="169" fontId="0" fillId="9" borderId="14" xfId="1" applyNumberFormat="1" applyFont="1" applyFill="1" applyBorder="1" applyAlignment="1">
      <alignment horizontal="center"/>
    </xf>
    <xf numFmtId="3" fontId="43" fillId="0" borderId="0" xfId="1" applyNumberFormat="1" applyFont="1" applyAlignment="1">
      <alignment horizontal="left" indent="2" readingOrder="1"/>
    </xf>
    <xf numFmtId="167" fontId="0" fillId="0" borderId="13" xfId="0" applyNumberFormat="1" applyBorder="1" applyAlignment="1">
      <alignment horizontal="center"/>
    </xf>
    <xf numFmtId="167" fontId="0" fillId="0" borderId="15" xfId="0" applyNumberFormat="1" applyBorder="1" applyAlignment="1">
      <alignment horizontal="center"/>
    </xf>
    <xf numFmtId="167" fontId="0" fillId="0" borderId="14" xfId="0" applyNumberFormat="1" applyBorder="1" applyAlignment="1">
      <alignment horizontal="center"/>
    </xf>
    <xf numFmtId="14" fontId="0" fillId="0" borderId="0" xfId="0" applyNumberFormat="1"/>
    <xf numFmtId="3" fontId="16" fillId="0" borderId="13" xfId="0" applyNumberFormat="1" applyFont="1" applyBorder="1" applyAlignment="1">
      <alignment horizontal="center"/>
    </xf>
    <xf numFmtId="3" fontId="16" fillId="0" borderId="15" xfId="0" applyNumberFormat="1" applyFont="1" applyBorder="1" applyAlignment="1">
      <alignment horizontal="center"/>
    </xf>
    <xf numFmtId="3" fontId="16" fillId="0" borderId="14" xfId="0" applyNumberFormat="1" applyFont="1" applyBorder="1" applyAlignment="1">
      <alignment horizontal="center"/>
    </xf>
    <xf numFmtId="3" fontId="0" fillId="0" borderId="0" xfId="0" applyNumberFormat="1" applyAlignment="1">
      <alignment horizontal="center"/>
    </xf>
    <xf numFmtId="17" fontId="6" fillId="9" borderId="15" xfId="0" applyNumberFormat="1" applyFont="1" applyFill="1" applyBorder="1" applyAlignment="1">
      <alignment horizontal="center"/>
    </xf>
    <xf numFmtId="17" fontId="6" fillId="0" borderId="15" xfId="0" applyNumberFormat="1" applyFont="1" applyBorder="1" applyAlignment="1">
      <alignment horizontal="center"/>
    </xf>
    <xf numFmtId="17" fontId="6" fillId="2" borderId="15" xfId="0" applyNumberFormat="1" applyFont="1" applyFill="1" applyBorder="1" applyAlignment="1">
      <alignment horizontal="center"/>
    </xf>
    <xf numFmtId="17" fontId="6" fillId="0" borderId="0" xfId="0" applyNumberFormat="1" applyFont="1" applyAlignment="1">
      <alignment horizontal="center"/>
    </xf>
    <xf numFmtId="17" fontId="6" fillId="0" borderId="15" xfId="1" applyNumberFormat="1" applyFont="1" applyFill="1" applyBorder="1" applyAlignment="1">
      <alignment horizontal="center"/>
    </xf>
    <xf numFmtId="169" fontId="6" fillId="9" borderId="15" xfId="7" applyNumberFormat="1" applyFont="1" applyFill="1" applyBorder="1" applyAlignment="1">
      <alignment horizontal="center"/>
    </xf>
    <xf numFmtId="17" fontId="6" fillId="0" borderId="6" xfId="1" applyNumberFormat="1" applyFont="1" applyFill="1" applyBorder="1" applyAlignment="1">
      <alignment horizontal="center"/>
    </xf>
    <xf numFmtId="17" fontId="6" fillId="0" borderId="14" xfId="1" applyNumberFormat="1" applyFont="1" applyFill="1" applyBorder="1" applyAlignment="1">
      <alignment horizontal="center"/>
    </xf>
    <xf numFmtId="169" fontId="6" fillId="0" borderId="14" xfId="7" applyNumberFormat="1" applyFont="1" applyFill="1" applyBorder="1" applyAlignment="1">
      <alignment horizontal="center"/>
    </xf>
    <xf numFmtId="0" fontId="44" fillId="0" borderId="0" xfId="0" applyFont="1" applyAlignment="1">
      <alignment horizontal="left" vertical="center" wrapText="1" indent="2"/>
    </xf>
    <xf numFmtId="0" fontId="0" fillId="0" borderId="0" xfId="0" applyAlignment="1">
      <alignment horizontal="left" indent="11"/>
    </xf>
    <xf numFmtId="0" fontId="3" fillId="0" borderId="0" xfId="0" applyFont="1" applyAlignment="1">
      <alignment horizontal="left" vertical="center"/>
    </xf>
    <xf numFmtId="0" fontId="23" fillId="0" borderId="10" xfId="0" applyFont="1" applyBorder="1" applyAlignment="1">
      <alignment horizontal="left" vertical="top" wrapText="1"/>
    </xf>
    <xf numFmtId="0" fontId="23" fillId="0" borderId="0" xfId="0" applyFont="1" applyAlignment="1">
      <alignment horizontal="left" vertical="top" wrapText="1"/>
    </xf>
    <xf numFmtId="166" fontId="15" fillId="0" borderId="0" xfId="4" applyNumberFormat="1" applyFont="1" applyAlignment="1">
      <alignment horizontal="left"/>
    </xf>
    <xf numFmtId="0" fontId="7" fillId="11" borderId="13" xfId="0" applyFont="1" applyFill="1" applyBorder="1" applyAlignment="1">
      <alignment horizontal="center" vertical="center"/>
    </xf>
    <xf numFmtId="0" fontId="7" fillId="11" borderId="14" xfId="0" applyFont="1" applyFill="1" applyBorder="1" applyAlignment="1">
      <alignment horizontal="center" vertical="center"/>
    </xf>
    <xf numFmtId="0" fontId="7" fillId="9" borderId="13" xfId="0" applyFont="1" applyFill="1" applyBorder="1" applyAlignment="1">
      <alignment horizontal="center" vertical="center"/>
    </xf>
    <xf numFmtId="0" fontId="7" fillId="9" borderId="14" xfId="0" applyFont="1" applyFill="1" applyBorder="1" applyAlignment="1">
      <alignment horizontal="center" vertical="center"/>
    </xf>
    <xf numFmtId="0" fontId="7" fillId="12" borderId="13" xfId="0" applyFont="1" applyFill="1" applyBorder="1" applyAlignment="1">
      <alignment horizontal="center" vertical="center"/>
    </xf>
    <xf numFmtId="0" fontId="7" fillId="12" borderId="14" xfId="0" applyFont="1" applyFill="1" applyBorder="1" applyAlignment="1">
      <alignment horizontal="center" vertical="center"/>
    </xf>
    <xf numFmtId="0" fontId="7" fillId="13" borderId="13" xfId="0" applyFont="1" applyFill="1" applyBorder="1" applyAlignment="1">
      <alignment horizontal="center" vertical="center"/>
    </xf>
    <xf numFmtId="0" fontId="7" fillId="13" borderId="14" xfId="0" applyFont="1" applyFill="1" applyBorder="1" applyAlignment="1">
      <alignment horizontal="center" vertical="center"/>
    </xf>
    <xf numFmtId="0" fontId="7" fillId="13" borderId="13" xfId="0" applyFont="1" applyFill="1" applyBorder="1" applyAlignment="1">
      <alignment horizontal="center" vertical="center" wrapText="1"/>
    </xf>
    <xf numFmtId="0" fontId="7" fillId="13" borderId="14" xfId="0" applyFont="1" applyFill="1" applyBorder="1" applyAlignment="1">
      <alignment horizontal="center" vertical="center" wrapText="1"/>
    </xf>
    <xf numFmtId="0" fontId="7" fillId="12" borderId="13" xfId="0" applyFont="1" applyFill="1" applyBorder="1" applyAlignment="1">
      <alignment horizontal="center" vertical="center" wrapText="1"/>
    </xf>
    <xf numFmtId="0" fontId="7" fillId="12" borderId="14" xfId="0" applyFont="1" applyFill="1" applyBorder="1" applyAlignment="1">
      <alignment horizontal="center" vertical="center" wrapText="1"/>
    </xf>
    <xf numFmtId="0" fontId="36" fillId="0" borderId="0" xfId="0" applyFont="1" applyAlignment="1">
      <alignment horizontal="left"/>
    </xf>
    <xf numFmtId="0" fontId="10" fillId="0" borderId="0" xfId="0" applyFont="1" applyAlignment="1">
      <alignment horizontal="left"/>
    </xf>
    <xf numFmtId="0" fontId="10" fillId="0" borderId="8" xfId="0" applyFont="1" applyBorder="1" applyAlignment="1">
      <alignment horizontal="left"/>
    </xf>
    <xf numFmtId="0" fontId="7" fillId="14" borderId="13" xfId="0" applyFont="1" applyFill="1" applyBorder="1" applyAlignment="1">
      <alignment horizontal="center" vertical="center" wrapText="1"/>
    </xf>
    <xf numFmtId="0" fontId="7" fillId="14" borderId="14" xfId="0" applyFont="1" applyFill="1" applyBorder="1" applyAlignment="1">
      <alignment horizontal="center" vertical="center" wrapText="1"/>
    </xf>
    <xf numFmtId="0" fontId="7" fillId="15" borderId="13" xfId="0" applyFont="1" applyFill="1" applyBorder="1" applyAlignment="1">
      <alignment horizontal="center" vertical="center"/>
    </xf>
    <xf numFmtId="0" fontId="7" fillId="15" borderId="14"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7" fillId="14" borderId="13" xfId="0" applyFont="1" applyFill="1" applyBorder="1" applyAlignment="1">
      <alignment horizontal="center" vertical="center"/>
    </xf>
    <xf numFmtId="0" fontId="7" fillId="14" borderId="14" xfId="0" applyFont="1" applyFill="1" applyBorder="1" applyAlignment="1">
      <alignment horizontal="center" vertical="center"/>
    </xf>
    <xf numFmtId="0" fontId="19" fillId="0" borderId="10" xfId="0" applyFont="1" applyBorder="1" applyAlignment="1">
      <alignment horizontal="left" vertical="top" wrapText="1"/>
    </xf>
    <xf numFmtId="0" fontId="19" fillId="0" borderId="0" xfId="0" applyFont="1" applyAlignment="1">
      <alignment horizontal="left" vertical="top" wrapText="1"/>
    </xf>
    <xf numFmtId="0" fontId="18" fillId="0" borderId="0" xfId="0" applyFont="1" applyAlignment="1">
      <alignment horizontal="left" vertical="top" wrapText="1"/>
    </xf>
    <xf numFmtId="0" fontId="18" fillId="0" borderId="8" xfId="0" applyFont="1" applyBorder="1" applyAlignment="1">
      <alignment horizontal="left" vertical="top" wrapText="1"/>
    </xf>
    <xf numFmtId="3" fontId="7" fillId="14" borderId="13" xfId="0" applyNumberFormat="1" applyFont="1" applyFill="1" applyBorder="1" applyAlignment="1">
      <alignment horizontal="center" vertical="center"/>
    </xf>
    <xf numFmtId="3" fontId="7" fillId="14" borderId="14" xfId="0" applyNumberFormat="1" applyFont="1" applyFill="1" applyBorder="1" applyAlignment="1">
      <alignment horizontal="center" vertical="center"/>
    </xf>
    <xf numFmtId="0" fontId="7" fillId="18" borderId="13" xfId="0" applyFont="1" applyFill="1" applyBorder="1" applyAlignment="1">
      <alignment horizontal="center" vertical="center"/>
    </xf>
    <xf numFmtId="0" fontId="7" fillId="18" borderId="14" xfId="0" applyFont="1" applyFill="1" applyBorder="1" applyAlignment="1">
      <alignment horizontal="center" vertical="center"/>
    </xf>
    <xf numFmtId="0" fontId="16" fillId="0" borderId="0" xfId="0" applyFont="1" applyAlignment="1">
      <alignment horizontal="left" vertical="top" wrapText="1"/>
    </xf>
  </cellXfs>
  <cellStyles count="12">
    <cellStyle name="Comma" xfId="1" builtinId="3"/>
    <cellStyle name="Comma 2" xfId="8" xr:uid="{50190091-44D3-46F8-AD96-C5529913C62A}"/>
    <cellStyle name="Comma 2 2" xfId="11" xr:uid="{614DC6F4-E2FF-4394-AB97-C91982E4C696}"/>
    <cellStyle name="Comma 3" xfId="9" xr:uid="{C6340B54-46A6-46D3-A864-C12E7314A7C5}"/>
    <cellStyle name="Comma 3 2" xfId="10" xr:uid="{7EA5DDFB-21C5-478A-A7F5-3DF38B15A249}"/>
    <cellStyle name="Comma 4" xfId="7" xr:uid="{B708A587-79FE-41CB-8371-909A7592DB8D}"/>
    <cellStyle name="Hyperlink" xfId="6" builtinId="8"/>
    <cellStyle name="Normal" xfId="0" builtinId="0"/>
    <cellStyle name="Normal 2 2" xfId="5" xr:uid="{00000000-0005-0000-0000-000003000000}"/>
    <cellStyle name="Normal 3 2" xfId="3" xr:uid="{00000000-0005-0000-0000-000004000000}"/>
    <cellStyle name="Normal 4" xfId="4" xr:uid="{00000000-0005-0000-0000-000005000000}"/>
    <cellStyle name="Percent" xfId="2" builtinId="5"/>
  </cellStyles>
  <dxfs count="27">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alignment horizontal="center" textRotation="0" indent="0" justifyLastLine="0" shrinkToFit="0" readingOrder="0"/>
    </dxf>
    <dxf>
      <border outline="0">
        <right style="thin">
          <color indexed="64"/>
        </right>
        <top style="thin">
          <color indexed="64"/>
        </top>
      </border>
    </dxf>
    <dxf>
      <font>
        <b val="0"/>
        <i val="0"/>
        <strike val="0"/>
        <condense val="0"/>
        <extend val="0"/>
        <outline val="0"/>
        <shadow val="0"/>
        <u val="none"/>
        <vertAlign val="baseline"/>
        <sz val="9"/>
        <color theme="1"/>
        <name val="Arial"/>
        <scheme val="none"/>
      </font>
      <fill>
        <patternFill patternType="solid">
          <fgColor indexed="64"/>
          <bgColor rgb="FFD9D9D9"/>
        </patternFill>
      </fill>
    </dxf>
    <dxf>
      <border outline="0">
        <bottom style="thin">
          <color indexed="64"/>
        </bottom>
      </border>
    </dxf>
    <dxf>
      <font>
        <b/>
        <i val="0"/>
        <strike val="0"/>
        <condense val="0"/>
        <extend val="0"/>
        <outline val="0"/>
        <shadow val="0"/>
        <u val="none"/>
        <vertAlign val="baseline"/>
        <sz val="9"/>
        <color theme="0"/>
        <name val="Arial"/>
        <scheme val="none"/>
      </font>
      <fill>
        <gradientFill degree="90">
          <stop position="0">
            <color rgb="FF5B9BD5"/>
          </stop>
          <stop position="1">
            <color rgb="FFD6CD20"/>
          </stop>
        </gradient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CCCC00"/>
      <color rgb="FFD6CD20"/>
      <color rgb="FFCC6600"/>
      <color rgb="FF5B9BD5"/>
      <color rgb="FFF3F0AF"/>
      <color rgb="FFFF7C80"/>
      <color rgb="FFCCFFCC"/>
      <color rgb="FF10B824"/>
      <color rgb="FFB32FAD"/>
      <color rgb="FFD395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DES Caseload 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DMS</c:v>
          </c:tx>
          <c:spPr>
            <a:ln w="28575" cap="rnd">
              <a:solidFill>
                <a:srgbClr val="CCCC00"/>
              </a:solidFill>
              <a:round/>
            </a:ln>
            <a:effectLst/>
          </c:spPr>
          <c:marker>
            <c:symbol val="none"/>
          </c:marker>
          <c:cat>
            <c:numRef>
              <c:f>CaseloadData!$A$2:$A$62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CaseloadData!$B$2:$B$62</c:f>
              <c:numCache>
                <c:formatCode>#,##0_ ;\-#,##0\ </c:formatCode>
                <c:ptCount val="61"/>
                <c:pt idx="0">
                  <c:v>132828</c:v>
                </c:pt>
                <c:pt idx="1">
                  <c:v>135118</c:v>
                </c:pt>
                <c:pt idx="2">
                  <c:v>136064</c:v>
                </c:pt>
                <c:pt idx="3">
                  <c:v>135691</c:v>
                </c:pt>
                <c:pt idx="4">
                  <c:v>136449</c:v>
                </c:pt>
                <c:pt idx="5">
                  <c:v>137377</c:v>
                </c:pt>
                <c:pt idx="6">
                  <c:v>137562</c:v>
                </c:pt>
                <c:pt idx="7">
                  <c:v>137935</c:v>
                </c:pt>
                <c:pt idx="8">
                  <c:v>138928</c:v>
                </c:pt>
                <c:pt idx="9">
                  <c:v>139804</c:v>
                </c:pt>
                <c:pt idx="10">
                  <c:v>139127</c:v>
                </c:pt>
                <c:pt idx="11">
                  <c:v>137390</c:v>
                </c:pt>
                <c:pt idx="12">
                  <c:v>136866</c:v>
                </c:pt>
                <c:pt idx="13">
                  <c:v>138144</c:v>
                </c:pt>
                <c:pt idx="14">
                  <c:v>138260</c:v>
                </c:pt>
                <c:pt idx="15">
                  <c:v>137855</c:v>
                </c:pt>
                <c:pt idx="16">
                  <c:v>136248</c:v>
                </c:pt>
                <c:pt idx="17">
                  <c:v>134995</c:v>
                </c:pt>
                <c:pt idx="18">
                  <c:v>132409</c:v>
                </c:pt>
                <c:pt idx="19">
                  <c:v>130902</c:v>
                </c:pt>
                <c:pt idx="20">
                  <c:v>129296</c:v>
                </c:pt>
                <c:pt idx="21">
                  <c:v>127373</c:v>
                </c:pt>
                <c:pt idx="22">
                  <c:v>125575</c:v>
                </c:pt>
                <c:pt idx="23">
                  <c:v>123955</c:v>
                </c:pt>
                <c:pt idx="24">
                  <c:v>122002</c:v>
                </c:pt>
                <c:pt idx="25">
                  <c:v>119398</c:v>
                </c:pt>
                <c:pt idx="26">
                  <c:v>117156</c:v>
                </c:pt>
                <c:pt idx="27">
                  <c:v>114198</c:v>
                </c:pt>
                <c:pt idx="28">
                  <c:v>113108</c:v>
                </c:pt>
                <c:pt idx="29">
                  <c:v>113431</c:v>
                </c:pt>
                <c:pt idx="30">
                  <c:v>112899</c:v>
                </c:pt>
                <c:pt idx="31">
                  <c:v>112324</c:v>
                </c:pt>
                <c:pt idx="32">
                  <c:v>110841</c:v>
                </c:pt>
                <c:pt idx="33">
                  <c:v>109305</c:v>
                </c:pt>
                <c:pt idx="34">
                  <c:v>108133</c:v>
                </c:pt>
                <c:pt idx="35">
                  <c:v>106742</c:v>
                </c:pt>
                <c:pt idx="36">
                  <c:v>105368</c:v>
                </c:pt>
                <c:pt idx="37">
                  <c:v>104500</c:v>
                </c:pt>
                <c:pt idx="38">
                  <c:v>103367</c:v>
                </c:pt>
                <c:pt idx="39">
                  <c:v>102091</c:v>
                </c:pt>
                <c:pt idx="40">
                  <c:v>100521</c:v>
                </c:pt>
                <c:pt idx="41">
                  <c:v>99384</c:v>
                </c:pt>
                <c:pt idx="42">
                  <c:v>98153</c:v>
                </c:pt>
                <c:pt idx="43">
                  <c:v>98020</c:v>
                </c:pt>
                <c:pt idx="44">
                  <c:v>98371</c:v>
                </c:pt>
                <c:pt idx="45">
                  <c:v>99973</c:v>
                </c:pt>
                <c:pt idx="46">
                  <c:v>96039</c:v>
                </c:pt>
                <c:pt idx="47">
                  <c:v>95465</c:v>
                </c:pt>
                <c:pt idx="48">
                  <c:v>94117</c:v>
                </c:pt>
                <c:pt idx="49">
                  <c:v>93343</c:v>
                </c:pt>
                <c:pt idx="50">
                  <c:v>92455</c:v>
                </c:pt>
                <c:pt idx="51">
                  <c:v>91550</c:v>
                </c:pt>
                <c:pt idx="52">
                  <c:v>91166</c:v>
                </c:pt>
                <c:pt idx="53">
                  <c:v>92392</c:v>
                </c:pt>
                <c:pt idx="54">
                  <c:v>92100</c:v>
                </c:pt>
                <c:pt idx="55">
                  <c:v>91598</c:v>
                </c:pt>
                <c:pt idx="56">
                  <c:v>91140</c:v>
                </c:pt>
                <c:pt idx="57">
                  <c:v>89995</c:v>
                </c:pt>
                <c:pt idx="58">
                  <c:v>89637</c:v>
                </c:pt>
                <c:pt idx="59">
                  <c:v>89773</c:v>
                </c:pt>
                <c:pt idx="60">
                  <c:v>89342</c:v>
                </c:pt>
              </c:numCache>
            </c:numRef>
          </c:val>
          <c:smooth val="0"/>
          <c:extLst>
            <c:ext xmlns:c16="http://schemas.microsoft.com/office/drawing/2014/chart" uri="{C3380CC4-5D6E-409C-BE32-E72D297353CC}">
              <c16:uniqueId val="{00000001-6121-4D77-A31E-DEED7897FBC6}"/>
            </c:ext>
          </c:extLst>
        </c:ser>
        <c:ser>
          <c:idx val="1"/>
          <c:order val="1"/>
          <c:tx>
            <c:v>ESS</c:v>
          </c:tx>
          <c:spPr>
            <a:ln w="22225" cap="rnd">
              <a:solidFill>
                <a:srgbClr val="FF7C80"/>
              </a:solidFill>
              <a:prstDash val="sysDash"/>
              <a:round/>
            </a:ln>
            <a:effectLst/>
          </c:spPr>
          <c:marker>
            <c:symbol val="none"/>
          </c:marker>
          <c:cat>
            <c:numRef>
              <c:f>CaseloadData!$A$2:$A$62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CaseloadData!$C$2:$C$62</c:f>
              <c:numCache>
                <c:formatCode>#,##0_ ;\-#,##0\ </c:formatCode>
                <c:ptCount val="61"/>
                <c:pt idx="0">
                  <c:v>166387</c:v>
                </c:pt>
                <c:pt idx="1">
                  <c:v>169518</c:v>
                </c:pt>
                <c:pt idx="2">
                  <c:v>170567</c:v>
                </c:pt>
                <c:pt idx="3">
                  <c:v>170178</c:v>
                </c:pt>
                <c:pt idx="4">
                  <c:v>170593</c:v>
                </c:pt>
                <c:pt idx="5">
                  <c:v>171813</c:v>
                </c:pt>
                <c:pt idx="6">
                  <c:v>172432</c:v>
                </c:pt>
                <c:pt idx="7">
                  <c:v>172824</c:v>
                </c:pt>
                <c:pt idx="8">
                  <c:v>174219</c:v>
                </c:pt>
                <c:pt idx="9">
                  <c:v>176122</c:v>
                </c:pt>
                <c:pt idx="10">
                  <c:v>175646</c:v>
                </c:pt>
                <c:pt idx="11">
                  <c:v>174684</c:v>
                </c:pt>
                <c:pt idx="12">
                  <c:v>174536</c:v>
                </c:pt>
                <c:pt idx="13">
                  <c:v>176206</c:v>
                </c:pt>
                <c:pt idx="14">
                  <c:v>176705</c:v>
                </c:pt>
                <c:pt idx="15">
                  <c:v>176349</c:v>
                </c:pt>
                <c:pt idx="16">
                  <c:v>175289</c:v>
                </c:pt>
                <c:pt idx="17">
                  <c:v>174479</c:v>
                </c:pt>
                <c:pt idx="18">
                  <c:v>172885</c:v>
                </c:pt>
                <c:pt idx="19">
                  <c:v>172251</c:v>
                </c:pt>
                <c:pt idx="20">
                  <c:v>170554</c:v>
                </c:pt>
                <c:pt idx="21">
                  <c:v>169112</c:v>
                </c:pt>
                <c:pt idx="22">
                  <c:v>167631</c:v>
                </c:pt>
                <c:pt idx="23">
                  <c:v>166761</c:v>
                </c:pt>
                <c:pt idx="24">
                  <c:v>165605</c:v>
                </c:pt>
                <c:pt idx="25">
                  <c:v>163805</c:v>
                </c:pt>
                <c:pt idx="26">
                  <c:v>161776</c:v>
                </c:pt>
                <c:pt idx="27">
                  <c:v>158993</c:v>
                </c:pt>
                <c:pt idx="28">
                  <c:v>158653</c:v>
                </c:pt>
                <c:pt idx="29">
                  <c:v>160205</c:v>
                </c:pt>
                <c:pt idx="30">
                  <c:v>160710</c:v>
                </c:pt>
                <c:pt idx="31">
                  <c:v>160928</c:v>
                </c:pt>
                <c:pt idx="32">
                  <c:v>160504</c:v>
                </c:pt>
                <c:pt idx="33">
                  <c:v>159675</c:v>
                </c:pt>
                <c:pt idx="34">
                  <c:v>158809</c:v>
                </c:pt>
                <c:pt idx="35">
                  <c:v>157778</c:v>
                </c:pt>
                <c:pt idx="36">
                  <c:v>157019</c:v>
                </c:pt>
                <c:pt idx="37">
                  <c:v>156691</c:v>
                </c:pt>
                <c:pt idx="38">
                  <c:v>156595</c:v>
                </c:pt>
                <c:pt idx="39">
                  <c:v>155523</c:v>
                </c:pt>
                <c:pt idx="40">
                  <c:v>154267</c:v>
                </c:pt>
                <c:pt idx="41">
                  <c:v>153908</c:v>
                </c:pt>
                <c:pt idx="42">
                  <c:v>153444</c:v>
                </c:pt>
                <c:pt idx="43">
                  <c:v>154153</c:v>
                </c:pt>
                <c:pt idx="44">
                  <c:v>155188</c:v>
                </c:pt>
                <c:pt idx="45">
                  <c:v>157903</c:v>
                </c:pt>
                <c:pt idx="46">
                  <c:v>156327</c:v>
                </c:pt>
                <c:pt idx="47">
                  <c:v>156330</c:v>
                </c:pt>
                <c:pt idx="48">
                  <c:v>155320</c:v>
                </c:pt>
                <c:pt idx="49">
                  <c:v>154646</c:v>
                </c:pt>
                <c:pt idx="50">
                  <c:v>154137</c:v>
                </c:pt>
                <c:pt idx="51">
                  <c:v>153380</c:v>
                </c:pt>
                <c:pt idx="52">
                  <c:v>153481</c:v>
                </c:pt>
                <c:pt idx="53">
                  <c:v>155748</c:v>
                </c:pt>
                <c:pt idx="54">
                  <c:v>155890</c:v>
                </c:pt>
                <c:pt idx="55">
                  <c:v>155722</c:v>
                </c:pt>
                <c:pt idx="56">
                  <c:v>156008</c:v>
                </c:pt>
                <c:pt idx="57">
                  <c:v>155161</c:v>
                </c:pt>
                <c:pt idx="58">
                  <c:v>155717</c:v>
                </c:pt>
                <c:pt idx="59">
                  <c:v>155561</c:v>
                </c:pt>
                <c:pt idx="60">
                  <c:v>154867</c:v>
                </c:pt>
              </c:numCache>
            </c:numRef>
          </c:val>
          <c:smooth val="0"/>
          <c:extLst>
            <c:ext xmlns:c16="http://schemas.microsoft.com/office/drawing/2014/chart" uri="{C3380CC4-5D6E-409C-BE32-E72D297353CC}">
              <c16:uniqueId val="{00000003-6121-4D77-A31E-DEED7897FBC6}"/>
            </c:ext>
          </c:extLst>
        </c:ser>
        <c:ser>
          <c:idx val="2"/>
          <c:order val="2"/>
          <c:tx>
            <c:strRef>
              <c:f>CaseloadData!$D$1</c:f>
              <c:strCache>
                <c:ptCount val="1"/>
                <c:pt idx="0">
                  <c:v>Total</c:v>
                </c:pt>
              </c:strCache>
            </c:strRef>
          </c:tx>
          <c:spPr>
            <a:ln w="15875" cap="rnd">
              <a:solidFill>
                <a:srgbClr val="0070C0"/>
              </a:solidFill>
              <a:prstDash val="solid"/>
              <a:round/>
            </a:ln>
            <a:effectLst/>
          </c:spPr>
          <c:marker>
            <c:symbol val="circle"/>
            <c:size val="5"/>
            <c:spPr>
              <a:solidFill>
                <a:srgbClr val="0070C0"/>
              </a:solidFill>
              <a:ln w="9525">
                <a:noFill/>
              </a:ln>
              <a:effectLst/>
            </c:spPr>
          </c:marker>
          <c:cat>
            <c:numRef>
              <c:f>CaseloadData!$A$2:$A$62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CaseloadData!$D$2:$D$62</c:f>
              <c:numCache>
                <c:formatCode>#,##0_ ;\-#,##0\ </c:formatCode>
                <c:ptCount val="61"/>
                <c:pt idx="0">
                  <c:v>299215</c:v>
                </c:pt>
                <c:pt idx="1">
                  <c:v>304636</c:v>
                </c:pt>
                <c:pt idx="2">
                  <c:v>306631</c:v>
                </c:pt>
                <c:pt idx="3">
                  <c:v>305869</c:v>
                </c:pt>
                <c:pt idx="4">
                  <c:v>307042</c:v>
                </c:pt>
                <c:pt idx="5">
                  <c:v>309190</c:v>
                </c:pt>
                <c:pt idx="6">
                  <c:v>309994</c:v>
                </c:pt>
                <c:pt idx="7">
                  <c:v>310759</c:v>
                </c:pt>
                <c:pt idx="8">
                  <c:v>313147</c:v>
                </c:pt>
                <c:pt idx="9">
                  <c:v>315926</c:v>
                </c:pt>
                <c:pt idx="10">
                  <c:v>314773</c:v>
                </c:pt>
                <c:pt idx="11">
                  <c:v>312074</c:v>
                </c:pt>
                <c:pt idx="12">
                  <c:v>311402</c:v>
                </c:pt>
                <c:pt idx="13">
                  <c:v>314350</c:v>
                </c:pt>
                <c:pt idx="14">
                  <c:v>314965</c:v>
                </c:pt>
                <c:pt idx="15">
                  <c:v>314204</c:v>
                </c:pt>
                <c:pt idx="16">
                  <c:v>311537</c:v>
                </c:pt>
                <c:pt idx="17">
                  <c:v>309474</c:v>
                </c:pt>
                <c:pt idx="18">
                  <c:v>305294</c:v>
                </c:pt>
                <c:pt idx="19">
                  <c:v>303153</c:v>
                </c:pt>
                <c:pt idx="20">
                  <c:v>299850</c:v>
                </c:pt>
                <c:pt idx="21">
                  <c:v>296485</c:v>
                </c:pt>
                <c:pt idx="22">
                  <c:v>293206</c:v>
                </c:pt>
                <c:pt idx="23">
                  <c:v>290716</c:v>
                </c:pt>
                <c:pt idx="24">
                  <c:v>287607</c:v>
                </c:pt>
                <c:pt idx="25">
                  <c:v>283203</c:v>
                </c:pt>
                <c:pt idx="26">
                  <c:v>278932</c:v>
                </c:pt>
                <c:pt idx="27">
                  <c:v>273191</c:v>
                </c:pt>
                <c:pt idx="28">
                  <c:v>271761</c:v>
                </c:pt>
                <c:pt idx="29">
                  <c:v>273636</c:v>
                </c:pt>
                <c:pt idx="30">
                  <c:v>273609</c:v>
                </c:pt>
                <c:pt idx="31">
                  <c:v>273252</c:v>
                </c:pt>
                <c:pt idx="32">
                  <c:v>271345</c:v>
                </c:pt>
                <c:pt idx="33">
                  <c:v>268980</c:v>
                </c:pt>
                <c:pt idx="34">
                  <c:v>266942</c:v>
                </c:pt>
                <c:pt idx="35">
                  <c:v>264520</c:v>
                </c:pt>
                <c:pt idx="36">
                  <c:v>262387</c:v>
                </c:pt>
                <c:pt idx="37">
                  <c:v>261191</c:v>
                </c:pt>
                <c:pt idx="38">
                  <c:v>259962</c:v>
                </c:pt>
                <c:pt idx="39">
                  <c:v>257614</c:v>
                </c:pt>
                <c:pt idx="40">
                  <c:v>254788</c:v>
                </c:pt>
                <c:pt idx="41">
                  <c:v>253292</c:v>
                </c:pt>
                <c:pt idx="42">
                  <c:v>251597</c:v>
                </c:pt>
                <c:pt idx="43">
                  <c:v>252173</c:v>
                </c:pt>
                <c:pt idx="44">
                  <c:v>253559</c:v>
                </c:pt>
                <c:pt idx="45">
                  <c:v>257876</c:v>
                </c:pt>
                <c:pt idx="46">
                  <c:v>252366</c:v>
                </c:pt>
                <c:pt idx="47">
                  <c:v>251795</c:v>
                </c:pt>
                <c:pt idx="48">
                  <c:v>249437</c:v>
                </c:pt>
                <c:pt idx="49">
                  <c:v>247989</c:v>
                </c:pt>
                <c:pt idx="50">
                  <c:v>246592</c:v>
                </c:pt>
                <c:pt idx="51">
                  <c:v>244930</c:v>
                </c:pt>
                <c:pt idx="52">
                  <c:v>244647</c:v>
                </c:pt>
                <c:pt idx="53">
                  <c:v>248140</c:v>
                </c:pt>
                <c:pt idx="54">
                  <c:v>247990</c:v>
                </c:pt>
                <c:pt idx="55">
                  <c:v>247320</c:v>
                </c:pt>
                <c:pt idx="56">
                  <c:v>247148</c:v>
                </c:pt>
                <c:pt idx="57">
                  <c:v>245156</c:v>
                </c:pt>
                <c:pt idx="58">
                  <c:v>245354</c:v>
                </c:pt>
                <c:pt idx="59">
                  <c:v>245334</c:v>
                </c:pt>
                <c:pt idx="60">
                  <c:v>244209</c:v>
                </c:pt>
              </c:numCache>
            </c:numRef>
          </c:val>
          <c:smooth val="0"/>
          <c:extLst>
            <c:ext xmlns:c16="http://schemas.microsoft.com/office/drawing/2014/chart" uri="{C3380CC4-5D6E-409C-BE32-E72D297353CC}">
              <c16:uniqueId val="{00000005-6121-4D77-A31E-DEED7897FBC6}"/>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b="1">
                <a:solidFill>
                  <a:schemeClr val="tx1"/>
                </a:solidFill>
              </a:rPr>
              <a:t>Referral Percentage Age Distribution Program</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7371898982425854"/>
          <c:y val="0.24364253891950957"/>
          <c:w val="0.77499832655146295"/>
          <c:h val="0.65203695821981889"/>
        </c:manualLayout>
      </c:layout>
      <c:barChart>
        <c:barDir val="bar"/>
        <c:grouping val="clustered"/>
        <c:varyColors val="0"/>
        <c:ser>
          <c:idx val="0"/>
          <c:order val="0"/>
          <c:tx>
            <c:v>DES - ESS</c:v>
          </c:tx>
          <c:spPr>
            <a:solidFill>
              <a:schemeClr val="bg1"/>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RefComExt!$Q$53:$Q$60</c:f>
              <c:numCache>
                <c:formatCode>0.0%</c:formatCode>
                <c:ptCount val="8"/>
                <c:pt idx="0">
                  <c:v>0.13400000000000001</c:v>
                </c:pt>
                <c:pt idx="1">
                  <c:v>9.5000000000000001E-2</c:v>
                </c:pt>
                <c:pt idx="2">
                  <c:v>0.186</c:v>
                </c:pt>
                <c:pt idx="3">
                  <c:v>0.16900000000000001</c:v>
                </c:pt>
                <c:pt idx="4">
                  <c:v>9.8000000000000004E-2</c:v>
                </c:pt>
                <c:pt idx="5">
                  <c:v>0.104</c:v>
                </c:pt>
                <c:pt idx="6">
                  <c:v>0.19900000000000001</c:v>
                </c:pt>
                <c:pt idx="7">
                  <c:v>1.4999999999999999E-2</c:v>
                </c:pt>
              </c:numCache>
            </c:numRef>
          </c:val>
          <c:extLst>
            <c:ext xmlns:c16="http://schemas.microsoft.com/office/drawing/2014/chart" uri="{C3380CC4-5D6E-409C-BE32-E72D297353CC}">
              <c16:uniqueId val="{00000000-B9EB-4172-8E22-F5F7582B3BC9}"/>
            </c:ext>
          </c:extLst>
        </c:ser>
        <c:ser>
          <c:idx val="1"/>
          <c:order val="1"/>
          <c:tx>
            <c:v>DES - DMS</c:v>
          </c:tx>
          <c:spPr>
            <a:solidFill>
              <a:srgbClr val="00B050"/>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RefComExt!$N$53:$N$60</c:f>
              <c:numCache>
                <c:formatCode>0.0%</c:formatCode>
                <c:ptCount val="8"/>
                <c:pt idx="0">
                  <c:v>5.7000000000000002E-2</c:v>
                </c:pt>
                <c:pt idx="1">
                  <c:v>6.3E-2</c:v>
                </c:pt>
                <c:pt idx="2">
                  <c:v>0.152</c:v>
                </c:pt>
                <c:pt idx="3">
                  <c:v>0.193</c:v>
                </c:pt>
                <c:pt idx="4">
                  <c:v>0.126</c:v>
                </c:pt>
                <c:pt idx="5">
                  <c:v>0.13800000000000001</c:v>
                </c:pt>
                <c:pt idx="6">
                  <c:v>0.254</c:v>
                </c:pt>
                <c:pt idx="7">
                  <c:v>1.7000000000000001E-2</c:v>
                </c:pt>
              </c:numCache>
            </c:numRef>
          </c:val>
          <c:extLst>
            <c:ext xmlns:c16="http://schemas.microsoft.com/office/drawing/2014/chart" uri="{C3380CC4-5D6E-409C-BE32-E72D297353CC}">
              <c16:uniqueId val="{00000001-B9EB-4172-8E22-F5F7582B3BC9}"/>
            </c:ext>
          </c:extLst>
        </c:ser>
        <c:dLbls>
          <c:showLegendKey val="0"/>
          <c:showVal val="0"/>
          <c:showCatName val="0"/>
          <c:showSerName val="0"/>
          <c:showPercent val="0"/>
          <c:showBubbleSize val="0"/>
        </c:dLbls>
        <c:gapWidth val="219"/>
        <c:axId val="890321608"/>
        <c:axId val="890321280"/>
      </c:barChart>
      <c:catAx>
        <c:axId val="8903216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0321280"/>
        <c:crosses val="autoZero"/>
        <c:auto val="1"/>
        <c:lblAlgn val="ctr"/>
        <c:lblOffset val="100"/>
        <c:noMultiLvlLbl val="0"/>
      </c:catAx>
      <c:valAx>
        <c:axId val="890321280"/>
        <c:scaling>
          <c:orientation val="minMax"/>
          <c:max val="0.25"/>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0321608"/>
        <c:crosses val="autoZero"/>
        <c:crossBetween val="between"/>
      </c:valAx>
      <c:spPr>
        <a:noFill/>
        <a:ln>
          <a:noFill/>
        </a:ln>
        <a:effectLst/>
      </c:spPr>
    </c:plotArea>
    <c:legend>
      <c:legendPos val="r"/>
      <c:layout>
        <c:manualLayout>
          <c:xMode val="edge"/>
          <c:yMode val="edge"/>
          <c:x val="0.79376020950401338"/>
          <c:y val="0.75953858171025601"/>
          <c:w val="0.16149706118949897"/>
          <c:h val="0.1517717468048929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All DES Outcomes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4 Week</c:v>
          </c:tx>
          <c:spPr>
            <a:ln w="34925" cap="rnd">
              <a:solidFill>
                <a:srgbClr val="CCCC00"/>
              </a:solidFill>
              <a:round/>
            </a:ln>
            <a:effectLst/>
          </c:spPr>
          <c:marker>
            <c:symbol val="none"/>
          </c:marker>
          <c:cat>
            <c:numRef>
              <c:f>OutcomesData!$A$2:$A$62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OutcomesData!$K$2:$K$62</c:f>
              <c:numCache>
                <c:formatCode>_-* #,##0_-;\-* #,##0_-;_-* "-"??_-;_-@_-</c:formatCode>
                <c:ptCount val="61"/>
                <c:pt idx="0">
                  <c:v>4001</c:v>
                </c:pt>
                <c:pt idx="1">
                  <c:v>4320</c:v>
                </c:pt>
                <c:pt idx="2">
                  <c:v>4760</c:v>
                </c:pt>
                <c:pt idx="3">
                  <c:v>4892</c:v>
                </c:pt>
                <c:pt idx="4">
                  <c:v>4678</c:v>
                </c:pt>
                <c:pt idx="5">
                  <c:v>4022</c:v>
                </c:pt>
                <c:pt idx="6">
                  <c:v>6005</c:v>
                </c:pt>
                <c:pt idx="7">
                  <c:v>5891</c:v>
                </c:pt>
                <c:pt idx="8">
                  <c:v>6228</c:v>
                </c:pt>
                <c:pt idx="9">
                  <c:v>6727</c:v>
                </c:pt>
                <c:pt idx="10">
                  <c:v>5916</c:v>
                </c:pt>
                <c:pt idx="11">
                  <c:v>5694</c:v>
                </c:pt>
                <c:pt idx="12">
                  <c:v>5571</c:v>
                </c:pt>
                <c:pt idx="13">
                  <c:v>5306</c:v>
                </c:pt>
                <c:pt idx="14">
                  <c:v>6847</c:v>
                </c:pt>
                <c:pt idx="15">
                  <c:v>6427</c:v>
                </c:pt>
                <c:pt idx="16">
                  <c:v>5952</c:v>
                </c:pt>
                <c:pt idx="17">
                  <c:v>4524</c:v>
                </c:pt>
                <c:pt idx="18">
                  <c:v>6758</c:v>
                </c:pt>
                <c:pt idx="19">
                  <c:v>5558</c:v>
                </c:pt>
                <c:pt idx="20">
                  <c:v>6511</c:v>
                </c:pt>
                <c:pt idx="21">
                  <c:v>6318</c:v>
                </c:pt>
                <c:pt idx="22">
                  <c:v>5603</c:v>
                </c:pt>
                <c:pt idx="23">
                  <c:v>6348</c:v>
                </c:pt>
                <c:pt idx="24">
                  <c:v>6115</c:v>
                </c:pt>
                <c:pt idx="25">
                  <c:v>5512</c:v>
                </c:pt>
                <c:pt idx="26">
                  <c:v>6062</c:v>
                </c:pt>
                <c:pt idx="27">
                  <c:v>5100</c:v>
                </c:pt>
                <c:pt idx="28">
                  <c:v>4522</c:v>
                </c:pt>
                <c:pt idx="29">
                  <c:v>3855</c:v>
                </c:pt>
                <c:pt idx="30">
                  <c:v>5767</c:v>
                </c:pt>
                <c:pt idx="31">
                  <c:v>4193</c:v>
                </c:pt>
                <c:pt idx="32">
                  <c:v>4758</c:v>
                </c:pt>
                <c:pt idx="33">
                  <c:v>5012</c:v>
                </c:pt>
                <c:pt idx="34">
                  <c:v>3818</c:v>
                </c:pt>
                <c:pt idx="35">
                  <c:v>4663</c:v>
                </c:pt>
                <c:pt idx="36">
                  <c:v>4498</c:v>
                </c:pt>
                <c:pt idx="37">
                  <c:v>4214</c:v>
                </c:pt>
                <c:pt idx="38">
                  <c:v>4509</c:v>
                </c:pt>
                <c:pt idx="39">
                  <c:v>3288</c:v>
                </c:pt>
                <c:pt idx="40">
                  <c:v>3466</c:v>
                </c:pt>
                <c:pt idx="41">
                  <c:v>2983</c:v>
                </c:pt>
                <c:pt idx="42">
                  <c:v>3821</c:v>
                </c:pt>
                <c:pt idx="43">
                  <c:v>3695</c:v>
                </c:pt>
                <c:pt idx="44">
                  <c:v>3791</c:v>
                </c:pt>
                <c:pt idx="45">
                  <c:v>3435</c:v>
                </c:pt>
                <c:pt idx="46">
                  <c:v>3637</c:v>
                </c:pt>
                <c:pt idx="47">
                  <c:v>3745</c:v>
                </c:pt>
                <c:pt idx="48">
                  <c:v>3684</c:v>
                </c:pt>
                <c:pt idx="49">
                  <c:v>4084</c:v>
                </c:pt>
                <c:pt idx="50">
                  <c:v>3789</c:v>
                </c:pt>
                <c:pt idx="51">
                  <c:v>3275</c:v>
                </c:pt>
                <c:pt idx="52">
                  <c:v>3104</c:v>
                </c:pt>
                <c:pt idx="53">
                  <c:v>2618</c:v>
                </c:pt>
                <c:pt idx="54">
                  <c:v>3577</c:v>
                </c:pt>
                <c:pt idx="55">
                  <c:v>3336</c:v>
                </c:pt>
                <c:pt idx="56">
                  <c:v>3284</c:v>
                </c:pt>
                <c:pt idx="57">
                  <c:v>3529</c:v>
                </c:pt>
                <c:pt idx="58">
                  <c:v>3365</c:v>
                </c:pt>
                <c:pt idx="59">
                  <c:v>2972</c:v>
                </c:pt>
                <c:pt idx="60">
                  <c:v>3170</c:v>
                </c:pt>
              </c:numCache>
            </c:numRef>
          </c:val>
          <c:smooth val="0"/>
          <c:extLst>
            <c:ext xmlns:c16="http://schemas.microsoft.com/office/drawing/2014/chart" uri="{C3380CC4-5D6E-409C-BE32-E72D297353CC}">
              <c16:uniqueId val="{0000000F-4E4C-4998-ACDD-6BD9CE0CBF08}"/>
            </c:ext>
          </c:extLst>
        </c:ser>
        <c:ser>
          <c:idx val="1"/>
          <c:order val="1"/>
          <c:tx>
            <c:v>13 Week</c:v>
          </c:tx>
          <c:spPr>
            <a:ln w="22225" cap="rnd">
              <a:solidFill>
                <a:srgbClr val="FF7C80"/>
              </a:solidFill>
              <a:prstDash val="sysDash"/>
              <a:round/>
            </a:ln>
            <a:effectLst/>
          </c:spPr>
          <c:marker>
            <c:symbol val="none"/>
          </c:marker>
          <c:cat>
            <c:numRef>
              <c:f>OutcomesData!$A$2:$A$62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OutcomesData!$L$2:$L$62</c:f>
              <c:numCache>
                <c:formatCode>_-* #,##0_-;\-* #,##0_-;_-* "-"??_-;_-@_-</c:formatCode>
                <c:ptCount val="61"/>
                <c:pt idx="0">
                  <c:v>5070</c:v>
                </c:pt>
                <c:pt idx="1">
                  <c:v>4087</c:v>
                </c:pt>
                <c:pt idx="2">
                  <c:v>4855</c:v>
                </c:pt>
                <c:pt idx="3">
                  <c:v>4032</c:v>
                </c:pt>
                <c:pt idx="4">
                  <c:v>4573</c:v>
                </c:pt>
                <c:pt idx="5">
                  <c:v>4643</c:v>
                </c:pt>
                <c:pt idx="6">
                  <c:v>5277</c:v>
                </c:pt>
                <c:pt idx="7">
                  <c:v>3357</c:v>
                </c:pt>
                <c:pt idx="8">
                  <c:v>5085</c:v>
                </c:pt>
                <c:pt idx="9">
                  <c:v>6242</c:v>
                </c:pt>
                <c:pt idx="10">
                  <c:v>4567</c:v>
                </c:pt>
                <c:pt idx="11">
                  <c:v>5026</c:v>
                </c:pt>
                <c:pt idx="12">
                  <c:v>5482</c:v>
                </c:pt>
                <c:pt idx="13">
                  <c:v>4010</c:v>
                </c:pt>
                <c:pt idx="14">
                  <c:v>4838</c:v>
                </c:pt>
                <c:pt idx="15">
                  <c:v>4560</c:v>
                </c:pt>
                <c:pt idx="16">
                  <c:v>5170</c:v>
                </c:pt>
                <c:pt idx="17">
                  <c:v>5106</c:v>
                </c:pt>
                <c:pt idx="18">
                  <c:v>6212</c:v>
                </c:pt>
                <c:pt idx="19">
                  <c:v>3139</c:v>
                </c:pt>
                <c:pt idx="20">
                  <c:v>4952</c:v>
                </c:pt>
                <c:pt idx="21">
                  <c:v>6134</c:v>
                </c:pt>
                <c:pt idx="22">
                  <c:v>3677</c:v>
                </c:pt>
                <c:pt idx="23">
                  <c:v>4966</c:v>
                </c:pt>
                <c:pt idx="24">
                  <c:v>5577</c:v>
                </c:pt>
                <c:pt idx="25">
                  <c:v>4022</c:v>
                </c:pt>
                <c:pt idx="26">
                  <c:v>4584</c:v>
                </c:pt>
                <c:pt idx="27">
                  <c:v>3935</c:v>
                </c:pt>
                <c:pt idx="28">
                  <c:v>4901</c:v>
                </c:pt>
                <c:pt idx="29">
                  <c:v>4128</c:v>
                </c:pt>
                <c:pt idx="30">
                  <c:v>4112</c:v>
                </c:pt>
                <c:pt idx="31">
                  <c:v>2266</c:v>
                </c:pt>
                <c:pt idx="32">
                  <c:v>4443</c:v>
                </c:pt>
                <c:pt idx="33">
                  <c:v>4479</c:v>
                </c:pt>
                <c:pt idx="34">
                  <c:v>3084</c:v>
                </c:pt>
                <c:pt idx="35">
                  <c:v>3943</c:v>
                </c:pt>
                <c:pt idx="36">
                  <c:v>3751</c:v>
                </c:pt>
                <c:pt idx="37">
                  <c:v>3590</c:v>
                </c:pt>
                <c:pt idx="38">
                  <c:v>3805</c:v>
                </c:pt>
                <c:pt idx="39">
                  <c:v>2892</c:v>
                </c:pt>
                <c:pt idx="40">
                  <c:v>4003</c:v>
                </c:pt>
                <c:pt idx="41">
                  <c:v>3305</c:v>
                </c:pt>
                <c:pt idx="42">
                  <c:v>2614</c:v>
                </c:pt>
                <c:pt idx="43">
                  <c:v>2257</c:v>
                </c:pt>
                <c:pt idx="44">
                  <c:v>3552</c:v>
                </c:pt>
                <c:pt idx="45">
                  <c:v>3299</c:v>
                </c:pt>
                <c:pt idx="46">
                  <c:v>2958</c:v>
                </c:pt>
                <c:pt idx="47">
                  <c:v>3140</c:v>
                </c:pt>
                <c:pt idx="48">
                  <c:v>3062</c:v>
                </c:pt>
                <c:pt idx="49">
                  <c:v>3397</c:v>
                </c:pt>
                <c:pt idx="50">
                  <c:v>3188</c:v>
                </c:pt>
                <c:pt idx="51">
                  <c:v>2730</c:v>
                </c:pt>
                <c:pt idx="52">
                  <c:v>3781</c:v>
                </c:pt>
                <c:pt idx="53">
                  <c:v>3216</c:v>
                </c:pt>
                <c:pt idx="54">
                  <c:v>2540</c:v>
                </c:pt>
                <c:pt idx="55">
                  <c:v>1990</c:v>
                </c:pt>
                <c:pt idx="56">
                  <c:v>3184</c:v>
                </c:pt>
                <c:pt idx="57">
                  <c:v>3113</c:v>
                </c:pt>
                <c:pt idx="58">
                  <c:v>2793</c:v>
                </c:pt>
                <c:pt idx="59">
                  <c:v>2736</c:v>
                </c:pt>
                <c:pt idx="60">
                  <c:v>2961</c:v>
                </c:pt>
              </c:numCache>
            </c:numRef>
          </c:val>
          <c:smooth val="0"/>
          <c:extLst>
            <c:ext xmlns:c16="http://schemas.microsoft.com/office/drawing/2014/chart" uri="{C3380CC4-5D6E-409C-BE32-E72D297353CC}">
              <c16:uniqueId val="{00000011-4E4C-4998-ACDD-6BD9CE0CBF08}"/>
            </c:ext>
          </c:extLst>
        </c:ser>
        <c:ser>
          <c:idx val="2"/>
          <c:order val="2"/>
          <c:tx>
            <c:v>26 Week</c:v>
          </c:tx>
          <c:spPr>
            <a:ln w="15875" cap="rnd">
              <a:solidFill>
                <a:srgbClr val="0070C0"/>
              </a:solidFill>
              <a:prstDash val="solid"/>
              <a:round/>
            </a:ln>
            <a:effectLst/>
          </c:spPr>
          <c:marker>
            <c:symbol val="circle"/>
            <c:size val="5"/>
            <c:spPr>
              <a:solidFill>
                <a:srgbClr val="0070C0"/>
              </a:solidFill>
              <a:ln w="9525">
                <a:noFill/>
              </a:ln>
              <a:effectLst/>
            </c:spPr>
          </c:marker>
          <c:cat>
            <c:numRef>
              <c:f>OutcomesData!$A$2:$A$62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OutcomesData!$M$2:$M$62</c:f>
              <c:numCache>
                <c:formatCode>_-* #,##0_-;\-* #,##0_-;_-* "-"??_-;_-@_-</c:formatCode>
                <c:ptCount val="61"/>
                <c:pt idx="0">
                  <c:v>3511</c:v>
                </c:pt>
                <c:pt idx="1">
                  <c:v>2554</c:v>
                </c:pt>
                <c:pt idx="2">
                  <c:v>3196</c:v>
                </c:pt>
                <c:pt idx="3">
                  <c:v>3534</c:v>
                </c:pt>
                <c:pt idx="4">
                  <c:v>4013</c:v>
                </c:pt>
                <c:pt idx="5">
                  <c:v>4163</c:v>
                </c:pt>
                <c:pt idx="6">
                  <c:v>4324</c:v>
                </c:pt>
                <c:pt idx="7">
                  <c:v>3539</c:v>
                </c:pt>
                <c:pt idx="8">
                  <c:v>4378</c:v>
                </c:pt>
                <c:pt idx="9">
                  <c:v>4369</c:v>
                </c:pt>
                <c:pt idx="10">
                  <c:v>2871</c:v>
                </c:pt>
                <c:pt idx="11">
                  <c:v>4287</c:v>
                </c:pt>
                <c:pt idx="12">
                  <c:v>4998</c:v>
                </c:pt>
                <c:pt idx="13">
                  <c:v>3545</c:v>
                </c:pt>
                <c:pt idx="14">
                  <c:v>4530</c:v>
                </c:pt>
                <c:pt idx="15">
                  <c:v>4278</c:v>
                </c:pt>
                <c:pt idx="16">
                  <c:v>4208</c:v>
                </c:pt>
                <c:pt idx="17">
                  <c:v>3740</c:v>
                </c:pt>
                <c:pt idx="18">
                  <c:v>5302</c:v>
                </c:pt>
                <c:pt idx="19">
                  <c:v>4058</c:v>
                </c:pt>
                <c:pt idx="20">
                  <c:v>5185</c:v>
                </c:pt>
                <c:pt idx="21">
                  <c:v>4978</c:v>
                </c:pt>
                <c:pt idx="22">
                  <c:v>2518</c:v>
                </c:pt>
                <c:pt idx="23">
                  <c:v>4453</c:v>
                </c:pt>
                <c:pt idx="24">
                  <c:v>5348</c:v>
                </c:pt>
                <c:pt idx="25">
                  <c:v>3427</c:v>
                </c:pt>
                <c:pt idx="26">
                  <c:v>4380</c:v>
                </c:pt>
                <c:pt idx="27">
                  <c:v>3773</c:v>
                </c:pt>
                <c:pt idx="28">
                  <c:v>4517</c:v>
                </c:pt>
                <c:pt idx="29">
                  <c:v>3802</c:v>
                </c:pt>
                <c:pt idx="30">
                  <c:v>4633</c:v>
                </c:pt>
                <c:pt idx="31">
                  <c:v>3193</c:v>
                </c:pt>
                <c:pt idx="32">
                  <c:v>4266</c:v>
                </c:pt>
                <c:pt idx="33">
                  <c:v>3257</c:v>
                </c:pt>
                <c:pt idx="34">
                  <c:v>2214</c:v>
                </c:pt>
                <c:pt idx="35">
                  <c:v>3771</c:v>
                </c:pt>
                <c:pt idx="36">
                  <c:v>3771</c:v>
                </c:pt>
                <c:pt idx="37">
                  <c:v>2920</c:v>
                </c:pt>
                <c:pt idx="38">
                  <c:v>3500</c:v>
                </c:pt>
                <c:pt idx="39">
                  <c:v>2589</c:v>
                </c:pt>
                <c:pt idx="40">
                  <c:v>3868</c:v>
                </c:pt>
                <c:pt idx="41">
                  <c:v>3206</c:v>
                </c:pt>
                <c:pt idx="42">
                  <c:v>3102</c:v>
                </c:pt>
                <c:pt idx="43">
                  <c:v>3061</c:v>
                </c:pt>
                <c:pt idx="44">
                  <c:v>3185</c:v>
                </c:pt>
                <c:pt idx="45">
                  <c:v>2190</c:v>
                </c:pt>
                <c:pt idx="46">
                  <c:v>2173</c:v>
                </c:pt>
                <c:pt idx="47">
                  <c:v>2948</c:v>
                </c:pt>
                <c:pt idx="48">
                  <c:v>2929</c:v>
                </c:pt>
                <c:pt idx="49">
                  <c:v>2878</c:v>
                </c:pt>
                <c:pt idx="50">
                  <c:v>2670</c:v>
                </c:pt>
                <c:pt idx="51">
                  <c:v>2201</c:v>
                </c:pt>
                <c:pt idx="52">
                  <c:v>3270</c:v>
                </c:pt>
                <c:pt idx="53">
                  <c:v>2744</c:v>
                </c:pt>
                <c:pt idx="54">
                  <c:v>3000</c:v>
                </c:pt>
                <c:pt idx="55">
                  <c:v>2667</c:v>
                </c:pt>
                <c:pt idx="56">
                  <c:v>2984</c:v>
                </c:pt>
                <c:pt idx="57">
                  <c:v>2242</c:v>
                </c:pt>
                <c:pt idx="58">
                  <c:v>1886</c:v>
                </c:pt>
                <c:pt idx="59">
                  <c:v>2489</c:v>
                </c:pt>
                <c:pt idx="60">
                  <c:v>2762</c:v>
                </c:pt>
              </c:numCache>
            </c:numRef>
          </c:val>
          <c:smooth val="0"/>
          <c:extLst>
            <c:ext xmlns:c16="http://schemas.microsoft.com/office/drawing/2014/chart" uri="{C3380CC4-5D6E-409C-BE32-E72D297353CC}">
              <c16:uniqueId val="{00000013-4E4C-4998-ACDD-6BD9CE0CBF08}"/>
            </c:ext>
          </c:extLst>
        </c:ser>
        <c:ser>
          <c:idx val="3"/>
          <c:order val="3"/>
          <c:tx>
            <c:v>52 Week</c:v>
          </c:tx>
          <c:spPr>
            <a:ln w="15875" cap="rnd">
              <a:solidFill>
                <a:srgbClr val="92D050"/>
              </a:solidFill>
              <a:prstDash val="solid"/>
              <a:round/>
            </a:ln>
            <a:effectLst/>
          </c:spPr>
          <c:marker>
            <c:symbol val="none"/>
          </c:marker>
          <c:cat>
            <c:numRef>
              <c:f>OutcomesData!$A$2:$A$62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OutcomesData!$N$2:$N$62</c:f>
              <c:numCache>
                <c:formatCode>_-* #,##0_-;\-* #,##0_-;_-* "-"??_-;_-@_-</c:formatCode>
                <c:ptCount val="61"/>
                <c:pt idx="0">
                  <c:v>1940</c:v>
                </c:pt>
                <c:pt idx="1">
                  <c:v>1418</c:v>
                </c:pt>
                <c:pt idx="2">
                  <c:v>1645</c:v>
                </c:pt>
                <c:pt idx="3">
                  <c:v>1507</c:v>
                </c:pt>
                <c:pt idx="4">
                  <c:v>1223</c:v>
                </c:pt>
                <c:pt idx="5">
                  <c:v>1421</c:v>
                </c:pt>
                <c:pt idx="6">
                  <c:v>1772</c:v>
                </c:pt>
                <c:pt idx="7">
                  <c:v>977</c:v>
                </c:pt>
                <c:pt idx="8">
                  <c:v>1226</c:v>
                </c:pt>
                <c:pt idx="9">
                  <c:v>1947</c:v>
                </c:pt>
                <c:pt idx="10">
                  <c:v>1527</c:v>
                </c:pt>
                <c:pt idx="11">
                  <c:v>1825</c:v>
                </c:pt>
                <c:pt idx="12">
                  <c:v>2271</c:v>
                </c:pt>
                <c:pt idx="13">
                  <c:v>1885</c:v>
                </c:pt>
                <c:pt idx="14">
                  <c:v>2450</c:v>
                </c:pt>
                <c:pt idx="15">
                  <c:v>2169</c:v>
                </c:pt>
                <c:pt idx="16">
                  <c:v>1876</c:v>
                </c:pt>
                <c:pt idx="17">
                  <c:v>2305</c:v>
                </c:pt>
                <c:pt idx="18">
                  <c:v>3596</c:v>
                </c:pt>
                <c:pt idx="19">
                  <c:v>2498</c:v>
                </c:pt>
                <c:pt idx="20">
                  <c:v>2900</c:v>
                </c:pt>
                <c:pt idx="21">
                  <c:v>3446</c:v>
                </c:pt>
                <c:pt idx="22">
                  <c:v>2112</c:v>
                </c:pt>
                <c:pt idx="23">
                  <c:v>2795</c:v>
                </c:pt>
                <c:pt idx="24">
                  <c:v>3244</c:v>
                </c:pt>
                <c:pt idx="25">
                  <c:v>2545</c:v>
                </c:pt>
                <c:pt idx="26">
                  <c:v>3451</c:v>
                </c:pt>
                <c:pt idx="27">
                  <c:v>2721</c:v>
                </c:pt>
                <c:pt idx="28">
                  <c:v>2324</c:v>
                </c:pt>
                <c:pt idx="29">
                  <c:v>2608</c:v>
                </c:pt>
                <c:pt idx="30">
                  <c:v>3595</c:v>
                </c:pt>
                <c:pt idx="31">
                  <c:v>2157</c:v>
                </c:pt>
                <c:pt idx="32">
                  <c:v>3101</c:v>
                </c:pt>
                <c:pt idx="33">
                  <c:v>3066</c:v>
                </c:pt>
                <c:pt idx="34">
                  <c:v>2419</c:v>
                </c:pt>
                <c:pt idx="35">
                  <c:v>2747</c:v>
                </c:pt>
                <c:pt idx="36">
                  <c:v>2626</c:v>
                </c:pt>
                <c:pt idx="37">
                  <c:v>2408</c:v>
                </c:pt>
                <c:pt idx="38">
                  <c:v>2690</c:v>
                </c:pt>
                <c:pt idx="39">
                  <c:v>1742</c:v>
                </c:pt>
                <c:pt idx="40">
                  <c:v>1782</c:v>
                </c:pt>
                <c:pt idx="41">
                  <c:v>2286</c:v>
                </c:pt>
                <c:pt idx="42">
                  <c:v>2198</c:v>
                </c:pt>
                <c:pt idx="43">
                  <c:v>1968</c:v>
                </c:pt>
                <c:pt idx="44">
                  <c:v>2250</c:v>
                </c:pt>
                <c:pt idx="45">
                  <c:v>1954</c:v>
                </c:pt>
                <c:pt idx="46">
                  <c:v>2104</c:v>
                </c:pt>
                <c:pt idx="47">
                  <c:v>1982</c:v>
                </c:pt>
                <c:pt idx="48">
                  <c:v>1918</c:v>
                </c:pt>
                <c:pt idx="49">
                  <c:v>2055</c:v>
                </c:pt>
                <c:pt idx="50">
                  <c:v>1719</c:v>
                </c:pt>
                <c:pt idx="51">
                  <c:v>1283</c:v>
                </c:pt>
                <c:pt idx="52">
                  <c:v>1373</c:v>
                </c:pt>
                <c:pt idx="53">
                  <c:v>1734</c:v>
                </c:pt>
                <c:pt idx="54">
                  <c:v>1732</c:v>
                </c:pt>
                <c:pt idx="55">
                  <c:v>1569</c:v>
                </c:pt>
                <c:pt idx="56">
                  <c:v>1736</c:v>
                </c:pt>
                <c:pt idx="57">
                  <c:v>1693</c:v>
                </c:pt>
                <c:pt idx="58">
                  <c:v>1715</c:v>
                </c:pt>
                <c:pt idx="59">
                  <c:v>1525</c:v>
                </c:pt>
                <c:pt idx="60">
                  <c:v>1770</c:v>
                </c:pt>
              </c:numCache>
            </c:numRef>
          </c:val>
          <c:smooth val="0"/>
          <c:extLst>
            <c:ext xmlns:c16="http://schemas.microsoft.com/office/drawing/2014/chart" uri="{C3380CC4-5D6E-409C-BE32-E72D297353CC}">
              <c16:uniqueId val="{00000014-4E4C-4998-ACDD-6BD9CE0CBF08}"/>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DMS Outcomes</a:t>
            </a:r>
          </a:p>
        </c:rich>
      </c:tx>
      <c:overlay val="0"/>
      <c:spPr>
        <a:noFill/>
        <a:ln>
          <a:noFill/>
        </a:ln>
        <a:effectLst/>
      </c:spPr>
    </c:title>
    <c:autoTitleDeleted val="0"/>
    <c:plotArea>
      <c:layout/>
      <c:lineChart>
        <c:grouping val="standard"/>
        <c:varyColors val="0"/>
        <c:ser>
          <c:idx val="0"/>
          <c:order val="0"/>
          <c:tx>
            <c:v>4 Week</c:v>
          </c:tx>
          <c:spPr>
            <a:ln w="34925" cap="rnd">
              <a:solidFill>
                <a:srgbClr val="CCCC00"/>
              </a:solidFill>
              <a:round/>
            </a:ln>
            <a:effectLst/>
          </c:spPr>
          <c:marker>
            <c:symbol val="none"/>
          </c:marker>
          <c:cat>
            <c:numRef>
              <c:f>OutcomesData!$A$2:$A$62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OutcomesData!$P$2:$P$62</c:f>
              <c:numCache>
                <c:formatCode>_-* #,##0_-;\-* #,##0_-;_-* "-"??_-;_-@_-</c:formatCode>
                <c:ptCount val="61"/>
                <c:pt idx="0">
                  <c:v>1623</c:v>
                </c:pt>
                <c:pt idx="1">
                  <c:v>1882</c:v>
                </c:pt>
                <c:pt idx="2">
                  <c:v>2092</c:v>
                </c:pt>
                <c:pt idx="3">
                  <c:v>2141</c:v>
                </c:pt>
                <c:pt idx="4">
                  <c:v>2085</c:v>
                </c:pt>
                <c:pt idx="5">
                  <c:v>1855</c:v>
                </c:pt>
                <c:pt idx="6">
                  <c:v>2767</c:v>
                </c:pt>
                <c:pt idx="7">
                  <c:v>2779</c:v>
                </c:pt>
                <c:pt idx="8">
                  <c:v>2910</c:v>
                </c:pt>
                <c:pt idx="9">
                  <c:v>3001</c:v>
                </c:pt>
                <c:pt idx="10">
                  <c:v>2704</c:v>
                </c:pt>
                <c:pt idx="11">
                  <c:v>2666</c:v>
                </c:pt>
                <c:pt idx="12">
                  <c:v>2494</c:v>
                </c:pt>
                <c:pt idx="13">
                  <c:v>2378</c:v>
                </c:pt>
                <c:pt idx="14">
                  <c:v>3139</c:v>
                </c:pt>
                <c:pt idx="15">
                  <c:v>2852</c:v>
                </c:pt>
                <c:pt idx="16">
                  <c:v>2605</c:v>
                </c:pt>
                <c:pt idx="17">
                  <c:v>2065</c:v>
                </c:pt>
                <c:pt idx="18">
                  <c:v>3092</c:v>
                </c:pt>
                <c:pt idx="19">
                  <c:v>2416</c:v>
                </c:pt>
                <c:pt idx="20">
                  <c:v>2868</c:v>
                </c:pt>
                <c:pt idx="21">
                  <c:v>2675</c:v>
                </c:pt>
                <c:pt idx="22">
                  <c:v>2452</c:v>
                </c:pt>
                <c:pt idx="23">
                  <c:v>2736</c:v>
                </c:pt>
                <c:pt idx="24">
                  <c:v>2603</c:v>
                </c:pt>
                <c:pt idx="25">
                  <c:v>2435</c:v>
                </c:pt>
                <c:pt idx="26">
                  <c:v>2656</c:v>
                </c:pt>
                <c:pt idx="27">
                  <c:v>2068</c:v>
                </c:pt>
                <c:pt idx="28">
                  <c:v>1868</c:v>
                </c:pt>
                <c:pt idx="29">
                  <c:v>1670</c:v>
                </c:pt>
                <c:pt idx="30">
                  <c:v>2401</c:v>
                </c:pt>
                <c:pt idx="31">
                  <c:v>1741</c:v>
                </c:pt>
                <c:pt idx="32">
                  <c:v>2007</c:v>
                </c:pt>
                <c:pt idx="33">
                  <c:v>2019</c:v>
                </c:pt>
                <c:pt idx="34">
                  <c:v>1596</c:v>
                </c:pt>
                <c:pt idx="35">
                  <c:v>1894</c:v>
                </c:pt>
                <c:pt idx="36">
                  <c:v>1848</c:v>
                </c:pt>
                <c:pt idx="37">
                  <c:v>1698</c:v>
                </c:pt>
                <c:pt idx="38">
                  <c:v>1758</c:v>
                </c:pt>
                <c:pt idx="39">
                  <c:v>1318</c:v>
                </c:pt>
                <c:pt idx="40">
                  <c:v>1369</c:v>
                </c:pt>
                <c:pt idx="41">
                  <c:v>1173</c:v>
                </c:pt>
                <c:pt idx="42">
                  <c:v>1551</c:v>
                </c:pt>
                <c:pt idx="43">
                  <c:v>1427</c:v>
                </c:pt>
                <c:pt idx="44">
                  <c:v>1546</c:v>
                </c:pt>
                <c:pt idx="45">
                  <c:v>1290</c:v>
                </c:pt>
                <c:pt idx="46">
                  <c:v>1455</c:v>
                </c:pt>
                <c:pt idx="47">
                  <c:v>1499</c:v>
                </c:pt>
                <c:pt idx="48">
                  <c:v>1436</c:v>
                </c:pt>
                <c:pt idx="49">
                  <c:v>1618</c:v>
                </c:pt>
                <c:pt idx="50">
                  <c:v>1475</c:v>
                </c:pt>
                <c:pt idx="51">
                  <c:v>1176</c:v>
                </c:pt>
                <c:pt idx="52">
                  <c:v>1132</c:v>
                </c:pt>
                <c:pt idx="53">
                  <c:v>981</c:v>
                </c:pt>
                <c:pt idx="54">
                  <c:v>1381</c:v>
                </c:pt>
                <c:pt idx="55">
                  <c:v>1254</c:v>
                </c:pt>
                <c:pt idx="56">
                  <c:v>1210</c:v>
                </c:pt>
                <c:pt idx="57">
                  <c:v>1288</c:v>
                </c:pt>
                <c:pt idx="58">
                  <c:v>1268</c:v>
                </c:pt>
                <c:pt idx="59">
                  <c:v>1154</c:v>
                </c:pt>
                <c:pt idx="60">
                  <c:v>1180</c:v>
                </c:pt>
              </c:numCache>
            </c:numRef>
          </c:val>
          <c:smooth val="0"/>
          <c:extLst>
            <c:ext xmlns:c16="http://schemas.microsoft.com/office/drawing/2014/chart" uri="{C3380CC4-5D6E-409C-BE32-E72D297353CC}">
              <c16:uniqueId val="{0000000A-B5C4-4FD4-AF75-EF2A06D631CB}"/>
            </c:ext>
          </c:extLst>
        </c:ser>
        <c:ser>
          <c:idx val="1"/>
          <c:order val="1"/>
          <c:tx>
            <c:v>13 Week</c:v>
          </c:tx>
          <c:spPr>
            <a:ln w="22225" cap="rnd">
              <a:solidFill>
                <a:srgbClr val="FF7C80"/>
              </a:solidFill>
              <a:prstDash val="sysDash"/>
              <a:round/>
            </a:ln>
            <a:effectLst/>
          </c:spPr>
          <c:marker>
            <c:symbol val="none"/>
          </c:marker>
          <c:cat>
            <c:numRef>
              <c:f>OutcomesData!$A$2:$A$62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OutcomesData!$Q$2:$Q$62</c:f>
              <c:numCache>
                <c:formatCode>_-* #,##0_-;\-* #,##0_-;_-* "-"??_-;_-@_-</c:formatCode>
                <c:ptCount val="61"/>
                <c:pt idx="0">
                  <c:v>2207</c:v>
                </c:pt>
                <c:pt idx="1">
                  <c:v>1890</c:v>
                </c:pt>
                <c:pt idx="2">
                  <c:v>2228</c:v>
                </c:pt>
                <c:pt idx="3">
                  <c:v>1748</c:v>
                </c:pt>
                <c:pt idx="4">
                  <c:v>2159</c:v>
                </c:pt>
                <c:pt idx="5">
                  <c:v>2162</c:v>
                </c:pt>
                <c:pt idx="6">
                  <c:v>2458</c:v>
                </c:pt>
                <c:pt idx="7">
                  <c:v>1662</c:v>
                </c:pt>
                <c:pt idx="8">
                  <c:v>2493</c:v>
                </c:pt>
                <c:pt idx="9">
                  <c:v>2990</c:v>
                </c:pt>
                <c:pt idx="10">
                  <c:v>2199</c:v>
                </c:pt>
                <c:pt idx="11">
                  <c:v>2353</c:v>
                </c:pt>
                <c:pt idx="12">
                  <c:v>2533</c:v>
                </c:pt>
                <c:pt idx="13">
                  <c:v>1919</c:v>
                </c:pt>
                <c:pt idx="14">
                  <c:v>2244</c:v>
                </c:pt>
                <c:pt idx="15">
                  <c:v>2092</c:v>
                </c:pt>
                <c:pt idx="16">
                  <c:v>2412</c:v>
                </c:pt>
                <c:pt idx="17">
                  <c:v>2375</c:v>
                </c:pt>
                <c:pt idx="18">
                  <c:v>2812</c:v>
                </c:pt>
                <c:pt idx="19">
                  <c:v>1483</c:v>
                </c:pt>
                <c:pt idx="20">
                  <c:v>2349</c:v>
                </c:pt>
                <c:pt idx="21">
                  <c:v>2839</c:v>
                </c:pt>
                <c:pt idx="22">
                  <c:v>1692</c:v>
                </c:pt>
                <c:pt idx="23">
                  <c:v>2311</c:v>
                </c:pt>
                <c:pt idx="24">
                  <c:v>2436</c:v>
                </c:pt>
                <c:pt idx="25">
                  <c:v>1824</c:v>
                </c:pt>
                <c:pt idx="26">
                  <c:v>2069</c:v>
                </c:pt>
                <c:pt idx="27">
                  <c:v>1731</c:v>
                </c:pt>
                <c:pt idx="28">
                  <c:v>2247</c:v>
                </c:pt>
                <c:pt idx="29">
                  <c:v>1850</c:v>
                </c:pt>
                <c:pt idx="30">
                  <c:v>1750</c:v>
                </c:pt>
                <c:pt idx="31">
                  <c:v>998</c:v>
                </c:pt>
                <c:pt idx="32">
                  <c:v>1983</c:v>
                </c:pt>
                <c:pt idx="33">
                  <c:v>1988</c:v>
                </c:pt>
                <c:pt idx="34">
                  <c:v>1365</c:v>
                </c:pt>
                <c:pt idx="35">
                  <c:v>1729</c:v>
                </c:pt>
                <c:pt idx="36">
                  <c:v>1576</c:v>
                </c:pt>
                <c:pt idx="37">
                  <c:v>1574</c:v>
                </c:pt>
                <c:pt idx="38">
                  <c:v>1650</c:v>
                </c:pt>
                <c:pt idx="39">
                  <c:v>1190</c:v>
                </c:pt>
                <c:pt idx="40">
                  <c:v>1690</c:v>
                </c:pt>
                <c:pt idx="41">
                  <c:v>1390</c:v>
                </c:pt>
                <c:pt idx="42">
                  <c:v>1055</c:v>
                </c:pt>
                <c:pt idx="43">
                  <c:v>969</c:v>
                </c:pt>
                <c:pt idx="44">
                  <c:v>1521</c:v>
                </c:pt>
                <c:pt idx="45">
                  <c:v>1367</c:v>
                </c:pt>
                <c:pt idx="46">
                  <c:v>1244</c:v>
                </c:pt>
                <c:pt idx="47">
                  <c:v>1275</c:v>
                </c:pt>
                <c:pt idx="48">
                  <c:v>1306</c:v>
                </c:pt>
                <c:pt idx="49">
                  <c:v>1406</c:v>
                </c:pt>
                <c:pt idx="50">
                  <c:v>1396</c:v>
                </c:pt>
                <c:pt idx="51">
                  <c:v>1095</c:v>
                </c:pt>
                <c:pt idx="52">
                  <c:v>1574</c:v>
                </c:pt>
                <c:pt idx="53">
                  <c:v>1250</c:v>
                </c:pt>
                <c:pt idx="54">
                  <c:v>1024</c:v>
                </c:pt>
                <c:pt idx="55">
                  <c:v>787</c:v>
                </c:pt>
                <c:pt idx="56">
                  <c:v>1281</c:v>
                </c:pt>
                <c:pt idx="57">
                  <c:v>1266</c:v>
                </c:pt>
                <c:pt idx="58">
                  <c:v>1111</c:v>
                </c:pt>
                <c:pt idx="59">
                  <c:v>1108</c:v>
                </c:pt>
                <c:pt idx="60">
                  <c:v>1181</c:v>
                </c:pt>
              </c:numCache>
            </c:numRef>
          </c:val>
          <c:smooth val="0"/>
          <c:extLst>
            <c:ext xmlns:c16="http://schemas.microsoft.com/office/drawing/2014/chart" uri="{C3380CC4-5D6E-409C-BE32-E72D297353CC}">
              <c16:uniqueId val="{0000000C-B5C4-4FD4-AF75-EF2A06D631CB}"/>
            </c:ext>
          </c:extLst>
        </c:ser>
        <c:ser>
          <c:idx val="2"/>
          <c:order val="2"/>
          <c:tx>
            <c:v>26 Week</c:v>
          </c:tx>
          <c:spPr>
            <a:ln w="15875" cap="rnd">
              <a:solidFill>
                <a:srgbClr val="0070C0"/>
              </a:solidFill>
              <a:prstDash val="solid"/>
              <a:round/>
            </a:ln>
            <a:effectLst/>
          </c:spPr>
          <c:marker>
            <c:symbol val="circle"/>
            <c:size val="5"/>
            <c:spPr>
              <a:solidFill>
                <a:srgbClr val="0070C0"/>
              </a:solidFill>
              <a:ln w="9525">
                <a:noFill/>
              </a:ln>
              <a:effectLst/>
            </c:spPr>
          </c:marker>
          <c:cat>
            <c:numRef>
              <c:f>OutcomesData!$A$2:$A$62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OutcomesData!$R$2:$R$62</c:f>
              <c:numCache>
                <c:formatCode>_-* #,##0_-;\-* #,##0_-;_-* "-"??_-;_-@_-</c:formatCode>
                <c:ptCount val="61"/>
                <c:pt idx="0">
                  <c:v>1509</c:v>
                </c:pt>
                <c:pt idx="1">
                  <c:v>1138</c:v>
                </c:pt>
                <c:pt idx="2">
                  <c:v>1470</c:v>
                </c:pt>
                <c:pt idx="3">
                  <c:v>1579</c:v>
                </c:pt>
                <c:pt idx="4">
                  <c:v>1833</c:v>
                </c:pt>
                <c:pt idx="5">
                  <c:v>1980</c:v>
                </c:pt>
                <c:pt idx="6">
                  <c:v>1873</c:v>
                </c:pt>
                <c:pt idx="7">
                  <c:v>1675</c:v>
                </c:pt>
                <c:pt idx="8">
                  <c:v>2042</c:v>
                </c:pt>
                <c:pt idx="9">
                  <c:v>2018</c:v>
                </c:pt>
                <c:pt idx="10">
                  <c:v>1410</c:v>
                </c:pt>
                <c:pt idx="11">
                  <c:v>2081</c:v>
                </c:pt>
                <c:pt idx="12">
                  <c:v>2380</c:v>
                </c:pt>
                <c:pt idx="13">
                  <c:v>1673</c:v>
                </c:pt>
                <c:pt idx="14">
                  <c:v>2168</c:v>
                </c:pt>
                <c:pt idx="15">
                  <c:v>2004</c:v>
                </c:pt>
                <c:pt idx="16">
                  <c:v>2025</c:v>
                </c:pt>
                <c:pt idx="17">
                  <c:v>1757</c:v>
                </c:pt>
                <c:pt idx="18">
                  <c:v>2517</c:v>
                </c:pt>
                <c:pt idx="19">
                  <c:v>1888</c:v>
                </c:pt>
                <c:pt idx="20">
                  <c:v>2398</c:v>
                </c:pt>
                <c:pt idx="21">
                  <c:v>2263</c:v>
                </c:pt>
                <c:pt idx="22">
                  <c:v>1203</c:v>
                </c:pt>
                <c:pt idx="23">
                  <c:v>2064</c:v>
                </c:pt>
                <c:pt idx="24">
                  <c:v>2530</c:v>
                </c:pt>
                <c:pt idx="25">
                  <c:v>1565</c:v>
                </c:pt>
                <c:pt idx="26">
                  <c:v>2004</c:v>
                </c:pt>
                <c:pt idx="27">
                  <c:v>1656</c:v>
                </c:pt>
                <c:pt idx="28">
                  <c:v>2060</c:v>
                </c:pt>
                <c:pt idx="29">
                  <c:v>1739</c:v>
                </c:pt>
                <c:pt idx="30">
                  <c:v>2070</c:v>
                </c:pt>
                <c:pt idx="31">
                  <c:v>1466</c:v>
                </c:pt>
                <c:pt idx="32">
                  <c:v>1915</c:v>
                </c:pt>
                <c:pt idx="33">
                  <c:v>1409</c:v>
                </c:pt>
                <c:pt idx="34">
                  <c:v>1004</c:v>
                </c:pt>
                <c:pt idx="35">
                  <c:v>1692</c:v>
                </c:pt>
                <c:pt idx="36">
                  <c:v>1655</c:v>
                </c:pt>
                <c:pt idx="37">
                  <c:v>1283</c:v>
                </c:pt>
                <c:pt idx="38">
                  <c:v>1562</c:v>
                </c:pt>
                <c:pt idx="39">
                  <c:v>1124</c:v>
                </c:pt>
                <c:pt idx="40">
                  <c:v>1666</c:v>
                </c:pt>
                <c:pt idx="41">
                  <c:v>1405</c:v>
                </c:pt>
                <c:pt idx="42">
                  <c:v>1331</c:v>
                </c:pt>
                <c:pt idx="43">
                  <c:v>1278</c:v>
                </c:pt>
                <c:pt idx="44">
                  <c:v>1325</c:v>
                </c:pt>
                <c:pt idx="45">
                  <c:v>880</c:v>
                </c:pt>
                <c:pt idx="46">
                  <c:v>938</c:v>
                </c:pt>
                <c:pt idx="47">
                  <c:v>1280</c:v>
                </c:pt>
                <c:pt idx="48">
                  <c:v>1210</c:v>
                </c:pt>
                <c:pt idx="49">
                  <c:v>1201</c:v>
                </c:pt>
                <c:pt idx="50">
                  <c:v>1097</c:v>
                </c:pt>
                <c:pt idx="51">
                  <c:v>920</c:v>
                </c:pt>
                <c:pt idx="52">
                  <c:v>1402</c:v>
                </c:pt>
                <c:pt idx="53">
                  <c:v>1199</c:v>
                </c:pt>
                <c:pt idx="54">
                  <c:v>1251</c:v>
                </c:pt>
                <c:pt idx="55">
                  <c:v>1098</c:v>
                </c:pt>
                <c:pt idx="56">
                  <c:v>1195</c:v>
                </c:pt>
                <c:pt idx="57">
                  <c:v>891</c:v>
                </c:pt>
                <c:pt idx="58">
                  <c:v>761</c:v>
                </c:pt>
                <c:pt idx="59">
                  <c:v>1011</c:v>
                </c:pt>
                <c:pt idx="60">
                  <c:v>1121</c:v>
                </c:pt>
              </c:numCache>
            </c:numRef>
          </c:val>
          <c:smooth val="0"/>
          <c:extLst>
            <c:ext xmlns:c16="http://schemas.microsoft.com/office/drawing/2014/chart" uri="{C3380CC4-5D6E-409C-BE32-E72D297353CC}">
              <c16:uniqueId val="{0000000E-B5C4-4FD4-AF75-EF2A06D631CB}"/>
            </c:ext>
          </c:extLst>
        </c:ser>
        <c:ser>
          <c:idx val="3"/>
          <c:order val="3"/>
          <c:tx>
            <c:v>52 Week</c:v>
          </c:tx>
          <c:spPr>
            <a:ln w="15875" cap="rnd">
              <a:solidFill>
                <a:srgbClr val="92D050"/>
              </a:solidFill>
              <a:prstDash val="solid"/>
              <a:round/>
            </a:ln>
            <a:effectLst/>
          </c:spPr>
          <c:marker>
            <c:symbol val="none"/>
          </c:marker>
          <c:cat>
            <c:numRef>
              <c:f>OutcomesData!$A$2:$A$62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OutcomesData!$S$2:$S$62</c:f>
              <c:numCache>
                <c:formatCode>_-* #,##0_-;\-* #,##0_-;_-* "-"??_-;_-@_-</c:formatCode>
                <c:ptCount val="61"/>
                <c:pt idx="0">
                  <c:v>843</c:v>
                </c:pt>
                <c:pt idx="1">
                  <c:v>660</c:v>
                </c:pt>
                <c:pt idx="2">
                  <c:v>722</c:v>
                </c:pt>
                <c:pt idx="3">
                  <c:v>624</c:v>
                </c:pt>
                <c:pt idx="4">
                  <c:v>570</c:v>
                </c:pt>
                <c:pt idx="5">
                  <c:v>668</c:v>
                </c:pt>
                <c:pt idx="6">
                  <c:v>731</c:v>
                </c:pt>
                <c:pt idx="7">
                  <c:v>459</c:v>
                </c:pt>
                <c:pt idx="8">
                  <c:v>529</c:v>
                </c:pt>
                <c:pt idx="9">
                  <c:v>821</c:v>
                </c:pt>
                <c:pt idx="10">
                  <c:v>696</c:v>
                </c:pt>
                <c:pt idx="11">
                  <c:v>787</c:v>
                </c:pt>
                <c:pt idx="12">
                  <c:v>996</c:v>
                </c:pt>
                <c:pt idx="13">
                  <c:v>853</c:v>
                </c:pt>
                <c:pt idx="14">
                  <c:v>1122</c:v>
                </c:pt>
                <c:pt idx="15">
                  <c:v>982</c:v>
                </c:pt>
                <c:pt idx="16">
                  <c:v>936</c:v>
                </c:pt>
                <c:pt idx="17">
                  <c:v>1127</c:v>
                </c:pt>
                <c:pt idx="18">
                  <c:v>1745</c:v>
                </c:pt>
                <c:pt idx="19">
                  <c:v>1208</c:v>
                </c:pt>
                <c:pt idx="20">
                  <c:v>1360</c:v>
                </c:pt>
                <c:pt idx="21">
                  <c:v>1586</c:v>
                </c:pt>
                <c:pt idx="22">
                  <c:v>1056</c:v>
                </c:pt>
                <c:pt idx="23">
                  <c:v>1318</c:v>
                </c:pt>
                <c:pt idx="24">
                  <c:v>1524</c:v>
                </c:pt>
                <c:pt idx="25">
                  <c:v>1208</c:v>
                </c:pt>
                <c:pt idx="26">
                  <c:v>1606</c:v>
                </c:pt>
                <c:pt idx="27">
                  <c:v>1226</c:v>
                </c:pt>
                <c:pt idx="28">
                  <c:v>1145</c:v>
                </c:pt>
                <c:pt idx="29">
                  <c:v>1259</c:v>
                </c:pt>
                <c:pt idx="30">
                  <c:v>1691</c:v>
                </c:pt>
                <c:pt idx="31">
                  <c:v>990</c:v>
                </c:pt>
                <c:pt idx="32">
                  <c:v>1472</c:v>
                </c:pt>
                <c:pt idx="33">
                  <c:v>1349</c:v>
                </c:pt>
                <c:pt idx="34">
                  <c:v>1130</c:v>
                </c:pt>
                <c:pt idx="35">
                  <c:v>1258</c:v>
                </c:pt>
                <c:pt idx="36">
                  <c:v>1190</c:v>
                </c:pt>
                <c:pt idx="37">
                  <c:v>1130</c:v>
                </c:pt>
                <c:pt idx="38">
                  <c:v>1187</c:v>
                </c:pt>
                <c:pt idx="39">
                  <c:v>749</c:v>
                </c:pt>
                <c:pt idx="40">
                  <c:v>804</c:v>
                </c:pt>
                <c:pt idx="41">
                  <c:v>1079</c:v>
                </c:pt>
                <c:pt idx="42">
                  <c:v>987</c:v>
                </c:pt>
                <c:pt idx="43">
                  <c:v>878</c:v>
                </c:pt>
                <c:pt idx="44">
                  <c:v>967</c:v>
                </c:pt>
                <c:pt idx="45">
                  <c:v>866</c:v>
                </c:pt>
                <c:pt idx="46">
                  <c:v>924</c:v>
                </c:pt>
                <c:pt idx="47">
                  <c:v>855</c:v>
                </c:pt>
                <c:pt idx="48">
                  <c:v>814</c:v>
                </c:pt>
                <c:pt idx="49">
                  <c:v>857</c:v>
                </c:pt>
                <c:pt idx="50">
                  <c:v>708</c:v>
                </c:pt>
                <c:pt idx="51">
                  <c:v>530</c:v>
                </c:pt>
                <c:pt idx="52">
                  <c:v>601</c:v>
                </c:pt>
                <c:pt idx="53">
                  <c:v>775</c:v>
                </c:pt>
                <c:pt idx="54">
                  <c:v>753</c:v>
                </c:pt>
                <c:pt idx="55">
                  <c:v>680</c:v>
                </c:pt>
                <c:pt idx="56">
                  <c:v>721</c:v>
                </c:pt>
                <c:pt idx="57">
                  <c:v>725</c:v>
                </c:pt>
                <c:pt idx="58">
                  <c:v>737</c:v>
                </c:pt>
                <c:pt idx="59">
                  <c:v>679</c:v>
                </c:pt>
                <c:pt idx="60">
                  <c:v>753</c:v>
                </c:pt>
              </c:numCache>
            </c:numRef>
          </c:val>
          <c:smooth val="0"/>
          <c:extLst>
            <c:ext xmlns:c16="http://schemas.microsoft.com/office/drawing/2014/chart" uri="{C3380CC4-5D6E-409C-BE32-E72D297353CC}">
              <c16:uniqueId val="{00000010-B5C4-4FD4-AF75-EF2A06D631CB}"/>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txPr>
    <a:bodyPr/>
    <a:lstStyle/>
    <a:p>
      <a:pPr>
        <a:defRPr/>
      </a:pPr>
      <a:endParaRPr lang="en-US"/>
    </a:p>
  </c:txPr>
  <c:printSettings>
    <c:headerFooter/>
    <c:pageMargins b="0.75" l="0.7" r="0.7" t="0.75"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ESS Outcomes</a:t>
            </a:r>
          </a:p>
        </c:rich>
      </c:tx>
      <c:overlay val="0"/>
      <c:spPr>
        <a:noFill/>
        <a:ln>
          <a:noFill/>
        </a:ln>
        <a:effectLst/>
      </c:spPr>
    </c:title>
    <c:autoTitleDeleted val="0"/>
    <c:plotArea>
      <c:layout/>
      <c:lineChart>
        <c:grouping val="standard"/>
        <c:varyColors val="0"/>
        <c:ser>
          <c:idx val="0"/>
          <c:order val="0"/>
          <c:tx>
            <c:v>4 Week</c:v>
          </c:tx>
          <c:spPr>
            <a:ln w="34925" cap="rnd">
              <a:solidFill>
                <a:srgbClr val="CCCC00"/>
              </a:solidFill>
              <a:round/>
            </a:ln>
            <a:effectLst/>
          </c:spPr>
          <c:marker>
            <c:symbol val="none"/>
          </c:marker>
          <c:cat>
            <c:numRef>
              <c:f>OutcomesData!$A$2:$A$62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OutcomesData!$T$2:$T$62</c:f>
              <c:numCache>
                <c:formatCode>_-* #,##0_-;\-* #,##0_-;_-* "-"??_-;_-@_-</c:formatCode>
                <c:ptCount val="61"/>
                <c:pt idx="0">
                  <c:v>2378</c:v>
                </c:pt>
                <c:pt idx="1">
                  <c:v>2438</c:v>
                </c:pt>
                <c:pt idx="2">
                  <c:v>2668</c:v>
                </c:pt>
                <c:pt idx="3">
                  <c:v>2751</c:v>
                </c:pt>
                <c:pt idx="4">
                  <c:v>2593</c:v>
                </c:pt>
                <c:pt idx="5">
                  <c:v>2167</c:v>
                </c:pt>
                <c:pt idx="6">
                  <c:v>3238</c:v>
                </c:pt>
                <c:pt idx="7">
                  <c:v>3112</c:v>
                </c:pt>
                <c:pt idx="8">
                  <c:v>3318</c:v>
                </c:pt>
                <c:pt idx="9">
                  <c:v>3726</c:v>
                </c:pt>
                <c:pt idx="10">
                  <c:v>3212</c:v>
                </c:pt>
                <c:pt idx="11">
                  <c:v>3028</c:v>
                </c:pt>
                <c:pt idx="12">
                  <c:v>3077</c:v>
                </c:pt>
                <c:pt idx="13">
                  <c:v>2928</c:v>
                </c:pt>
                <c:pt idx="14">
                  <c:v>3708</c:v>
                </c:pt>
                <c:pt idx="15">
                  <c:v>3575</c:v>
                </c:pt>
                <c:pt idx="16">
                  <c:v>3347</c:v>
                </c:pt>
                <c:pt idx="17">
                  <c:v>2459</c:v>
                </c:pt>
                <c:pt idx="18">
                  <c:v>3666</c:v>
                </c:pt>
                <c:pt idx="19">
                  <c:v>3142</c:v>
                </c:pt>
                <c:pt idx="20">
                  <c:v>3643</c:v>
                </c:pt>
                <c:pt idx="21">
                  <c:v>3643</c:v>
                </c:pt>
                <c:pt idx="22">
                  <c:v>3151</c:v>
                </c:pt>
                <c:pt idx="23">
                  <c:v>3612</c:v>
                </c:pt>
                <c:pt idx="24">
                  <c:v>3512</c:v>
                </c:pt>
                <c:pt idx="25">
                  <c:v>3077</c:v>
                </c:pt>
                <c:pt idx="26">
                  <c:v>3406</c:v>
                </c:pt>
                <c:pt idx="27">
                  <c:v>3032</c:v>
                </c:pt>
                <c:pt idx="28">
                  <c:v>2654</c:v>
                </c:pt>
                <c:pt idx="29">
                  <c:v>2185</c:v>
                </c:pt>
                <c:pt idx="30">
                  <c:v>3366</c:v>
                </c:pt>
                <c:pt idx="31">
                  <c:v>2452</c:v>
                </c:pt>
                <c:pt idx="32">
                  <c:v>2751</c:v>
                </c:pt>
                <c:pt idx="33">
                  <c:v>2993</c:v>
                </c:pt>
                <c:pt idx="34">
                  <c:v>2222</c:v>
                </c:pt>
                <c:pt idx="35">
                  <c:v>2769</c:v>
                </c:pt>
                <c:pt idx="36">
                  <c:v>2650</c:v>
                </c:pt>
                <c:pt idx="37">
                  <c:v>2516</c:v>
                </c:pt>
                <c:pt idx="38">
                  <c:v>2751</c:v>
                </c:pt>
                <c:pt idx="39">
                  <c:v>1970</c:v>
                </c:pt>
                <c:pt idx="40">
                  <c:v>2097</c:v>
                </c:pt>
                <c:pt idx="41">
                  <c:v>1810</c:v>
                </c:pt>
                <c:pt idx="42">
                  <c:v>2270</c:v>
                </c:pt>
                <c:pt idx="43">
                  <c:v>2268</c:v>
                </c:pt>
                <c:pt idx="44">
                  <c:v>2245</c:v>
                </c:pt>
                <c:pt idx="45">
                  <c:v>2145</c:v>
                </c:pt>
                <c:pt idx="46">
                  <c:v>2182</c:v>
                </c:pt>
                <c:pt idx="47">
                  <c:v>2246</c:v>
                </c:pt>
                <c:pt idx="48">
                  <c:v>2248</c:v>
                </c:pt>
                <c:pt idx="49">
                  <c:v>2466</c:v>
                </c:pt>
                <c:pt idx="50">
                  <c:v>2314</c:v>
                </c:pt>
                <c:pt idx="51">
                  <c:v>2099</c:v>
                </c:pt>
                <c:pt idx="52">
                  <c:v>1972</c:v>
                </c:pt>
                <c:pt idx="53">
                  <c:v>1637</c:v>
                </c:pt>
                <c:pt idx="54">
                  <c:v>2196</c:v>
                </c:pt>
                <c:pt idx="55">
                  <c:v>2082</c:v>
                </c:pt>
                <c:pt idx="56">
                  <c:v>2074</c:v>
                </c:pt>
                <c:pt idx="57">
                  <c:v>2241</c:v>
                </c:pt>
                <c:pt idx="58">
                  <c:v>2097</c:v>
                </c:pt>
                <c:pt idx="59">
                  <c:v>1818</c:v>
                </c:pt>
                <c:pt idx="60">
                  <c:v>1990</c:v>
                </c:pt>
              </c:numCache>
            </c:numRef>
          </c:val>
          <c:smooth val="0"/>
          <c:extLst>
            <c:ext xmlns:c16="http://schemas.microsoft.com/office/drawing/2014/chart" uri="{C3380CC4-5D6E-409C-BE32-E72D297353CC}">
              <c16:uniqueId val="{0000000A-B10F-4BC0-AA62-4E8FED3E086A}"/>
            </c:ext>
          </c:extLst>
        </c:ser>
        <c:ser>
          <c:idx val="1"/>
          <c:order val="1"/>
          <c:tx>
            <c:v>13 Week</c:v>
          </c:tx>
          <c:spPr>
            <a:ln w="22225" cap="rnd">
              <a:solidFill>
                <a:srgbClr val="FF7C80"/>
              </a:solidFill>
              <a:prstDash val="sysDash"/>
              <a:round/>
            </a:ln>
            <a:effectLst/>
          </c:spPr>
          <c:marker>
            <c:symbol val="none"/>
          </c:marker>
          <c:cat>
            <c:numRef>
              <c:f>OutcomesData!$A$2:$A$62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OutcomesData!$U$2:$U$62</c:f>
              <c:numCache>
                <c:formatCode>_-* #,##0_-;\-* #,##0_-;_-* "-"??_-;_-@_-</c:formatCode>
                <c:ptCount val="61"/>
                <c:pt idx="0">
                  <c:v>2863</c:v>
                </c:pt>
                <c:pt idx="1">
                  <c:v>2197</c:v>
                </c:pt>
                <c:pt idx="2">
                  <c:v>2627</c:v>
                </c:pt>
                <c:pt idx="3">
                  <c:v>2284</c:v>
                </c:pt>
                <c:pt idx="4">
                  <c:v>2414</c:v>
                </c:pt>
                <c:pt idx="5">
                  <c:v>2481</c:v>
                </c:pt>
                <c:pt idx="6">
                  <c:v>2819</c:v>
                </c:pt>
                <c:pt idx="7">
                  <c:v>1695</c:v>
                </c:pt>
                <c:pt idx="8">
                  <c:v>2592</c:v>
                </c:pt>
                <c:pt idx="9">
                  <c:v>3252</c:v>
                </c:pt>
                <c:pt idx="10">
                  <c:v>2368</c:v>
                </c:pt>
                <c:pt idx="11">
                  <c:v>2673</c:v>
                </c:pt>
                <c:pt idx="12">
                  <c:v>2949</c:v>
                </c:pt>
                <c:pt idx="13">
                  <c:v>2091</c:v>
                </c:pt>
                <c:pt idx="14">
                  <c:v>2594</c:v>
                </c:pt>
                <c:pt idx="15">
                  <c:v>2468</c:v>
                </c:pt>
                <c:pt idx="16">
                  <c:v>2758</c:v>
                </c:pt>
                <c:pt idx="17">
                  <c:v>2731</c:v>
                </c:pt>
                <c:pt idx="18">
                  <c:v>3400</c:v>
                </c:pt>
                <c:pt idx="19">
                  <c:v>1656</c:v>
                </c:pt>
                <c:pt idx="20">
                  <c:v>2603</c:v>
                </c:pt>
                <c:pt idx="21">
                  <c:v>3295</c:v>
                </c:pt>
                <c:pt idx="22">
                  <c:v>1985</c:v>
                </c:pt>
                <c:pt idx="23">
                  <c:v>2655</c:v>
                </c:pt>
                <c:pt idx="24">
                  <c:v>3141</c:v>
                </c:pt>
                <c:pt idx="25">
                  <c:v>2198</c:v>
                </c:pt>
                <c:pt idx="26">
                  <c:v>2515</c:v>
                </c:pt>
                <c:pt idx="27">
                  <c:v>2204</c:v>
                </c:pt>
                <c:pt idx="28">
                  <c:v>2654</c:v>
                </c:pt>
                <c:pt idx="29">
                  <c:v>2278</c:v>
                </c:pt>
                <c:pt idx="30">
                  <c:v>2362</c:v>
                </c:pt>
                <c:pt idx="31">
                  <c:v>1268</c:v>
                </c:pt>
                <c:pt idx="32">
                  <c:v>2460</c:v>
                </c:pt>
                <c:pt idx="33">
                  <c:v>2491</c:v>
                </c:pt>
                <c:pt idx="34">
                  <c:v>1719</c:v>
                </c:pt>
                <c:pt idx="35">
                  <c:v>2214</c:v>
                </c:pt>
                <c:pt idx="36">
                  <c:v>2175</c:v>
                </c:pt>
                <c:pt idx="37">
                  <c:v>2016</c:v>
                </c:pt>
                <c:pt idx="38">
                  <c:v>2155</c:v>
                </c:pt>
                <c:pt idx="39">
                  <c:v>1702</c:v>
                </c:pt>
                <c:pt idx="40">
                  <c:v>2313</c:v>
                </c:pt>
                <c:pt idx="41">
                  <c:v>1915</c:v>
                </c:pt>
                <c:pt idx="42">
                  <c:v>1559</c:v>
                </c:pt>
                <c:pt idx="43">
                  <c:v>1288</c:v>
                </c:pt>
                <c:pt idx="44">
                  <c:v>2031</c:v>
                </c:pt>
                <c:pt idx="45">
                  <c:v>1932</c:v>
                </c:pt>
                <c:pt idx="46">
                  <c:v>1714</c:v>
                </c:pt>
                <c:pt idx="47">
                  <c:v>1865</c:v>
                </c:pt>
                <c:pt idx="48">
                  <c:v>1756</c:v>
                </c:pt>
                <c:pt idx="49">
                  <c:v>1991</c:v>
                </c:pt>
                <c:pt idx="50">
                  <c:v>1792</c:v>
                </c:pt>
                <c:pt idx="51">
                  <c:v>1635</c:v>
                </c:pt>
                <c:pt idx="52">
                  <c:v>2207</c:v>
                </c:pt>
                <c:pt idx="53">
                  <c:v>1966</c:v>
                </c:pt>
                <c:pt idx="54">
                  <c:v>1516</c:v>
                </c:pt>
                <c:pt idx="55">
                  <c:v>1203</c:v>
                </c:pt>
                <c:pt idx="56">
                  <c:v>1903</c:v>
                </c:pt>
                <c:pt idx="57">
                  <c:v>1847</c:v>
                </c:pt>
                <c:pt idx="58">
                  <c:v>1682</c:v>
                </c:pt>
                <c:pt idx="59">
                  <c:v>1628</c:v>
                </c:pt>
                <c:pt idx="60">
                  <c:v>1780</c:v>
                </c:pt>
              </c:numCache>
            </c:numRef>
          </c:val>
          <c:smooth val="0"/>
          <c:extLst>
            <c:ext xmlns:c16="http://schemas.microsoft.com/office/drawing/2014/chart" uri="{C3380CC4-5D6E-409C-BE32-E72D297353CC}">
              <c16:uniqueId val="{0000000C-B10F-4BC0-AA62-4E8FED3E086A}"/>
            </c:ext>
          </c:extLst>
        </c:ser>
        <c:ser>
          <c:idx val="2"/>
          <c:order val="2"/>
          <c:tx>
            <c:v>26 Week</c:v>
          </c:tx>
          <c:spPr>
            <a:ln w="15875" cap="rnd">
              <a:solidFill>
                <a:srgbClr val="0070C0"/>
              </a:solidFill>
              <a:prstDash val="solid"/>
              <a:round/>
            </a:ln>
            <a:effectLst/>
          </c:spPr>
          <c:marker>
            <c:symbol val="circle"/>
            <c:size val="5"/>
            <c:spPr>
              <a:solidFill>
                <a:srgbClr val="0070C0"/>
              </a:solidFill>
              <a:ln w="9525">
                <a:noFill/>
              </a:ln>
              <a:effectLst/>
            </c:spPr>
          </c:marker>
          <c:cat>
            <c:numRef>
              <c:f>OutcomesData!$A$2:$A$62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OutcomesData!$V$2:$V$62</c:f>
              <c:numCache>
                <c:formatCode>_-* #,##0_-;\-* #,##0_-;_-* "-"??_-;_-@_-</c:formatCode>
                <c:ptCount val="61"/>
                <c:pt idx="0">
                  <c:v>2002</c:v>
                </c:pt>
                <c:pt idx="1">
                  <c:v>1416</c:v>
                </c:pt>
                <c:pt idx="2">
                  <c:v>1726</c:v>
                </c:pt>
                <c:pt idx="3">
                  <c:v>1955</c:v>
                </c:pt>
                <c:pt idx="4">
                  <c:v>2180</c:v>
                </c:pt>
                <c:pt idx="5">
                  <c:v>2183</c:v>
                </c:pt>
                <c:pt idx="6">
                  <c:v>2451</c:v>
                </c:pt>
                <c:pt idx="7">
                  <c:v>1864</c:v>
                </c:pt>
                <c:pt idx="8">
                  <c:v>2336</c:v>
                </c:pt>
                <c:pt idx="9">
                  <c:v>2351</c:v>
                </c:pt>
                <c:pt idx="10">
                  <c:v>1461</c:v>
                </c:pt>
                <c:pt idx="11">
                  <c:v>2206</c:v>
                </c:pt>
                <c:pt idx="12">
                  <c:v>2618</c:v>
                </c:pt>
                <c:pt idx="13">
                  <c:v>1872</c:v>
                </c:pt>
                <c:pt idx="14">
                  <c:v>2362</c:v>
                </c:pt>
                <c:pt idx="15">
                  <c:v>2274</c:v>
                </c:pt>
                <c:pt idx="16">
                  <c:v>2183</c:v>
                </c:pt>
                <c:pt idx="17">
                  <c:v>1983</c:v>
                </c:pt>
                <c:pt idx="18">
                  <c:v>2785</c:v>
                </c:pt>
                <c:pt idx="19">
                  <c:v>2170</c:v>
                </c:pt>
                <c:pt idx="20">
                  <c:v>2787</c:v>
                </c:pt>
                <c:pt idx="21">
                  <c:v>2715</c:v>
                </c:pt>
                <c:pt idx="22">
                  <c:v>1315</c:v>
                </c:pt>
                <c:pt idx="23">
                  <c:v>2389</c:v>
                </c:pt>
                <c:pt idx="24">
                  <c:v>2818</c:v>
                </c:pt>
                <c:pt idx="25">
                  <c:v>1862</c:v>
                </c:pt>
                <c:pt idx="26">
                  <c:v>2376</c:v>
                </c:pt>
                <c:pt idx="27">
                  <c:v>2117</c:v>
                </c:pt>
                <c:pt idx="28">
                  <c:v>2457</c:v>
                </c:pt>
                <c:pt idx="29">
                  <c:v>2063</c:v>
                </c:pt>
                <c:pt idx="30">
                  <c:v>2563</c:v>
                </c:pt>
                <c:pt idx="31">
                  <c:v>1727</c:v>
                </c:pt>
                <c:pt idx="32">
                  <c:v>2351</c:v>
                </c:pt>
                <c:pt idx="33">
                  <c:v>1848</c:v>
                </c:pt>
                <c:pt idx="34">
                  <c:v>1210</c:v>
                </c:pt>
                <c:pt idx="35">
                  <c:v>2079</c:v>
                </c:pt>
                <c:pt idx="36">
                  <c:v>2116</c:v>
                </c:pt>
                <c:pt idx="37">
                  <c:v>1637</c:v>
                </c:pt>
                <c:pt idx="38">
                  <c:v>1938</c:v>
                </c:pt>
                <c:pt idx="39">
                  <c:v>1465</c:v>
                </c:pt>
                <c:pt idx="40">
                  <c:v>2202</c:v>
                </c:pt>
                <c:pt idx="41">
                  <c:v>1801</c:v>
                </c:pt>
                <c:pt idx="42">
                  <c:v>1771</c:v>
                </c:pt>
                <c:pt idx="43">
                  <c:v>1783</c:v>
                </c:pt>
                <c:pt idx="44">
                  <c:v>1860</c:v>
                </c:pt>
                <c:pt idx="45">
                  <c:v>1310</c:v>
                </c:pt>
                <c:pt idx="46">
                  <c:v>1235</c:v>
                </c:pt>
                <c:pt idx="47">
                  <c:v>1668</c:v>
                </c:pt>
                <c:pt idx="48">
                  <c:v>1719</c:v>
                </c:pt>
                <c:pt idx="49">
                  <c:v>1677</c:v>
                </c:pt>
                <c:pt idx="50">
                  <c:v>1573</c:v>
                </c:pt>
                <c:pt idx="51">
                  <c:v>1281</c:v>
                </c:pt>
                <c:pt idx="52">
                  <c:v>1868</c:v>
                </c:pt>
                <c:pt idx="53">
                  <c:v>1545</c:v>
                </c:pt>
                <c:pt idx="54">
                  <c:v>1749</c:v>
                </c:pt>
                <c:pt idx="55">
                  <c:v>1569</c:v>
                </c:pt>
                <c:pt idx="56">
                  <c:v>1789</c:v>
                </c:pt>
                <c:pt idx="57">
                  <c:v>1351</c:v>
                </c:pt>
                <c:pt idx="58">
                  <c:v>1125</c:v>
                </c:pt>
                <c:pt idx="59">
                  <c:v>1478</c:v>
                </c:pt>
                <c:pt idx="60">
                  <c:v>1641</c:v>
                </c:pt>
              </c:numCache>
            </c:numRef>
          </c:val>
          <c:smooth val="0"/>
          <c:extLst>
            <c:ext xmlns:c16="http://schemas.microsoft.com/office/drawing/2014/chart" uri="{C3380CC4-5D6E-409C-BE32-E72D297353CC}">
              <c16:uniqueId val="{0000000E-B10F-4BC0-AA62-4E8FED3E086A}"/>
            </c:ext>
          </c:extLst>
        </c:ser>
        <c:ser>
          <c:idx val="3"/>
          <c:order val="3"/>
          <c:tx>
            <c:v>52 Week</c:v>
          </c:tx>
          <c:spPr>
            <a:ln w="15875" cap="rnd">
              <a:solidFill>
                <a:srgbClr val="92D050"/>
              </a:solidFill>
              <a:prstDash val="solid"/>
              <a:round/>
            </a:ln>
            <a:effectLst/>
          </c:spPr>
          <c:marker>
            <c:symbol val="none"/>
          </c:marker>
          <c:cat>
            <c:numRef>
              <c:f>OutcomesData!$A$2:$A$62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OutcomesData!$W$2:$W$62</c:f>
              <c:numCache>
                <c:formatCode>_-* #,##0_-;\-* #,##0_-;_-* "-"??_-;_-@_-</c:formatCode>
                <c:ptCount val="61"/>
                <c:pt idx="0">
                  <c:v>1097</c:v>
                </c:pt>
                <c:pt idx="1">
                  <c:v>758</c:v>
                </c:pt>
                <c:pt idx="2">
                  <c:v>923</c:v>
                </c:pt>
                <c:pt idx="3">
                  <c:v>883</c:v>
                </c:pt>
                <c:pt idx="4">
                  <c:v>653</c:v>
                </c:pt>
                <c:pt idx="5">
                  <c:v>753</c:v>
                </c:pt>
                <c:pt idx="6">
                  <c:v>1041</c:v>
                </c:pt>
                <c:pt idx="7">
                  <c:v>518</c:v>
                </c:pt>
                <c:pt idx="8">
                  <c:v>697</c:v>
                </c:pt>
                <c:pt idx="9">
                  <c:v>1126</c:v>
                </c:pt>
                <c:pt idx="10">
                  <c:v>831</c:v>
                </c:pt>
                <c:pt idx="11">
                  <c:v>1038</c:v>
                </c:pt>
                <c:pt idx="12">
                  <c:v>1275</c:v>
                </c:pt>
                <c:pt idx="13">
                  <c:v>1032</c:v>
                </c:pt>
                <c:pt idx="14">
                  <c:v>1328</c:v>
                </c:pt>
                <c:pt idx="15">
                  <c:v>1187</c:v>
                </c:pt>
                <c:pt idx="16">
                  <c:v>940</c:v>
                </c:pt>
                <c:pt idx="17">
                  <c:v>1178</c:v>
                </c:pt>
                <c:pt idx="18">
                  <c:v>1851</c:v>
                </c:pt>
                <c:pt idx="19">
                  <c:v>1290</c:v>
                </c:pt>
                <c:pt idx="20">
                  <c:v>1540</c:v>
                </c:pt>
                <c:pt idx="21">
                  <c:v>1860</c:v>
                </c:pt>
                <c:pt idx="22">
                  <c:v>1056</c:v>
                </c:pt>
                <c:pt idx="23">
                  <c:v>1477</c:v>
                </c:pt>
                <c:pt idx="24">
                  <c:v>1720</c:v>
                </c:pt>
                <c:pt idx="25">
                  <c:v>1337</c:v>
                </c:pt>
                <c:pt idx="26">
                  <c:v>1845</c:v>
                </c:pt>
                <c:pt idx="27">
                  <c:v>1495</c:v>
                </c:pt>
                <c:pt idx="28">
                  <c:v>1179</c:v>
                </c:pt>
                <c:pt idx="29">
                  <c:v>1349</c:v>
                </c:pt>
                <c:pt idx="30">
                  <c:v>1904</c:v>
                </c:pt>
                <c:pt idx="31">
                  <c:v>1167</c:v>
                </c:pt>
                <c:pt idx="32">
                  <c:v>1629</c:v>
                </c:pt>
                <c:pt idx="33">
                  <c:v>1717</c:v>
                </c:pt>
                <c:pt idx="34">
                  <c:v>1289</c:v>
                </c:pt>
                <c:pt idx="35">
                  <c:v>1489</c:v>
                </c:pt>
                <c:pt idx="36">
                  <c:v>1436</c:v>
                </c:pt>
                <c:pt idx="37">
                  <c:v>1278</c:v>
                </c:pt>
                <c:pt idx="38">
                  <c:v>1503</c:v>
                </c:pt>
                <c:pt idx="39">
                  <c:v>993</c:v>
                </c:pt>
                <c:pt idx="40">
                  <c:v>978</c:v>
                </c:pt>
                <c:pt idx="41">
                  <c:v>1207</c:v>
                </c:pt>
                <c:pt idx="42">
                  <c:v>1211</c:v>
                </c:pt>
                <c:pt idx="43">
                  <c:v>1090</c:v>
                </c:pt>
                <c:pt idx="44">
                  <c:v>1283</c:v>
                </c:pt>
                <c:pt idx="45">
                  <c:v>1088</c:v>
                </c:pt>
                <c:pt idx="46">
                  <c:v>1180</c:v>
                </c:pt>
                <c:pt idx="47">
                  <c:v>1127</c:v>
                </c:pt>
                <c:pt idx="48">
                  <c:v>1104</c:v>
                </c:pt>
                <c:pt idx="49">
                  <c:v>1198</c:v>
                </c:pt>
                <c:pt idx="50">
                  <c:v>1011</c:v>
                </c:pt>
                <c:pt idx="51">
                  <c:v>753</c:v>
                </c:pt>
                <c:pt idx="52">
                  <c:v>772</c:v>
                </c:pt>
                <c:pt idx="53">
                  <c:v>959</c:v>
                </c:pt>
                <c:pt idx="54">
                  <c:v>979</c:v>
                </c:pt>
                <c:pt idx="55">
                  <c:v>889</c:v>
                </c:pt>
                <c:pt idx="56">
                  <c:v>1015</c:v>
                </c:pt>
                <c:pt idx="57">
                  <c:v>968</c:v>
                </c:pt>
                <c:pt idx="58">
                  <c:v>978</c:v>
                </c:pt>
                <c:pt idx="59">
                  <c:v>846</c:v>
                </c:pt>
                <c:pt idx="60">
                  <c:v>1017</c:v>
                </c:pt>
              </c:numCache>
            </c:numRef>
          </c:val>
          <c:smooth val="0"/>
          <c:extLst>
            <c:ext xmlns:c16="http://schemas.microsoft.com/office/drawing/2014/chart" uri="{C3380CC4-5D6E-409C-BE32-E72D297353CC}">
              <c16:uniqueId val="{00000010-B10F-4BC0-AA62-4E8FED3E086A}"/>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txPr>
    <a:bodyPr/>
    <a:lstStyle/>
    <a:p>
      <a:pPr>
        <a:defRPr/>
      </a:pPr>
      <a:endParaRPr lang="en-US"/>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DES Caseload for Cohorts 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042175322359135E-2"/>
          <c:y val="8.4832001993680337E-2"/>
          <c:w val="0.88329263902017086"/>
          <c:h val="0.74884597677971165"/>
        </c:manualLayout>
      </c:layout>
      <c:lineChart>
        <c:grouping val="standard"/>
        <c:varyColors val="0"/>
        <c:ser>
          <c:idx val="0"/>
          <c:order val="0"/>
          <c:tx>
            <c:strRef>
              <c:f>CaseloadData!$E$1</c:f>
              <c:strCache>
                <c:ptCount val="1"/>
                <c:pt idx="0">
                  <c:v>Indigenous</c:v>
                </c:pt>
              </c:strCache>
            </c:strRef>
          </c:tx>
          <c:spPr>
            <a:ln w="15875" cap="rnd">
              <a:solidFill>
                <a:srgbClr val="CCCC00"/>
              </a:solidFill>
              <a:round/>
            </a:ln>
            <a:effectLst/>
          </c:spPr>
          <c:marker>
            <c:symbol val="square"/>
            <c:size val="5"/>
            <c:spPr>
              <a:noFill/>
              <a:ln w="31750" cap="rnd" cmpd="sng">
                <a:noFill/>
                <a:prstDash val="solid"/>
                <a:bevel/>
              </a:ln>
              <a:effectLst/>
            </c:spPr>
          </c:marker>
          <c:cat>
            <c:numRef>
              <c:f>CaseloadData!$A$2:$A$62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CaseloadData!$E$2:$E$62</c:f>
              <c:numCache>
                <c:formatCode>#,##0_ ;\-#,##0\ </c:formatCode>
                <c:ptCount val="61"/>
                <c:pt idx="0">
                  <c:v>20475</c:v>
                </c:pt>
                <c:pt idx="1">
                  <c:v>20794</c:v>
                </c:pt>
                <c:pt idx="2">
                  <c:v>20932</c:v>
                </c:pt>
                <c:pt idx="3">
                  <c:v>20916</c:v>
                </c:pt>
                <c:pt idx="4">
                  <c:v>21017</c:v>
                </c:pt>
                <c:pt idx="5">
                  <c:v>21204</c:v>
                </c:pt>
                <c:pt idx="6">
                  <c:v>21338</c:v>
                </c:pt>
                <c:pt idx="7">
                  <c:v>21356</c:v>
                </c:pt>
                <c:pt idx="8">
                  <c:v>21538</c:v>
                </c:pt>
                <c:pt idx="9">
                  <c:v>21781</c:v>
                </c:pt>
                <c:pt idx="10">
                  <c:v>21777</c:v>
                </c:pt>
                <c:pt idx="11">
                  <c:v>21599</c:v>
                </c:pt>
                <c:pt idx="12">
                  <c:v>21570</c:v>
                </c:pt>
                <c:pt idx="13">
                  <c:v>21771</c:v>
                </c:pt>
                <c:pt idx="14">
                  <c:v>21918</c:v>
                </c:pt>
                <c:pt idx="15">
                  <c:v>21880</c:v>
                </c:pt>
                <c:pt idx="16">
                  <c:v>21713</c:v>
                </c:pt>
                <c:pt idx="17">
                  <c:v>21674</c:v>
                </c:pt>
                <c:pt idx="18">
                  <c:v>21533</c:v>
                </c:pt>
                <c:pt idx="19">
                  <c:v>21427</c:v>
                </c:pt>
                <c:pt idx="20">
                  <c:v>21298</c:v>
                </c:pt>
                <c:pt idx="21">
                  <c:v>21113</c:v>
                </c:pt>
                <c:pt idx="22">
                  <c:v>21108</c:v>
                </c:pt>
                <c:pt idx="23">
                  <c:v>21103</c:v>
                </c:pt>
                <c:pt idx="24">
                  <c:v>21027</c:v>
                </c:pt>
                <c:pt idx="25">
                  <c:v>20797</c:v>
                </c:pt>
                <c:pt idx="26">
                  <c:v>20557</c:v>
                </c:pt>
                <c:pt idx="27">
                  <c:v>20151</c:v>
                </c:pt>
                <c:pt idx="28">
                  <c:v>20222</c:v>
                </c:pt>
                <c:pt idx="29">
                  <c:v>20587</c:v>
                </c:pt>
                <c:pt idx="30">
                  <c:v>20802</c:v>
                </c:pt>
                <c:pt idx="31">
                  <c:v>20880</c:v>
                </c:pt>
                <c:pt idx="32">
                  <c:v>20837</c:v>
                </c:pt>
                <c:pt idx="33">
                  <c:v>20899</c:v>
                </c:pt>
                <c:pt idx="34">
                  <c:v>20888</c:v>
                </c:pt>
                <c:pt idx="35">
                  <c:v>20795</c:v>
                </c:pt>
                <c:pt idx="36">
                  <c:v>20720</c:v>
                </c:pt>
                <c:pt idx="37">
                  <c:v>20726</c:v>
                </c:pt>
                <c:pt idx="38">
                  <c:v>20816</c:v>
                </c:pt>
                <c:pt idx="39">
                  <c:v>20660</c:v>
                </c:pt>
                <c:pt idx="40">
                  <c:v>20573</c:v>
                </c:pt>
                <c:pt idx="41">
                  <c:v>20639</c:v>
                </c:pt>
                <c:pt idx="42">
                  <c:v>20629</c:v>
                </c:pt>
                <c:pt idx="43">
                  <c:v>20796</c:v>
                </c:pt>
                <c:pt idx="44">
                  <c:v>21007</c:v>
                </c:pt>
                <c:pt idx="45">
                  <c:v>21580</c:v>
                </c:pt>
                <c:pt idx="46">
                  <c:v>21654</c:v>
                </c:pt>
                <c:pt idx="47">
                  <c:v>21838</c:v>
                </c:pt>
                <c:pt idx="48">
                  <c:v>21732</c:v>
                </c:pt>
                <c:pt idx="49">
                  <c:v>21755</c:v>
                </c:pt>
                <c:pt idx="50">
                  <c:v>21766</c:v>
                </c:pt>
                <c:pt idx="51">
                  <c:v>21696</c:v>
                </c:pt>
                <c:pt idx="52">
                  <c:v>21724</c:v>
                </c:pt>
                <c:pt idx="53">
                  <c:v>22121</c:v>
                </c:pt>
                <c:pt idx="54">
                  <c:v>22149</c:v>
                </c:pt>
                <c:pt idx="55">
                  <c:v>22151</c:v>
                </c:pt>
                <c:pt idx="56">
                  <c:v>22235</c:v>
                </c:pt>
                <c:pt idx="57">
                  <c:v>22044</c:v>
                </c:pt>
                <c:pt idx="58">
                  <c:v>21975</c:v>
                </c:pt>
                <c:pt idx="59">
                  <c:v>21971</c:v>
                </c:pt>
                <c:pt idx="60">
                  <c:v>21895</c:v>
                </c:pt>
              </c:numCache>
            </c:numRef>
          </c:val>
          <c:smooth val="0"/>
          <c:extLst>
            <c:ext xmlns:c16="http://schemas.microsoft.com/office/drawing/2014/chart" uri="{C3380CC4-5D6E-409C-BE32-E72D297353CC}">
              <c16:uniqueId val="{00000000-9902-4CA0-A7A2-CC3008D40968}"/>
            </c:ext>
          </c:extLst>
        </c:ser>
        <c:ser>
          <c:idx val="1"/>
          <c:order val="1"/>
          <c:tx>
            <c:strRef>
              <c:f>CaseloadData!$F$1</c:f>
              <c:strCache>
                <c:ptCount val="1"/>
                <c:pt idx="0">
                  <c:v>CALD</c:v>
                </c:pt>
              </c:strCache>
            </c:strRef>
          </c:tx>
          <c:spPr>
            <a:ln w="34925" cap="rnd">
              <a:solidFill>
                <a:srgbClr val="FF7C80"/>
              </a:solidFill>
              <a:round/>
            </a:ln>
            <a:effectLst/>
          </c:spPr>
          <c:marker>
            <c:symbol val="none"/>
          </c:marker>
          <c:cat>
            <c:numRef>
              <c:f>CaseloadData!$A$2:$A$62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CaseloadData!$F$2:$F$62</c:f>
              <c:numCache>
                <c:formatCode>#,##0_ ;\-#,##0\ </c:formatCode>
                <c:ptCount val="61"/>
                <c:pt idx="0">
                  <c:v>55699</c:v>
                </c:pt>
                <c:pt idx="1">
                  <c:v>56982</c:v>
                </c:pt>
                <c:pt idx="2">
                  <c:v>57333</c:v>
                </c:pt>
                <c:pt idx="3">
                  <c:v>57286</c:v>
                </c:pt>
                <c:pt idx="4">
                  <c:v>57386</c:v>
                </c:pt>
                <c:pt idx="5">
                  <c:v>57750</c:v>
                </c:pt>
                <c:pt idx="6">
                  <c:v>58029</c:v>
                </c:pt>
                <c:pt idx="7">
                  <c:v>58247</c:v>
                </c:pt>
                <c:pt idx="8">
                  <c:v>58706</c:v>
                </c:pt>
                <c:pt idx="9">
                  <c:v>59226</c:v>
                </c:pt>
                <c:pt idx="10">
                  <c:v>58933</c:v>
                </c:pt>
                <c:pt idx="11">
                  <c:v>58462</c:v>
                </c:pt>
                <c:pt idx="12">
                  <c:v>58383</c:v>
                </c:pt>
                <c:pt idx="13">
                  <c:v>59328</c:v>
                </c:pt>
                <c:pt idx="14">
                  <c:v>59668</c:v>
                </c:pt>
                <c:pt idx="15">
                  <c:v>59787</c:v>
                </c:pt>
                <c:pt idx="16">
                  <c:v>59214</c:v>
                </c:pt>
                <c:pt idx="17">
                  <c:v>58733</c:v>
                </c:pt>
                <c:pt idx="18">
                  <c:v>57680</c:v>
                </c:pt>
                <c:pt idx="19">
                  <c:v>57292</c:v>
                </c:pt>
                <c:pt idx="20">
                  <c:v>56707</c:v>
                </c:pt>
                <c:pt idx="21">
                  <c:v>55945</c:v>
                </c:pt>
                <c:pt idx="22">
                  <c:v>55425</c:v>
                </c:pt>
                <c:pt idx="23">
                  <c:v>54880</c:v>
                </c:pt>
                <c:pt idx="24">
                  <c:v>54421</c:v>
                </c:pt>
                <c:pt idx="25">
                  <c:v>53584</c:v>
                </c:pt>
                <c:pt idx="26">
                  <c:v>52857</c:v>
                </c:pt>
                <c:pt idx="27">
                  <c:v>51935</c:v>
                </c:pt>
                <c:pt idx="28">
                  <c:v>51574</c:v>
                </c:pt>
                <c:pt idx="29">
                  <c:v>51848</c:v>
                </c:pt>
                <c:pt idx="30">
                  <c:v>51889</c:v>
                </c:pt>
                <c:pt idx="31">
                  <c:v>51975</c:v>
                </c:pt>
                <c:pt idx="32">
                  <c:v>51760</c:v>
                </c:pt>
                <c:pt idx="33">
                  <c:v>51313</c:v>
                </c:pt>
                <c:pt idx="34">
                  <c:v>50886</c:v>
                </c:pt>
                <c:pt idx="35">
                  <c:v>50604</c:v>
                </c:pt>
                <c:pt idx="36">
                  <c:v>50223</c:v>
                </c:pt>
                <c:pt idx="37">
                  <c:v>50091</c:v>
                </c:pt>
                <c:pt idx="38">
                  <c:v>49799</c:v>
                </c:pt>
                <c:pt idx="39">
                  <c:v>49446</c:v>
                </c:pt>
                <c:pt idx="40">
                  <c:v>48722</c:v>
                </c:pt>
                <c:pt idx="41">
                  <c:v>48310</c:v>
                </c:pt>
                <c:pt idx="42">
                  <c:v>47971</c:v>
                </c:pt>
                <c:pt idx="43">
                  <c:v>48117</c:v>
                </c:pt>
                <c:pt idx="44">
                  <c:v>48381</c:v>
                </c:pt>
                <c:pt idx="45">
                  <c:v>49348</c:v>
                </c:pt>
                <c:pt idx="46">
                  <c:v>47894</c:v>
                </c:pt>
                <c:pt idx="47">
                  <c:v>47728</c:v>
                </c:pt>
                <c:pt idx="48">
                  <c:v>47158</c:v>
                </c:pt>
                <c:pt idx="49">
                  <c:v>46801</c:v>
                </c:pt>
                <c:pt idx="50">
                  <c:v>46448</c:v>
                </c:pt>
                <c:pt idx="51">
                  <c:v>46001</c:v>
                </c:pt>
                <c:pt idx="52">
                  <c:v>45754</c:v>
                </c:pt>
                <c:pt idx="53">
                  <c:v>46222</c:v>
                </c:pt>
                <c:pt idx="54">
                  <c:v>46034</c:v>
                </c:pt>
                <c:pt idx="55">
                  <c:v>45952</c:v>
                </c:pt>
                <c:pt idx="56">
                  <c:v>45843</c:v>
                </c:pt>
                <c:pt idx="57">
                  <c:v>45382</c:v>
                </c:pt>
                <c:pt idx="58">
                  <c:v>45537</c:v>
                </c:pt>
                <c:pt idx="59">
                  <c:v>45629</c:v>
                </c:pt>
                <c:pt idx="60">
                  <c:v>45564</c:v>
                </c:pt>
              </c:numCache>
            </c:numRef>
          </c:val>
          <c:smooth val="0"/>
          <c:extLst>
            <c:ext xmlns:c16="http://schemas.microsoft.com/office/drawing/2014/chart" uri="{C3380CC4-5D6E-409C-BE32-E72D297353CC}">
              <c16:uniqueId val="{00000001-7AAD-4657-A0B7-500B85CACF89}"/>
            </c:ext>
          </c:extLst>
        </c:ser>
        <c:ser>
          <c:idx val="2"/>
          <c:order val="2"/>
          <c:tx>
            <c:strRef>
              <c:f>CaseloadData!$G$1</c:f>
              <c:strCache>
                <c:ptCount val="1"/>
                <c:pt idx="0">
                  <c:v>Homeless</c:v>
                </c:pt>
              </c:strCache>
            </c:strRef>
          </c:tx>
          <c:spPr>
            <a:ln w="38100" cap="rnd">
              <a:solidFill>
                <a:srgbClr val="B32FAD"/>
              </a:solidFill>
              <a:prstDash val="sysDot"/>
              <a:round/>
            </a:ln>
            <a:effectLst/>
          </c:spPr>
          <c:marker>
            <c:symbol val="none"/>
          </c:marker>
          <c:cat>
            <c:numRef>
              <c:f>CaseloadData!$A$2:$A$62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CaseloadData!$G$2:$G$62</c:f>
              <c:numCache>
                <c:formatCode>#,##0_ ;\-#,##0\ </c:formatCode>
                <c:ptCount val="61"/>
                <c:pt idx="0">
                  <c:v>22508</c:v>
                </c:pt>
                <c:pt idx="1">
                  <c:v>22766</c:v>
                </c:pt>
                <c:pt idx="2">
                  <c:v>22757</c:v>
                </c:pt>
                <c:pt idx="3">
                  <c:v>22588</c:v>
                </c:pt>
                <c:pt idx="4">
                  <c:v>22584</c:v>
                </c:pt>
                <c:pt idx="5">
                  <c:v>22607</c:v>
                </c:pt>
                <c:pt idx="6">
                  <c:v>22586</c:v>
                </c:pt>
                <c:pt idx="7">
                  <c:v>22571</c:v>
                </c:pt>
                <c:pt idx="8">
                  <c:v>22754</c:v>
                </c:pt>
                <c:pt idx="9">
                  <c:v>23007</c:v>
                </c:pt>
                <c:pt idx="10">
                  <c:v>22901</c:v>
                </c:pt>
                <c:pt idx="11">
                  <c:v>22772</c:v>
                </c:pt>
                <c:pt idx="12">
                  <c:v>22662</c:v>
                </c:pt>
                <c:pt idx="13">
                  <c:v>22845</c:v>
                </c:pt>
                <c:pt idx="14">
                  <c:v>22865</c:v>
                </c:pt>
                <c:pt idx="15">
                  <c:v>22821</c:v>
                </c:pt>
                <c:pt idx="16">
                  <c:v>22578</c:v>
                </c:pt>
                <c:pt idx="17">
                  <c:v>22417</c:v>
                </c:pt>
                <c:pt idx="18">
                  <c:v>22164</c:v>
                </c:pt>
                <c:pt idx="19">
                  <c:v>22030</c:v>
                </c:pt>
                <c:pt idx="20">
                  <c:v>21790</c:v>
                </c:pt>
                <c:pt idx="21">
                  <c:v>21580</c:v>
                </c:pt>
                <c:pt idx="22">
                  <c:v>21437</c:v>
                </c:pt>
                <c:pt idx="23">
                  <c:v>21385</c:v>
                </c:pt>
                <c:pt idx="24">
                  <c:v>21225</c:v>
                </c:pt>
                <c:pt idx="25">
                  <c:v>21025</c:v>
                </c:pt>
                <c:pt idx="26">
                  <c:v>20725</c:v>
                </c:pt>
                <c:pt idx="27">
                  <c:v>20298</c:v>
                </c:pt>
                <c:pt idx="28">
                  <c:v>20256</c:v>
                </c:pt>
                <c:pt idx="29">
                  <c:v>20550</c:v>
                </c:pt>
                <c:pt idx="30">
                  <c:v>20657</c:v>
                </c:pt>
                <c:pt idx="31">
                  <c:v>20688</c:v>
                </c:pt>
                <c:pt idx="32">
                  <c:v>20611</c:v>
                </c:pt>
                <c:pt idx="33">
                  <c:v>20509</c:v>
                </c:pt>
                <c:pt idx="34">
                  <c:v>20373</c:v>
                </c:pt>
                <c:pt idx="35">
                  <c:v>20242</c:v>
                </c:pt>
                <c:pt idx="36">
                  <c:v>20081</c:v>
                </c:pt>
                <c:pt idx="37">
                  <c:v>20033</c:v>
                </c:pt>
                <c:pt idx="38">
                  <c:v>20004</c:v>
                </c:pt>
                <c:pt idx="39">
                  <c:v>19798</c:v>
                </c:pt>
                <c:pt idx="40">
                  <c:v>19624</c:v>
                </c:pt>
                <c:pt idx="41">
                  <c:v>19529</c:v>
                </c:pt>
                <c:pt idx="42">
                  <c:v>19430</c:v>
                </c:pt>
                <c:pt idx="43">
                  <c:v>19592</c:v>
                </c:pt>
                <c:pt idx="44">
                  <c:v>19822</c:v>
                </c:pt>
                <c:pt idx="45">
                  <c:v>20250</c:v>
                </c:pt>
                <c:pt idx="46">
                  <c:v>20220</c:v>
                </c:pt>
                <c:pt idx="47">
                  <c:v>20178</c:v>
                </c:pt>
                <c:pt idx="48">
                  <c:v>20034</c:v>
                </c:pt>
                <c:pt idx="49">
                  <c:v>19998</c:v>
                </c:pt>
                <c:pt idx="50">
                  <c:v>19896</c:v>
                </c:pt>
                <c:pt idx="51">
                  <c:v>19664</c:v>
                </c:pt>
                <c:pt idx="52">
                  <c:v>19578</c:v>
                </c:pt>
                <c:pt idx="53">
                  <c:v>19912</c:v>
                </c:pt>
                <c:pt idx="54">
                  <c:v>19889</c:v>
                </c:pt>
                <c:pt idx="55">
                  <c:v>19821</c:v>
                </c:pt>
                <c:pt idx="56">
                  <c:v>19787</c:v>
                </c:pt>
                <c:pt idx="57">
                  <c:v>19661</c:v>
                </c:pt>
                <c:pt idx="58">
                  <c:v>19652</c:v>
                </c:pt>
                <c:pt idx="59">
                  <c:v>19677</c:v>
                </c:pt>
                <c:pt idx="60">
                  <c:v>19583</c:v>
                </c:pt>
              </c:numCache>
            </c:numRef>
          </c:val>
          <c:smooth val="0"/>
          <c:extLst>
            <c:ext xmlns:c16="http://schemas.microsoft.com/office/drawing/2014/chart" uri="{C3380CC4-5D6E-409C-BE32-E72D297353CC}">
              <c16:uniqueId val="{00000002-7AAD-4657-A0B7-500B85CACF89}"/>
            </c:ext>
          </c:extLst>
        </c:ser>
        <c:ser>
          <c:idx val="3"/>
          <c:order val="3"/>
          <c:tx>
            <c:strRef>
              <c:f>CaseloadData!$H$1</c:f>
              <c:strCache>
                <c:ptCount val="1"/>
                <c:pt idx="0">
                  <c:v>Refugees</c:v>
                </c:pt>
              </c:strCache>
            </c:strRef>
          </c:tx>
          <c:spPr>
            <a:ln w="6350" cap="rnd">
              <a:solidFill>
                <a:schemeClr val="accent4"/>
              </a:solidFill>
              <a:round/>
            </a:ln>
            <a:effectLst/>
          </c:spPr>
          <c:marker>
            <c:symbol val="diamond"/>
            <c:size val="5"/>
            <c:spPr>
              <a:solidFill>
                <a:schemeClr val="accent4"/>
              </a:solidFill>
              <a:ln w="0" cmpd="sng">
                <a:solidFill>
                  <a:schemeClr val="accent4"/>
                </a:solidFill>
                <a:prstDash val="solid"/>
              </a:ln>
              <a:effectLst/>
            </c:spPr>
          </c:marker>
          <c:cat>
            <c:numRef>
              <c:f>CaseloadData!$A$2:$A$62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CaseloadData!$H$2:$H$62</c:f>
              <c:numCache>
                <c:formatCode>#,##0_ ;\-#,##0\ </c:formatCode>
                <c:ptCount val="61"/>
                <c:pt idx="0">
                  <c:v>14376</c:v>
                </c:pt>
                <c:pt idx="1">
                  <c:v>14705</c:v>
                </c:pt>
                <c:pt idx="2">
                  <c:v>14709</c:v>
                </c:pt>
                <c:pt idx="3">
                  <c:v>14685</c:v>
                </c:pt>
                <c:pt idx="4">
                  <c:v>14660</c:v>
                </c:pt>
                <c:pt idx="5">
                  <c:v>14689</c:v>
                </c:pt>
                <c:pt idx="6">
                  <c:v>14743</c:v>
                </c:pt>
                <c:pt idx="7">
                  <c:v>14773</c:v>
                </c:pt>
                <c:pt idx="8">
                  <c:v>14874</c:v>
                </c:pt>
                <c:pt idx="9">
                  <c:v>15003</c:v>
                </c:pt>
                <c:pt idx="10">
                  <c:v>14933</c:v>
                </c:pt>
                <c:pt idx="11">
                  <c:v>14834</c:v>
                </c:pt>
                <c:pt idx="12">
                  <c:v>14806</c:v>
                </c:pt>
                <c:pt idx="13">
                  <c:v>14978</c:v>
                </c:pt>
                <c:pt idx="14">
                  <c:v>15022</c:v>
                </c:pt>
                <c:pt idx="15">
                  <c:v>15079</c:v>
                </c:pt>
                <c:pt idx="16">
                  <c:v>14928</c:v>
                </c:pt>
                <c:pt idx="17">
                  <c:v>14831</c:v>
                </c:pt>
                <c:pt idx="18">
                  <c:v>14624</c:v>
                </c:pt>
                <c:pt idx="19">
                  <c:v>14567</c:v>
                </c:pt>
                <c:pt idx="20">
                  <c:v>14487</c:v>
                </c:pt>
                <c:pt idx="21">
                  <c:v>14300</c:v>
                </c:pt>
                <c:pt idx="22">
                  <c:v>14157</c:v>
                </c:pt>
                <c:pt idx="23">
                  <c:v>14115</c:v>
                </c:pt>
                <c:pt idx="24">
                  <c:v>14076</c:v>
                </c:pt>
                <c:pt idx="25">
                  <c:v>13866</c:v>
                </c:pt>
                <c:pt idx="26">
                  <c:v>13745</c:v>
                </c:pt>
                <c:pt idx="27">
                  <c:v>13512</c:v>
                </c:pt>
                <c:pt idx="28">
                  <c:v>13423</c:v>
                </c:pt>
                <c:pt idx="29">
                  <c:v>13518</c:v>
                </c:pt>
                <c:pt idx="30">
                  <c:v>13565</c:v>
                </c:pt>
                <c:pt idx="31">
                  <c:v>13584</c:v>
                </c:pt>
                <c:pt idx="32">
                  <c:v>13546</c:v>
                </c:pt>
                <c:pt idx="33">
                  <c:v>13441</c:v>
                </c:pt>
                <c:pt idx="34">
                  <c:v>13331</c:v>
                </c:pt>
                <c:pt idx="35">
                  <c:v>13306</c:v>
                </c:pt>
                <c:pt idx="36">
                  <c:v>13224</c:v>
                </c:pt>
                <c:pt idx="37">
                  <c:v>13173</c:v>
                </c:pt>
                <c:pt idx="38">
                  <c:v>13101</c:v>
                </c:pt>
                <c:pt idx="39">
                  <c:v>13013</c:v>
                </c:pt>
                <c:pt idx="40">
                  <c:v>12802</c:v>
                </c:pt>
                <c:pt idx="41">
                  <c:v>12717</c:v>
                </c:pt>
                <c:pt idx="42">
                  <c:v>12615</c:v>
                </c:pt>
                <c:pt idx="43">
                  <c:v>12665</c:v>
                </c:pt>
                <c:pt idx="44">
                  <c:v>12701</c:v>
                </c:pt>
                <c:pt idx="45">
                  <c:v>12976</c:v>
                </c:pt>
                <c:pt idx="46">
                  <c:v>12682</c:v>
                </c:pt>
                <c:pt idx="47">
                  <c:v>12589</c:v>
                </c:pt>
                <c:pt idx="48">
                  <c:v>12459</c:v>
                </c:pt>
                <c:pt idx="49">
                  <c:v>12367</c:v>
                </c:pt>
                <c:pt idx="50">
                  <c:v>12269</c:v>
                </c:pt>
                <c:pt idx="51">
                  <c:v>12123</c:v>
                </c:pt>
                <c:pt idx="52">
                  <c:v>12032</c:v>
                </c:pt>
                <c:pt idx="53">
                  <c:v>12101</c:v>
                </c:pt>
                <c:pt idx="54">
                  <c:v>12040</c:v>
                </c:pt>
                <c:pt idx="55">
                  <c:v>12042</c:v>
                </c:pt>
                <c:pt idx="56">
                  <c:v>12048</c:v>
                </c:pt>
                <c:pt idx="57">
                  <c:v>11910</c:v>
                </c:pt>
                <c:pt idx="58">
                  <c:v>12002</c:v>
                </c:pt>
                <c:pt idx="59">
                  <c:v>11983</c:v>
                </c:pt>
                <c:pt idx="60">
                  <c:v>11984</c:v>
                </c:pt>
              </c:numCache>
            </c:numRef>
          </c:val>
          <c:smooth val="0"/>
          <c:extLst>
            <c:ext xmlns:c16="http://schemas.microsoft.com/office/drawing/2014/chart" uri="{C3380CC4-5D6E-409C-BE32-E72D297353CC}">
              <c16:uniqueId val="{00000003-7AAD-4657-A0B7-500B85CACF89}"/>
            </c:ext>
          </c:extLst>
        </c:ser>
        <c:ser>
          <c:idx val="4"/>
          <c:order val="4"/>
          <c:tx>
            <c:strRef>
              <c:f>CaseloadData!$I$1</c:f>
              <c:strCache>
                <c:ptCount val="1"/>
                <c:pt idx="0">
                  <c:v>Ex Offender</c:v>
                </c:pt>
              </c:strCache>
            </c:strRef>
          </c:tx>
          <c:spPr>
            <a:ln w="28575" cap="rnd">
              <a:solidFill>
                <a:schemeClr val="accent5"/>
              </a:solidFill>
              <a:prstDash val="sysDash"/>
              <a:round/>
            </a:ln>
            <a:effectLst/>
          </c:spPr>
          <c:marker>
            <c:symbol val="none"/>
          </c:marker>
          <c:cat>
            <c:numRef>
              <c:f>CaseloadData!$A$2:$A$62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CaseloadData!$I$2:$I$62</c:f>
              <c:numCache>
                <c:formatCode>#,##0_ ;\-#,##0\ </c:formatCode>
                <c:ptCount val="61"/>
                <c:pt idx="0">
                  <c:v>24606</c:v>
                </c:pt>
                <c:pt idx="1">
                  <c:v>25027</c:v>
                </c:pt>
                <c:pt idx="2">
                  <c:v>25095</c:v>
                </c:pt>
                <c:pt idx="3">
                  <c:v>24933</c:v>
                </c:pt>
                <c:pt idx="4">
                  <c:v>24872</c:v>
                </c:pt>
                <c:pt idx="5">
                  <c:v>24875</c:v>
                </c:pt>
                <c:pt idx="6">
                  <c:v>24858</c:v>
                </c:pt>
                <c:pt idx="7">
                  <c:v>24877</c:v>
                </c:pt>
                <c:pt idx="8">
                  <c:v>24996</c:v>
                </c:pt>
                <c:pt idx="9">
                  <c:v>25138</c:v>
                </c:pt>
                <c:pt idx="10">
                  <c:v>25096</c:v>
                </c:pt>
                <c:pt idx="11">
                  <c:v>24811</c:v>
                </c:pt>
                <c:pt idx="12">
                  <c:v>24697</c:v>
                </c:pt>
                <c:pt idx="13">
                  <c:v>24855</c:v>
                </c:pt>
                <c:pt idx="14">
                  <c:v>24864</c:v>
                </c:pt>
                <c:pt idx="15">
                  <c:v>24799</c:v>
                </c:pt>
                <c:pt idx="16">
                  <c:v>24506</c:v>
                </c:pt>
                <c:pt idx="17">
                  <c:v>24297</c:v>
                </c:pt>
                <c:pt idx="18">
                  <c:v>23885</c:v>
                </c:pt>
                <c:pt idx="19">
                  <c:v>23636</c:v>
                </c:pt>
                <c:pt idx="20">
                  <c:v>23335</c:v>
                </c:pt>
                <c:pt idx="21">
                  <c:v>22935</c:v>
                </c:pt>
                <c:pt idx="22">
                  <c:v>22820</c:v>
                </c:pt>
                <c:pt idx="23">
                  <c:v>22857</c:v>
                </c:pt>
                <c:pt idx="24">
                  <c:v>22720</c:v>
                </c:pt>
                <c:pt idx="25">
                  <c:v>22513</c:v>
                </c:pt>
                <c:pt idx="26">
                  <c:v>22249</c:v>
                </c:pt>
                <c:pt idx="27">
                  <c:v>21747</c:v>
                </c:pt>
                <c:pt idx="28">
                  <c:v>21792</c:v>
                </c:pt>
                <c:pt idx="29">
                  <c:v>22272</c:v>
                </c:pt>
                <c:pt idx="30">
                  <c:v>22515</c:v>
                </c:pt>
                <c:pt idx="31">
                  <c:v>22628</c:v>
                </c:pt>
                <c:pt idx="32">
                  <c:v>22609</c:v>
                </c:pt>
                <c:pt idx="33">
                  <c:v>22614</c:v>
                </c:pt>
                <c:pt idx="34">
                  <c:v>22587</c:v>
                </c:pt>
                <c:pt idx="35">
                  <c:v>22549</c:v>
                </c:pt>
                <c:pt idx="36">
                  <c:v>22401</c:v>
                </c:pt>
                <c:pt idx="37">
                  <c:v>22425</c:v>
                </c:pt>
                <c:pt idx="38">
                  <c:v>22394</c:v>
                </c:pt>
                <c:pt idx="39">
                  <c:v>22240</c:v>
                </c:pt>
                <c:pt idx="40">
                  <c:v>22052</c:v>
                </c:pt>
                <c:pt idx="41">
                  <c:v>22030</c:v>
                </c:pt>
                <c:pt idx="42">
                  <c:v>21944</c:v>
                </c:pt>
                <c:pt idx="43">
                  <c:v>22024</c:v>
                </c:pt>
                <c:pt idx="44">
                  <c:v>22261</c:v>
                </c:pt>
                <c:pt idx="45">
                  <c:v>22878</c:v>
                </c:pt>
                <c:pt idx="46">
                  <c:v>23118</c:v>
                </c:pt>
                <c:pt idx="47">
                  <c:v>23246</c:v>
                </c:pt>
                <c:pt idx="48">
                  <c:v>23077</c:v>
                </c:pt>
                <c:pt idx="49">
                  <c:v>23036</c:v>
                </c:pt>
                <c:pt idx="50">
                  <c:v>23042</c:v>
                </c:pt>
                <c:pt idx="51">
                  <c:v>22876</c:v>
                </c:pt>
                <c:pt idx="52">
                  <c:v>22847</c:v>
                </c:pt>
                <c:pt idx="53">
                  <c:v>23278</c:v>
                </c:pt>
                <c:pt idx="54">
                  <c:v>23196</c:v>
                </c:pt>
                <c:pt idx="55">
                  <c:v>23100</c:v>
                </c:pt>
                <c:pt idx="56">
                  <c:v>23105</c:v>
                </c:pt>
                <c:pt idx="57">
                  <c:v>22903</c:v>
                </c:pt>
                <c:pt idx="58">
                  <c:v>22773</c:v>
                </c:pt>
                <c:pt idx="59">
                  <c:v>22775</c:v>
                </c:pt>
                <c:pt idx="60">
                  <c:v>22712</c:v>
                </c:pt>
              </c:numCache>
            </c:numRef>
          </c:val>
          <c:smooth val="0"/>
          <c:extLst>
            <c:ext xmlns:c16="http://schemas.microsoft.com/office/drawing/2014/chart" uri="{C3380CC4-5D6E-409C-BE32-E72D297353CC}">
              <c16:uniqueId val="{00000004-7AAD-4657-A0B7-500B85CACF89}"/>
            </c:ext>
          </c:extLst>
        </c:ser>
        <c:dLbls>
          <c:showLegendKey val="0"/>
          <c:showVal val="0"/>
          <c:showCatName val="0"/>
          <c:showSerName val="0"/>
          <c:showPercent val="0"/>
          <c:showBubbleSize val="0"/>
        </c:dLbls>
        <c:marker val="1"/>
        <c:smooth val="0"/>
        <c:axId val="769219328"/>
        <c:axId val="769218344"/>
      </c:lineChart>
      <c:dateAx>
        <c:axId val="769219328"/>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9218344"/>
        <c:crosses val="autoZero"/>
        <c:auto val="1"/>
        <c:lblOffset val="100"/>
        <c:baseTimeUnit val="months"/>
        <c:majorUnit val="1"/>
        <c:majorTimeUnit val="years"/>
      </c:dateAx>
      <c:valAx>
        <c:axId val="769218344"/>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921932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AU" b="1">
                <a:solidFill>
                  <a:sysClr val="windowText" lastClr="000000"/>
                </a:solidFill>
              </a:rPr>
              <a:t>DMS - Caseload Population Distribution</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barChart>
        <c:barDir val="bar"/>
        <c:grouping val="clustered"/>
        <c:varyColors val="0"/>
        <c:ser>
          <c:idx val="1"/>
          <c:order val="0"/>
          <c:tx>
            <c:strRef>
              <c:f>Caseload!$N$67</c:f>
              <c:strCache>
                <c:ptCount val="1"/>
                <c:pt idx="0">
                  <c:v>DMS - Females</c:v>
                </c:pt>
              </c:strCache>
            </c:strRef>
          </c:tx>
          <c:spPr>
            <a:solidFill>
              <a:srgbClr val="00B050"/>
            </a:solidFill>
            <a:ln>
              <a:solidFill>
                <a:sysClr val="windowText" lastClr="000000">
                  <a:alpha val="99000"/>
                </a:sysClr>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Caseload!$N$79:$N$86</c:f>
              <c:numCache>
                <c:formatCode>#,##0.0;#,##0.0</c:formatCode>
                <c:ptCount val="8"/>
                <c:pt idx="0">
                  <c:v>1.9</c:v>
                </c:pt>
                <c:pt idx="1">
                  <c:v>5.0999999999999996</c:v>
                </c:pt>
                <c:pt idx="2">
                  <c:v>13.8</c:v>
                </c:pt>
                <c:pt idx="3">
                  <c:v>14.6</c:v>
                </c:pt>
                <c:pt idx="4">
                  <c:v>10.8</c:v>
                </c:pt>
                <c:pt idx="5">
                  <c:v>14.4</c:v>
                </c:pt>
                <c:pt idx="6">
                  <c:v>31.5</c:v>
                </c:pt>
                <c:pt idx="7">
                  <c:v>7.9</c:v>
                </c:pt>
              </c:numCache>
            </c:numRef>
          </c:val>
          <c:extLst>
            <c:ext xmlns:c16="http://schemas.microsoft.com/office/drawing/2014/chart" uri="{C3380CC4-5D6E-409C-BE32-E72D297353CC}">
              <c16:uniqueId val="{00000001-9347-4753-B6FE-7D40CA386072}"/>
            </c:ext>
          </c:extLst>
        </c:ser>
        <c:ser>
          <c:idx val="0"/>
          <c:order val="1"/>
          <c:tx>
            <c:strRef>
              <c:f>Caseload!$M$67</c:f>
              <c:strCache>
                <c:ptCount val="1"/>
                <c:pt idx="0">
                  <c:v>DMS - Males</c:v>
                </c:pt>
              </c:strCache>
            </c:strRef>
          </c:tx>
          <c:spPr>
            <a:solidFill>
              <a:schemeClr val="bg1"/>
            </a:solidFill>
            <a:ln>
              <a:solidFill>
                <a:sysClr val="windowText" lastClr="000000"/>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Caseload!$M$79:$M$86</c:f>
              <c:numCache>
                <c:formatCode>#,##0.0;#,##0.0</c:formatCode>
                <c:ptCount val="8"/>
                <c:pt idx="0">
                  <c:v>-1.6</c:v>
                </c:pt>
                <c:pt idx="1">
                  <c:v>-4.2</c:v>
                </c:pt>
                <c:pt idx="2">
                  <c:v>-16.7</c:v>
                </c:pt>
                <c:pt idx="3">
                  <c:v>-17.600000000000001</c:v>
                </c:pt>
                <c:pt idx="4">
                  <c:v>-10.8</c:v>
                </c:pt>
                <c:pt idx="5">
                  <c:v>-12.8</c:v>
                </c:pt>
                <c:pt idx="6">
                  <c:v>-29</c:v>
                </c:pt>
                <c:pt idx="7">
                  <c:v>-7.3</c:v>
                </c:pt>
              </c:numCache>
            </c:numRef>
          </c:val>
          <c:extLst>
            <c:ext xmlns:c16="http://schemas.microsoft.com/office/drawing/2014/chart" uri="{C3380CC4-5D6E-409C-BE32-E72D297353CC}">
              <c16:uniqueId val="{00000000-9347-4753-B6FE-7D40CA386072}"/>
            </c:ext>
          </c:extLst>
        </c:ser>
        <c:dLbls>
          <c:showLegendKey val="0"/>
          <c:showVal val="0"/>
          <c:showCatName val="0"/>
          <c:showSerName val="0"/>
          <c:showPercent val="0"/>
          <c:showBubbleSize val="0"/>
        </c:dLbls>
        <c:gapWidth val="150"/>
        <c:overlap val="100"/>
        <c:axId val="777991304"/>
        <c:axId val="777991632"/>
      </c:barChart>
      <c:catAx>
        <c:axId val="777991304"/>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632"/>
        <c:crosses val="autoZero"/>
        <c:auto val="1"/>
        <c:lblAlgn val="ctr"/>
        <c:lblOffset val="100"/>
        <c:noMultiLvlLbl val="0"/>
      </c:catAx>
      <c:valAx>
        <c:axId val="777991632"/>
        <c:scaling>
          <c:orientation val="minMax"/>
        </c:scaling>
        <c:delete val="0"/>
        <c:axPos val="b"/>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3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AU" b="1">
                <a:solidFill>
                  <a:sysClr val="windowText" lastClr="000000"/>
                </a:solidFill>
              </a:rPr>
              <a:t>ESS - Caseload Population Distribution</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barChart>
        <c:barDir val="bar"/>
        <c:grouping val="clustered"/>
        <c:varyColors val="0"/>
        <c:ser>
          <c:idx val="1"/>
          <c:order val="0"/>
          <c:tx>
            <c:strRef>
              <c:f>Caseload!$P$67</c:f>
              <c:strCache>
                <c:ptCount val="1"/>
                <c:pt idx="0">
                  <c:v>ESS - Females</c:v>
                </c:pt>
              </c:strCache>
            </c:strRef>
          </c:tx>
          <c:spPr>
            <a:solidFill>
              <a:srgbClr val="00B050"/>
            </a:solidFill>
            <a:ln>
              <a:solidFill>
                <a:sysClr val="windowText" lastClr="000000"/>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Caseload!$P$79:$P$86</c:f>
              <c:numCache>
                <c:formatCode>#,##0.0;#,##0.0</c:formatCode>
                <c:ptCount val="8"/>
                <c:pt idx="0">
                  <c:v>4.5</c:v>
                </c:pt>
                <c:pt idx="1">
                  <c:v>7.6</c:v>
                </c:pt>
                <c:pt idx="2">
                  <c:v>17.7</c:v>
                </c:pt>
                <c:pt idx="3">
                  <c:v>15.2</c:v>
                </c:pt>
                <c:pt idx="4">
                  <c:v>9.8000000000000007</c:v>
                </c:pt>
                <c:pt idx="5">
                  <c:v>12.3</c:v>
                </c:pt>
                <c:pt idx="6">
                  <c:v>26.7</c:v>
                </c:pt>
                <c:pt idx="7">
                  <c:v>6.2</c:v>
                </c:pt>
              </c:numCache>
            </c:numRef>
          </c:val>
          <c:extLst>
            <c:ext xmlns:c16="http://schemas.microsoft.com/office/drawing/2014/chart" uri="{C3380CC4-5D6E-409C-BE32-E72D297353CC}">
              <c16:uniqueId val="{00000000-4A7B-4646-A8AB-DB9940E203D5}"/>
            </c:ext>
          </c:extLst>
        </c:ser>
        <c:ser>
          <c:idx val="0"/>
          <c:order val="1"/>
          <c:tx>
            <c:strRef>
              <c:f>Caseload!$O$67</c:f>
              <c:strCache>
                <c:ptCount val="1"/>
                <c:pt idx="0">
                  <c:v>ESS - Males</c:v>
                </c:pt>
              </c:strCache>
            </c:strRef>
          </c:tx>
          <c:spPr>
            <a:solidFill>
              <a:schemeClr val="bg1"/>
            </a:solidFill>
            <a:ln>
              <a:solidFill>
                <a:sysClr val="windowText" lastClr="000000"/>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Caseload!$O$79:$O$86</c:f>
              <c:numCache>
                <c:formatCode>#,##0.0;#,##0.0</c:formatCode>
                <c:ptCount val="8"/>
                <c:pt idx="0">
                  <c:v>-6</c:v>
                </c:pt>
                <c:pt idx="1">
                  <c:v>-9.3000000000000007</c:v>
                </c:pt>
                <c:pt idx="2">
                  <c:v>-22.9</c:v>
                </c:pt>
                <c:pt idx="3">
                  <c:v>-16.8</c:v>
                </c:pt>
                <c:pt idx="4">
                  <c:v>-8.9</c:v>
                </c:pt>
                <c:pt idx="5">
                  <c:v>-10.199999999999999</c:v>
                </c:pt>
                <c:pt idx="6">
                  <c:v>-21.1</c:v>
                </c:pt>
                <c:pt idx="7">
                  <c:v>-4.8</c:v>
                </c:pt>
              </c:numCache>
            </c:numRef>
          </c:val>
          <c:extLst>
            <c:ext xmlns:c16="http://schemas.microsoft.com/office/drawing/2014/chart" uri="{C3380CC4-5D6E-409C-BE32-E72D297353CC}">
              <c16:uniqueId val="{00000001-4A7B-4646-A8AB-DB9940E203D5}"/>
            </c:ext>
          </c:extLst>
        </c:ser>
        <c:dLbls>
          <c:showLegendKey val="0"/>
          <c:showVal val="0"/>
          <c:showCatName val="0"/>
          <c:showSerName val="0"/>
          <c:showPercent val="0"/>
          <c:showBubbleSize val="0"/>
        </c:dLbls>
        <c:gapWidth val="150"/>
        <c:overlap val="100"/>
        <c:axId val="777991304"/>
        <c:axId val="777991632"/>
      </c:barChart>
      <c:catAx>
        <c:axId val="777991304"/>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632"/>
        <c:crosses val="autoZero"/>
        <c:auto val="1"/>
        <c:lblAlgn val="ctr"/>
        <c:lblOffset val="100"/>
        <c:noMultiLvlLbl val="0"/>
      </c:catAx>
      <c:valAx>
        <c:axId val="777991632"/>
        <c:scaling>
          <c:orientation val="minMax"/>
        </c:scaling>
        <c:delete val="0"/>
        <c:axPos val="b"/>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3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All DES Referrals, Commencements</a:t>
            </a:r>
            <a:r>
              <a:rPr lang="en-AU" b="1" baseline="0">
                <a:solidFill>
                  <a:sysClr val="windowText" lastClr="000000"/>
                </a:solidFill>
              </a:rPr>
              <a:t> and Exits</a:t>
            </a:r>
            <a:endParaRPr lang="en-AU"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AU"/>
        </a:p>
      </c:txPr>
    </c:title>
    <c:autoTitleDeleted val="0"/>
    <c:plotArea>
      <c:layout/>
      <c:lineChart>
        <c:grouping val="standard"/>
        <c:varyColors val="0"/>
        <c:ser>
          <c:idx val="0"/>
          <c:order val="0"/>
          <c:tx>
            <c:strRef>
              <c:f>RCEData!$B$1</c:f>
              <c:strCache>
                <c:ptCount val="1"/>
                <c:pt idx="0">
                  <c:v>Referrals</c:v>
                </c:pt>
              </c:strCache>
            </c:strRef>
          </c:tx>
          <c:spPr>
            <a:ln w="28575" cap="rnd">
              <a:solidFill>
                <a:srgbClr val="CCCC00"/>
              </a:solidFill>
              <a:round/>
            </a:ln>
            <a:effectLst/>
          </c:spPr>
          <c:marker>
            <c:symbol val="none"/>
          </c:marker>
          <c:cat>
            <c:numRef>
              <c:f>RCEData!$A$2:$A$62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RCEData!$B$2:$B$62</c:f>
              <c:numCache>
                <c:formatCode>#,##0_ ;\-#,##0\ </c:formatCode>
                <c:ptCount val="61"/>
                <c:pt idx="0">
                  <c:v>18135</c:v>
                </c:pt>
                <c:pt idx="1">
                  <c:v>16152</c:v>
                </c:pt>
                <c:pt idx="2">
                  <c:v>13575</c:v>
                </c:pt>
                <c:pt idx="3">
                  <c:v>9677</c:v>
                </c:pt>
                <c:pt idx="4">
                  <c:v>12048</c:v>
                </c:pt>
                <c:pt idx="5">
                  <c:v>14518</c:v>
                </c:pt>
                <c:pt idx="6">
                  <c:v>14158</c:v>
                </c:pt>
                <c:pt idx="7">
                  <c:v>12292</c:v>
                </c:pt>
                <c:pt idx="8">
                  <c:v>14702</c:v>
                </c:pt>
                <c:pt idx="9">
                  <c:v>15753</c:v>
                </c:pt>
                <c:pt idx="10">
                  <c:v>11731</c:v>
                </c:pt>
                <c:pt idx="11">
                  <c:v>9879</c:v>
                </c:pt>
                <c:pt idx="12">
                  <c:v>10952</c:v>
                </c:pt>
                <c:pt idx="13">
                  <c:v>14047</c:v>
                </c:pt>
                <c:pt idx="14">
                  <c:v>14033</c:v>
                </c:pt>
                <c:pt idx="15">
                  <c:v>10861</c:v>
                </c:pt>
                <c:pt idx="16">
                  <c:v>9149</c:v>
                </c:pt>
                <c:pt idx="17">
                  <c:v>11840</c:v>
                </c:pt>
                <c:pt idx="18">
                  <c:v>10781</c:v>
                </c:pt>
                <c:pt idx="19">
                  <c:v>9850</c:v>
                </c:pt>
                <c:pt idx="20">
                  <c:v>11121</c:v>
                </c:pt>
                <c:pt idx="21">
                  <c:v>9784</c:v>
                </c:pt>
                <c:pt idx="22">
                  <c:v>8723</c:v>
                </c:pt>
                <c:pt idx="23">
                  <c:v>11184</c:v>
                </c:pt>
                <c:pt idx="24">
                  <c:v>9192</c:v>
                </c:pt>
                <c:pt idx="25">
                  <c:v>8722</c:v>
                </c:pt>
                <c:pt idx="26">
                  <c:v>9862</c:v>
                </c:pt>
                <c:pt idx="27">
                  <c:v>5406</c:v>
                </c:pt>
                <c:pt idx="28">
                  <c:v>10845</c:v>
                </c:pt>
                <c:pt idx="29">
                  <c:v>13593</c:v>
                </c:pt>
                <c:pt idx="30">
                  <c:v>14070</c:v>
                </c:pt>
                <c:pt idx="31">
                  <c:v>10622</c:v>
                </c:pt>
                <c:pt idx="32">
                  <c:v>11709</c:v>
                </c:pt>
                <c:pt idx="33">
                  <c:v>9730</c:v>
                </c:pt>
                <c:pt idx="34">
                  <c:v>9666</c:v>
                </c:pt>
                <c:pt idx="35">
                  <c:v>9712</c:v>
                </c:pt>
                <c:pt idx="36">
                  <c:v>7801</c:v>
                </c:pt>
                <c:pt idx="37">
                  <c:v>9265</c:v>
                </c:pt>
                <c:pt idx="38">
                  <c:v>9492</c:v>
                </c:pt>
                <c:pt idx="39">
                  <c:v>6358</c:v>
                </c:pt>
                <c:pt idx="40">
                  <c:v>8641</c:v>
                </c:pt>
                <c:pt idx="41">
                  <c:v>9370</c:v>
                </c:pt>
                <c:pt idx="42">
                  <c:v>8889</c:v>
                </c:pt>
                <c:pt idx="43">
                  <c:v>10920</c:v>
                </c:pt>
                <c:pt idx="44">
                  <c:v>13093</c:v>
                </c:pt>
                <c:pt idx="45">
                  <c:v>15702</c:v>
                </c:pt>
                <c:pt idx="46">
                  <c:v>13985</c:v>
                </c:pt>
                <c:pt idx="47">
                  <c:v>11689</c:v>
                </c:pt>
                <c:pt idx="48">
                  <c:v>9152</c:v>
                </c:pt>
                <c:pt idx="49">
                  <c:v>10215</c:v>
                </c:pt>
                <c:pt idx="50">
                  <c:v>8894</c:v>
                </c:pt>
                <c:pt idx="51">
                  <c:v>7334</c:v>
                </c:pt>
                <c:pt idx="52">
                  <c:v>10105</c:v>
                </c:pt>
                <c:pt idx="53">
                  <c:v>14085</c:v>
                </c:pt>
                <c:pt idx="54">
                  <c:v>10841</c:v>
                </c:pt>
                <c:pt idx="55">
                  <c:v>9937</c:v>
                </c:pt>
                <c:pt idx="56">
                  <c:v>11139</c:v>
                </c:pt>
                <c:pt idx="57">
                  <c:v>8621</c:v>
                </c:pt>
                <c:pt idx="58">
                  <c:v>11551</c:v>
                </c:pt>
                <c:pt idx="59">
                  <c:v>9994</c:v>
                </c:pt>
                <c:pt idx="60">
                  <c:v>9072</c:v>
                </c:pt>
              </c:numCache>
            </c:numRef>
          </c:val>
          <c:smooth val="0"/>
          <c:extLst>
            <c:ext xmlns:c16="http://schemas.microsoft.com/office/drawing/2014/chart" uri="{C3380CC4-5D6E-409C-BE32-E72D297353CC}">
              <c16:uniqueId val="{00000001-B292-4150-ABCE-E818332F5307}"/>
            </c:ext>
          </c:extLst>
        </c:ser>
        <c:ser>
          <c:idx val="1"/>
          <c:order val="1"/>
          <c:tx>
            <c:v>Commencements</c:v>
          </c:tx>
          <c:spPr>
            <a:ln w="22225" cap="rnd">
              <a:solidFill>
                <a:srgbClr val="FF7C80"/>
              </a:solidFill>
              <a:prstDash val="sysDash"/>
              <a:round/>
            </a:ln>
            <a:effectLst/>
          </c:spPr>
          <c:marker>
            <c:symbol val="none"/>
          </c:marker>
          <c:cat>
            <c:numRef>
              <c:f>RCEData!$A$2:$A$62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RCEData!$C$2:$C$62</c:f>
              <c:numCache>
                <c:formatCode>#,##0_ ;\-#,##0\ </c:formatCode>
                <c:ptCount val="61"/>
                <c:pt idx="0">
                  <c:v>12202</c:v>
                </c:pt>
                <c:pt idx="1">
                  <c:v>15076</c:v>
                </c:pt>
                <c:pt idx="2">
                  <c:v>12517</c:v>
                </c:pt>
                <c:pt idx="3">
                  <c:v>9421</c:v>
                </c:pt>
                <c:pt idx="4">
                  <c:v>9797</c:v>
                </c:pt>
                <c:pt idx="5">
                  <c:v>11955</c:v>
                </c:pt>
                <c:pt idx="6">
                  <c:v>13083</c:v>
                </c:pt>
                <c:pt idx="7">
                  <c:v>10826</c:v>
                </c:pt>
                <c:pt idx="8">
                  <c:v>11398</c:v>
                </c:pt>
                <c:pt idx="9">
                  <c:v>13405</c:v>
                </c:pt>
                <c:pt idx="10">
                  <c:v>10816</c:v>
                </c:pt>
                <c:pt idx="11">
                  <c:v>9717</c:v>
                </c:pt>
                <c:pt idx="12">
                  <c:v>9207</c:v>
                </c:pt>
                <c:pt idx="13">
                  <c:v>10284</c:v>
                </c:pt>
                <c:pt idx="14">
                  <c:v>11731</c:v>
                </c:pt>
                <c:pt idx="15">
                  <c:v>9423</c:v>
                </c:pt>
                <c:pt idx="16">
                  <c:v>8344</c:v>
                </c:pt>
                <c:pt idx="17">
                  <c:v>9472</c:v>
                </c:pt>
                <c:pt idx="18">
                  <c:v>9771</c:v>
                </c:pt>
                <c:pt idx="19">
                  <c:v>7894</c:v>
                </c:pt>
                <c:pt idx="20">
                  <c:v>9153</c:v>
                </c:pt>
                <c:pt idx="21">
                  <c:v>8610</c:v>
                </c:pt>
                <c:pt idx="22">
                  <c:v>6697</c:v>
                </c:pt>
                <c:pt idx="23">
                  <c:v>9929</c:v>
                </c:pt>
                <c:pt idx="24">
                  <c:v>8410</c:v>
                </c:pt>
                <c:pt idx="25">
                  <c:v>7966</c:v>
                </c:pt>
                <c:pt idx="26">
                  <c:v>8583</c:v>
                </c:pt>
                <c:pt idx="27">
                  <c:v>5584</c:v>
                </c:pt>
                <c:pt idx="28">
                  <c:v>7762</c:v>
                </c:pt>
                <c:pt idx="29">
                  <c:v>10093</c:v>
                </c:pt>
                <c:pt idx="30">
                  <c:v>11974</c:v>
                </c:pt>
                <c:pt idx="31">
                  <c:v>8727</c:v>
                </c:pt>
                <c:pt idx="32">
                  <c:v>10872</c:v>
                </c:pt>
                <c:pt idx="33">
                  <c:v>9665</c:v>
                </c:pt>
                <c:pt idx="34">
                  <c:v>8719</c:v>
                </c:pt>
                <c:pt idx="35">
                  <c:v>9294</c:v>
                </c:pt>
                <c:pt idx="36">
                  <c:v>7734</c:v>
                </c:pt>
                <c:pt idx="37">
                  <c:v>7892</c:v>
                </c:pt>
                <c:pt idx="38">
                  <c:v>8356</c:v>
                </c:pt>
                <c:pt idx="39">
                  <c:v>6046</c:v>
                </c:pt>
                <c:pt idx="40">
                  <c:v>7794</c:v>
                </c:pt>
                <c:pt idx="41">
                  <c:v>7920</c:v>
                </c:pt>
                <c:pt idx="42">
                  <c:v>7981</c:v>
                </c:pt>
                <c:pt idx="43">
                  <c:v>8415</c:v>
                </c:pt>
                <c:pt idx="44">
                  <c:v>10405</c:v>
                </c:pt>
                <c:pt idx="45">
                  <c:v>10923</c:v>
                </c:pt>
                <c:pt idx="46">
                  <c:v>12807</c:v>
                </c:pt>
                <c:pt idx="47">
                  <c:v>10662</c:v>
                </c:pt>
                <c:pt idx="48">
                  <c:v>8798</c:v>
                </c:pt>
                <c:pt idx="49">
                  <c:v>9549</c:v>
                </c:pt>
                <c:pt idx="50">
                  <c:v>8169</c:v>
                </c:pt>
                <c:pt idx="51">
                  <c:v>5422</c:v>
                </c:pt>
                <c:pt idx="52">
                  <c:v>8501</c:v>
                </c:pt>
                <c:pt idx="53">
                  <c:v>10180</c:v>
                </c:pt>
                <c:pt idx="54">
                  <c:v>9641</c:v>
                </c:pt>
                <c:pt idx="55">
                  <c:v>7801</c:v>
                </c:pt>
                <c:pt idx="56">
                  <c:v>9466</c:v>
                </c:pt>
                <c:pt idx="57">
                  <c:v>8144</c:v>
                </c:pt>
                <c:pt idx="58">
                  <c:v>9171</c:v>
                </c:pt>
                <c:pt idx="59">
                  <c:v>7653</c:v>
                </c:pt>
                <c:pt idx="60">
                  <c:v>7712</c:v>
                </c:pt>
              </c:numCache>
            </c:numRef>
          </c:val>
          <c:smooth val="0"/>
          <c:extLst>
            <c:ext xmlns:c16="http://schemas.microsoft.com/office/drawing/2014/chart" uri="{C3380CC4-5D6E-409C-BE32-E72D297353CC}">
              <c16:uniqueId val="{00000002-B292-4150-ABCE-E818332F5307}"/>
            </c:ext>
          </c:extLst>
        </c:ser>
        <c:ser>
          <c:idx val="2"/>
          <c:order val="2"/>
          <c:tx>
            <c:strRef>
              <c:f>RCEData!$D$1</c:f>
              <c:strCache>
                <c:ptCount val="1"/>
                <c:pt idx="0">
                  <c:v>Exits</c:v>
                </c:pt>
              </c:strCache>
            </c:strRef>
          </c:tx>
          <c:spPr>
            <a:ln w="15875" cap="rnd">
              <a:solidFill>
                <a:srgbClr val="0070C0"/>
              </a:solidFill>
              <a:prstDash val="solid"/>
              <a:round/>
            </a:ln>
            <a:effectLst/>
          </c:spPr>
          <c:marker>
            <c:symbol val="circle"/>
            <c:size val="5"/>
            <c:spPr>
              <a:solidFill>
                <a:srgbClr val="0070C0"/>
              </a:solidFill>
              <a:ln w="9525">
                <a:noFill/>
              </a:ln>
              <a:effectLst/>
            </c:spPr>
          </c:marker>
          <c:cat>
            <c:numRef>
              <c:f>RCEData!$A$2:$A$62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RCEData!$D$2:$D$62</c:f>
              <c:numCache>
                <c:formatCode>#,##0_ ;\-#,##0\ </c:formatCode>
                <c:ptCount val="61"/>
                <c:pt idx="0">
                  <c:v>8769</c:v>
                </c:pt>
                <c:pt idx="1">
                  <c:v>9125</c:v>
                </c:pt>
                <c:pt idx="2">
                  <c:v>10042</c:v>
                </c:pt>
                <c:pt idx="3">
                  <c:v>9025</c:v>
                </c:pt>
                <c:pt idx="4">
                  <c:v>9318</c:v>
                </c:pt>
                <c:pt idx="5">
                  <c:v>10819</c:v>
                </c:pt>
                <c:pt idx="6">
                  <c:v>11155</c:v>
                </c:pt>
                <c:pt idx="7">
                  <c:v>9437</c:v>
                </c:pt>
                <c:pt idx="8">
                  <c:v>10208</c:v>
                </c:pt>
                <c:pt idx="9">
                  <c:v>10563</c:v>
                </c:pt>
                <c:pt idx="10">
                  <c:v>10245</c:v>
                </c:pt>
                <c:pt idx="11">
                  <c:v>10454</c:v>
                </c:pt>
                <c:pt idx="12">
                  <c:v>9794</c:v>
                </c:pt>
                <c:pt idx="13">
                  <c:v>9595</c:v>
                </c:pt>
                <c:pt idx="14">
                  <c:v>11459</c:v>
                </c:pt>
                <c:pt idx="15">
                  <c:v>10023</c:v>
                </c:pt>
                <c:pt idx="16">
                  <c:v>10044</c:v>
                </c:pt>
                <c:pt idx="17">
                  <c:v>11923</c:v>
                </c:pt>
                <c:pt idx="18">
                  <c:v>12965</c:v>
                </c:pt>
                <c:pt idx="19">
                  <c:v>10468</c:v>
                </c:pt>
                <c:pt idx="20">
                  <c:v>12354</c:v>
                </c:pt>
                <c:pt idx="21">
                  <c:v>11392</c:v>
                </c:pt>
                <c:pt idx="22">
                  <c:v>10419</c:v>
                </c:pt>
                <c:pt idx="23">
                  <c:v>11708</c:v>
                </c:pt>
                <c:pt idx="24">
                  <c:v>10405</c:v>
                </c:pt>
                <c:pt idx="25">
                  <c:v>11283</c:v>
                </c:pt>
                <c:pt idx="26">
                  <c:v>12362</c:v>
                </c:pt>
                <c:pt idx="27">
                  <c:v>9779</c:v>
                </c:pt>
                <c:pt idx="28">
                  <c:v>10799</c:v>
                </c:pt>
                <c:pt idx="29">
                  <c:v>10189</c:v>
                </c:pt>
                <c:pt idx="30">
                  <c:v>11956</c:v>
                </c:pt>
                <c:pt idx="31">
                  <c:v>9504</c:v>
                </c:pt>
                <c:pt idx="32">
                  <c:v>11705</c:v>
                </c:pt>
                <c:pt idx="33">
                  <c:v>10401</c:v>
                </c:pt>
                <c:pt idx="34">
                  <c:v>10242</c:v>
                </c:pt>
                <c:pt idx="35">
                  <c:v>10580</c:v>
                </c:pt>
                <c:pt idx="36">
                  <c:v>8601</c:v>
                </c:pt>
                <c:pt idx="37">
                  <c:v>9227</c:v>
                </c:pt>
                <c:pt idx="38">
                  <c:v>9397</c:v>
                </c:pt>
                <c:pt idx="39">
                  <c:v>7733</c:v>
                </c:pt>
                <c:pt idx="40">
                  <c:v>10148</c:v>
                </c:pt>
                <c:pt idx="41">
                  <c:v>9410</c:v>
                </c:pt>
                <c:pt idx="42">
                  <c:v>9282</c:v>
                </c:pt>
                <c:pt idx="43">
                  <c:v>9025</c:v>
                </c:pt>
                <c:pt idx="44">
                  <c:v>10011</c:v>
                </c:pt>
                <c:pt idx="45">
                  <c:v>9179</c:v>
                </c:pt>
                <c:pt idx="46">
                  <c:v>16243</c:v>
                </c:pt>
                <c:pt idx="47">
                  <c:v>10430</c:v>
                </c:pt>
                <c:pt idx="48">
                  <c:v>9838</c:v>
                </c:pt>
                <c:pt idx="49">
                  <c:v>9994</c:v>
                </c:pt>
                <c:pt idx="50">
                  <c:v>8758</c:v>
                </c:pt>
                <c:pt idx="51">
                  <c:v>7924</c:v>
                </c:pt>
                <c:pt idx="52">
                  <c:v>8991</c:v>
                </c:pt>
                <c:pt idx="53">
                  <c:v>9105</c:v>
                </c:pt>
                <c:pt idx="54">
                  <c:v>9340</c:v>
                </c:pt>
                <c:pt idx="55">
                  <c:v>9009</c:v>
                </c:pt>
                <c:pt idx="56">
                  <c:v>9664</c:v>
                </c:pt>
                <c:pt idx="57">
                  <c:v>9047</c:v>
                </c:pt>
                <c:pt idx="58">
                  <c:v>9334</c:v>
                </c:pt>
                <c:pt idx="59">
                  <c:v>8694</c:v>
                </c:pt>
                <c:pt idx="60">
                  <c:v>8977</c:v>
                </c:pt>
              </c:numCache>
            </c:numRef>
          </c:val>
          <c:smooth val="0"/>
          <c:extLst>
            <c:ext xmlns:c16="http://schemas.microsoft.com/office/drawing/2014/chart" uri="{C3380CC4-5D6E-409C-BE32-E72D297353CC}">
              <c16:uniqueId val="{00000003-B292-4150-ABCE-E818332F5307}"/>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DMS Referrals, Commencements and Exits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Referrals</c:v>
          </c:tx>
          <c:spPr>
            <a:ln w="28575" cap="rnd">
              <a:solidFill>
                <a:srgbClr val="CCCC00"/>
              </a:solidFill>
              <a:round/>
            </a:ln>
            <a:effectLst/>
          </c:spPr>
          <c:marker>
            <c:symbol val="none"/>
          </c:marker>
          <c:cat>
            <c:numRef>
              <c:f>RCEData!$A$2:$A$62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RCEData!$E$2:$E$62</c:f>
              <c:numCache>
                <c:formatCode>#,##0_ ;\-#,##0\ </c:formatCode>
                <c:ptCount val="61"/>
                <c:pt idx="0">
                  <c:v>8281</c:v>
                </c:pt>
                <c:pt idx="1">
                  <c:v>7209</c:v>
                </c:pt>
                <c:pt idx="2">
                  <c:v>6166</c:v>
                </c:pt>
                <c:pt idx="3">
                  <c:v>4261</c:v>
                </c:pt>
                <c:pt idx="4">
                  <c:v>5557</c:v>
                </c:pt>
                <c:pt idx="5">
                  <c:v>6565</c:v>
                </c:pt>
                <c:pt idx="6">
                  <c:v>6166</c:v>
                </c:pt>
                <c:pt idx="7">
                  <c:v>5445</c:v>
                </c:pt>
                <c:pt idx="8">
                  <c:v>6570</c:v>
                </c:pt>
                <c:pt idx="9">
                  <c:v>6912</c:v>
                </c:pt>
                <c:pt idx="10">
                  <c:v>5243</c:v>
                </c:pt>
                <c:pt idx="11">
                  <c:v>4100</c:v>
                </c:pt>
                <c:pt idx="12">
                  <c:v>4777</c:v>
                </c:pt>
                <c:pt idx="13">
                  <c:v>6272</c:v>
                </c:pt>
                <c:pt idx="14">
                  <c:v>5970</c:v>
                </c:pt>
                <c:pt idx="15">
                  <c:v>4760</c:v>
                </c:pt>
                <c:pt idx="16">
                  <c:v>3977</c:v>
                </c:pt>
                <c:pt idx="17">
                  <c:v>4990</c:v>
                </c:pt>
                <c:pt idx="18">
                  <c:v>4436</c:v>
                </c:pt>
                <c:pt idx="19">
                  <c:v>4167</c:v>
                </c:pt>
                <c:pt idx="20">
                  <c:v>4954</c:v>
                </c:pt>
                <c:pt idx="21">
                  <c:v>4137</c:v>
                </c:pt>
                <c:pt idx="22">
                  <c:v>3768</c:v>
                </c:pt>
                <c:pt idx="23">
                  <c:v>4590</c:v>
                </c:pt>
                <c:pt idx="24">
                  <c:v>3696</c:v>
                </c:pt>
                <c:pt idx="25">
                  <c:v>3459</c:v>
                </c:pt>
                <c:pt idx="26">
                  <c:v>4025</c:v>
                </c:pt>
                <c:pt idx="27">
                  <c:v>2117</c:v>
                </c:pt>
                <c:pt idx="28">
                  <c:v>4403</c:v>
                </c:pt>
                <c:pt idx="29">
                  <c:v>5654</c:v>
                </c:pt>
                <c:pt idx="30">
                  <c:v>5800</c:v>
                </c:pt>
                <c:pt idx="31">
                  <c:v>4344</c:v>
                </c:pt>
                <c:pt idx="32">
                  <c:v>4664</c:v>
                </c:pt>
                <c:pt idx="33">
                  <c:v>3825</c:v>
                </c:pt>
                <c:pt idx="34">
                  <c:v>3706</c:v>
                </c:pt>
                <c:pt idx="35">
                  <c:v>3744</c:v>
                </c:pt>
                <c:pt idx="36">
                  <c:v>2970</c:v>
                </c:pt>
                <c:pt idx="37">
                  <c:v>3610</c:v>
                </c:pt>
                <c:pt idx="38">
                  <c:v>3589</c:v>
                </c:pt>
                <c:pt idx="39">
                  <c:v>2437</c:v>
                </c:pt>
                <c:pt idx="40">
                  <c:v>3276</c:v>
                </c:pt>
                <c:pt idx="41">
                  <c:v>3436</c:v>
                </c:pt>
                <c:pt idx="42">
                  <c:v>3330</c:v>
                </c:pt>
                <c:pt idx="43">
                  <c:v>4203</c:v>
                </c:pt>
                <c:pt idx="44">
                  <c:v>5326</c:v>
                </c:pt>
                <c:pt idx="45">
                  <c:v>6459</c:v>
                </c:pt>
                <c:pt idx="46">
                  <c:v>5324</c:v>
                </c:pt>
                <c:pt idx="47">
                  <c:v>4523</c:v>
                </c:pt>
                <c:pt idx="48">
                  <c:v>3512</c:v>
                </c:pt>
                <c:pt idx="49">
                  <c:v>3941</c:v>
                </c:pt>
                <c:pt idx="50">
                  <c:v>3309</c:v>
                </c:pt>
                <c:pt idx="51">
                  <c:v>2762</c:v>
                </c:pt>
                <c:pt idx="52">
                  <c:v>3668</c:v>
                </c:pt>
                <c:pt idx="53">
                  <c:v>5457</c:v>
                </c:pt>
                <c:pt idx="54">
                  <c:v>4089</c:v>
                </c:pt>
                <c:pt idx="55">
                  <c:v>3826</c:v>
                </c:pt>
                <c:pt idx="56">
                  <c:v>4035</c:v>
                </c:pt>
                <c:pt idx="57">
                  <c:v>3102</c:v>
                </c:pt>
                <c:pt idx="58">
                  <c:v>4308</c:v>
                </c:pt>
                <c:pt idx="59">
                  <c:v>3877</c:v>
                </c:pt>
                <c:pt idx="60">
                  <c:v>3309</c:v>
                </c:pt>
              </c:numCache>
            </c:numRef>
          </c:val>
          <c:smooth val="0"/>
          <c:extLst>
            <c:ext xmlns:c16="http://schemas.microsoft.com/office/drawing/2014/chart" uri="{C3380CC4-5D6E-409C-BE32-E72D297353CC}">
              <c16:uniqueId val="{0000000A-7F7D-4F8D-A949-AA49E7DBC3E3}"/>
            </c:ext>
          </c:extLst>
        </c:ser>
        <c:ser>
          <c:idx val="1"/>
          <c:order val="1"/>
          <c:tx>
            <c:v>Commencements</c:v>
          </c:tx>
          <c:spPr>
            <a:ln w="22225" cap="rnd">
              <a:solidFill>
                <a:srgbClr val="FF7C80"/>
              </a:solidFill>
              <a:prstDash val="sysDash"/>
              <a:round/>
            </a:ln>
            <a:effectLst/>
          </c:spPr>
          <c:marker>
            <c:symbol val="none"/>
          </c:marker>
          <c:cat>
            <c:numRef>
              <c:f>RCEData!$A$2:$A$62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RCEData!$F$2:$F$62</c:f>
              <c:numCache>
                <c:formatCode>#,##0_ ;\-#,##0\ </c:formatCode>
                <c:ptCount val="61"/>
                <c:pt idx="0">
                  <c:v>5684</c:v>
                </c:pt>
                <c:pt idx="1">
                  <c:v>6842</c:v>
                </c:pt>
                <c:pt idx="2">
                  <c:v>5612</c:v>
                </c:pt>
                <c:pt idx="3">
                  <c:v>4397</c:v>
                </c:pt>
                <c:pt idx="4">
                  <c:v>4634</c:v>
                </c:pt>
                <c:pt idx="5">
                  <c:v>5458</c:v>
                </c:pt>
                <c:pt idx="6">
                  <c:v>5934</c:v>
                </c:pt>
                <c:pt idx="7">
                  <c:v>4957</c:v>
                </c:pt>
                <c:pt idx="8">
                  <c:v>5133</c:v>
                </c:pt>
                <c:pt idx="9">
                  <c:v>6006</c:v>
                </c:pt>
                <c:pt idx="10">
                  <c:v>4973</c:v>
                </c:pt>
                <c:pt idx="11">
                  <c:v>4361</c:v>
                </c:pt>
                <c:pt idx="12">
                  <c:v>4098</c:v>
                </c:pt>
                <c:pt idx="13">
                  <c:v>4610</c:v>
                </c:pt>
                <c:pt idx="14">
                  <c:v>5203</c:v>
                </c:pt>
                <c:pt idx="15">
                  <c:v>4171</c:v>
                </c:pt>
                <c:pt idx="16">
                  <c:v>3755</c:v>
                </c:pt>
                <c:pt idx="17">
                  <c:v>4104</c:v>
                </c:pt>
                <c:pt idx="18">
                  <c:v>4133</c:v>
                </c:pt>
                <c:pt idx="19">
                  <c:v>3380</c:v>
                </c:pt>
                <c:pt idx="20">
                  <c:v>3970</c:v>
                </c:pt>
                <c:pt idx="21">
                  <c:v>3630</c:v>
                </c:pt>
                <c:pt idx="22">
                  <c:v>2909</c:v>
                </c:pt>
                <c:pt idx="23">
                  <c:v>4268</c:v>
                </c:pt>
                <c:pt idx="24">
                  <c:v>3546</c:v>
                </c:pt>
                <c:pt idx="25">
                  <c:v>3243</c:v>
                </c:pt>
                <c:pt idx="26">
                  <c:v>3533</c:v>
                </c:pt>
                <c:pt idx="27">
                  <c:v>2262</c:v>
                </c:pt>
                <c:pt idx="28">
                  <c:v>3217</c:v>
                </c:pt>
                <c:pt idx="29">
                  <c:v>4244</c:v>
                </c:pt>
                <c:pt idx="30">
                  <c:v>5026</c:v>
                </c:pt>
                <c:pt idx="31">
                  <c:v>3553</c:v>
                </c:pt>
                <c:pt idx="32">
                  <c:v>4422</c:v>
                </c:pt>
                <c:pt idx="33">
                  <c:v>3905</c:v>
                </c:pt>
                <c:pt idx="34">
                  <c:v>3502</c:v>
                </c:pt>
                <c:pt idx="35">
                  <c:v>3615</c:v>
                </c:pt>
                <c:pt idx="36">
                  <c:v>3016</c:v>
                </c:pt>
                <c:pt idx="37">
                  <c:v>3178</c:v>
                </c:pt>
                <c:pt idx="38">
                  <c:v>3310</c:v>
                </c:pt>
                <c:pt idx="39">
                  <c:v>2421</c:v>
                </c:pt>
                <c:pt idx="40">
                  <c:v>3094</c:v>
                </c:pt>
                <c:pt idx="41">
                  <c:v>3131</c:v>
                </c:pt>
                <c:pt idx="42">
                  <c:v>2998</c:v>
                </c:pt>
                <c:pt idx="43">
                  <c:v>3269</c:v>
                </c:pt>
                <c:pt idx="44">
                  <c:v>4101</c:v>
                </c:pt>
                <c:pt idx="45">
                  <c:v>4563</c:v>
                </c:pt>
                <c:pt idx="46">
                  <c:v>4993</c:v>
                </c:pt>
                <c:pt idx="47">
                  <c:v>4104</c:v>
                </c:pt>
                <c:pt idx="48">
                  <c:v>3329</c:v>
                </c:pt>
                <c:pt idx="49">
                  <c:v>3674</c:v>
                </c:pt>
                <c:pt idx="50">
                  <c:v>3032</c:v>
                </c:pt>
                <c:pt idx="51">
                  <c:v>2038</c:v>
                </c:pt>
                <c:pt idx="52">
                  <c:v>3240</c:v>
                </c:pt>
                <c:pt idx="53">
                  <c:v>3958</c:v>
                </c:pt>
                <c:pt idx="54">
                  <c:v>3599</c:v>
                </c:pt>
                <c:pt idx="55">
                  <c:v>2930</c:v>
                </c:pt>
                <c:pt idx="56">
                  <c:v>3500</c:v>
                </c:pt>
                <c:pt idx="57">
                  <c:v>2894</c:v>
                </c:pt>
                <c:pt idx="58">
                  <c:v>3439</c:v>
                </c:pt>
                <c:pt idx="59">
                  <c:v>2992</c:v>
                </c:pt>
                <c:pt idx="60">
                  <c:v>2858</c:v>
                </c:pt>
              </c:numCache>
            </c:numRef>
          </c:val>
          <c:smooth val="0"/>
          <c:extLst>
            <c:ext xmlns:c16="http://schemas.microsoft.com/office/drawing/2014/chart" uri="{C3380CC4-5D6E-409C-BE32-E72D297353CC}">
              <c16:uniqueId val="{0000000C-7F7D-4F8D-A949-AA49E7DBC3E3}"/>
            </c:ext>
          </c:extLst>
        </c:ser>
        <c:ser>
          <c:idx val="2"/>
          <c:order val="2"/>
          <c:tx>
            <c:v>Exits</c:v>
          </c:tx>
          <c:spPr>
            <a:ln w="15875" cap="rnd">
              <a:solidFill>
                <a:srgbClr val="0070C0"/>
              </a:solidFill>
              <a:prstDash val="solid"/>
              <a:round/>
            </a:ln>
            <a:effectLst/>
          </c:spPr>
          <c:marker>
            <c:symbol val="circle"/>
            <c:size val="5"/>
            <c:spPr>
              <a:solidFill>
                <a:srgbClr val="0070C0"/>
              </a:solidFill>
              <a:ln w="9525">
                <a:noFill/>
              </a:ln>
              <a:effectLst/>
            </c:spPr>
          </c:marker>
          <c:cat>
            <c:numRef>
              <c:f>RCEData!$A$2:$A$62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RCEData!$G$2:$G$62</c:f>
              <c:numCache>
                <c:formatCode>#,##0_ ;\-#,##0\ </c:formatCode>
                <c:ptCount val="61"/>
                <c:pt idx="0">
                  <c:v>3714</c:v>
                </c:pt>
                <c:pt idx="1">
                  <c:v>3894</c:v>
                </c:pt>
                <c:pt idx="2">
                  <c:v>4194</c:v>
                </c:pt>
                <c:pt idx="3">
                  <c:v>3793</c:v>
                </c:pt>
                <c:pt idx="4">
                  <c:v>3956</c:v>
                </c:pt>
                <c:pt idx="5">
                  <c:v>4651</c:v>
                </c:pt>
                <c:pt idx="6">
                  <c:v>4624</c:v>
                </c:pt>
                <c:pt idx="7">
                  <c:v>3941</c:v>
                </c:pt>
                <c:pt idx="8">
                  <c:v>4256</c:v>
                </c:pt>
                <c:pt idx="9">
                  <c:v>4509</c:v>
                </c:pt>
                <c:pt idx="10">
                  <c:v>4443</c:v>
                </c:pt>
                <c:pt idx="11">
                  <c:v>4532</c:v>
                </c:pt>
                <c:pt idx="12">
                  <c:v>4244</c:v>
                </c:pt>
                <c:pt idx="13">
                  <c:v>4093</c:v>
                </c:pt>
                <c:pt idx="14">
                  <c:v>4773</c:v>
                </c:pt>
                <c:pt idx="15">
                  <c:v>4411</c:v>
                </c:pt>
                <c:pt idx="16">
                  <c:v>4287</c:v>
                </c:pt>
                <c:pt idx="17">
                  <c:v>5098</c:v>
                </c:pt>
                <c:pt idx="18">
                  <c:v>5782</c:v>
                </c:pt>
                <c:pt idx="19">
                  <c:v>4704</c:v>
                </c:pt>
                <c:pt idx="20">
                  <c:v>5319</c:v>
                </c:pt>
                <c:pt idx="21">
                  <c:v>4984</c:v>
                </c:pt>
                <c:pt idx="22">
                  <c:v>4488</c:v>
                </c:pt>
                <c:pt idx="23">
                  <c:v>4987</c:v>
                </c:pt>
                <c:pt idx="24">
                  <c:v>4434</c:v>
                </c:pt>
                <c:pt idx="25">
                  <c:v>4882</c:v>
                </c:pt>
                <c:pt idx="26">
                  <c:v>5186</c:v>
                </c:pt>
                <c:pt idx="27">
                  <c:v>4211</c:v>
                </c:pt>
                <c:pt idx="28">
                  <c:v>4598</c:v>
                </c:pt>
                <c:pt idx="29">
                  <c:v>4256</c:v>
                </c:pt>
                <c:pt idx="30">
                  <c:v>4964</c:v>
                </c:pt>
                <c:pt idx="31">
                  <c:v>3917</c:v>
                </c:pt>
                <c:pt idx="32">
                  <c:v>4870</c:v>
                </c:pt>
                <c:pt idx="33">
                  <c:v>4294</c:v>
                </c:pt>
                <c:pt idx="34">
                  <c:v>3953</c:v>
                </c:pt>
                <c:pt idx="35">
                  <c:v>4148</c:v>
                </c:pt>
                <c:pt idx="36">
                  <c:v>3436</c:v>
                </c:pt>
                <c:pt idx="37">
                  <c:v>3659</c:v>
                </c:pt>
                <c:pt idx="38">
                  <c:v>3757</c:v>
                </c:pt>
                <c:pt idx="39">
                  <c:v>3107</c:v>
                </c:pt>
                <c:pt idx="40">
                  <c:v>4054</c:v>
                </c:pt>
                <c:pt idx="41">
                  <c:v>3723</c:v>
                </c:pt>
                <c:pt idx="42">
                  <c:v>3704</c:v>
                </c:pt>
                <c:pt idx="43">
                  <c:v>3455</c:v>
                </c:pt>
                <c:pt idx="44">
                  <c:v>3909</c:v>
                </c:pt>
                <c:pt idx="45">
                  <c:v>3514</c:v>
                </c:pt>
                <c:pt idx="46">
                  <c:v>7296</c:v>
                </c:pt>
                <c:pt idx="47">
                  <c:v>4088</c:v>
                </c:pt>
                <c:pt idx="48">
                  <c:v>3883</c:v>
                </c:pt>
                <c:pt idx="49">
                  <c:v>3807</c:v>
                </c:pt>
                <c:pt idx="50">
                  <c:v>3333</c:v>
                </c:pt>
                <c:pt idx="51">
                  <c:v>2996</c:v>
                </c:pt>
                <c:pt idx="52">
                  <c:v>3310</c:v>
                </c:pt>
                <c:pt idx="53">
                  <c:v>3368</c:v>
                </c:pt>
                <c:pt idx="54">
                  <c:v>3475</c:v>
                </c:pt>
                <c:pt idx="55">
                  <c:v>3321</c:v>
                </c:pt>
                <c:pt idx="56">
                  <c:v>3557</c:v>
                </c:pt>
                <c:pt idx="57">
                  <c:v>3360</c:v>
                </c:pt>
                <c:pt idx="58">
                  <c:v>3390</c:v>
                </c:pt>
                <c:pt idx="59">
                  <c:v>3053</c:v>
                </c:pt>
                <c:pt idx="60">
                  <c:v>3050</c:v>
                </c:pt>
              </c:numCache>
            </c:numRef>
          </c:val>
          <c:smooth val="0"/>
          <c:extLst>
            <c:ext xmlns:c16="http://schemas.microsoft.com/office/drawing/2014/chart" uri="{C3380CC4-5D6E-409C-BE32-E72D297353CC}">
              <c16:uniqueId val="{0000000E-7F7D-4F8D-A949-AA49E7DBC3E3}"/>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ESS Referrals, Commencements and Exits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Referrals</c:v>
          </c:tx>
          <c:spPr>
            <a:ln w="28575" cap="rnd">
              <a:solidFill>
                <a:srgbClr val="CCCC00"/>
              </a:solidFill>
              <a:round/>
            </a:ln>
            <a:effectLst/>
          </c:spPr>
          <c:marker>
            <c:symbol val="none"/>
          </c:marker>
          <c:cat>
            <c:numRef>
              <c:f>RCEData!$A$2:$A$62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RCEData!$H$2:$H$62</c:f>
              <c:numCache>
                <c:formatCode>#,##0_ ;\-#,##0\ </c:formatCode>
                <c:ptCount val="61"/>
                <c:pt idx="0">
                  <c:v>9854</c:v>
                </c:pt>
                <c:pt idx="1">
                  <c:v>8943</c:v>
                </c:pt>
                <c:pt idx="2">
                  <c:v>7409</c:v>
                </c:pt>
                <c:pt idx="3">
                  <c:v>5416</c:v>
                </c:pt>
                <c:pt idx="4">
                  <c:v>6491</c:v>
                </c:pt>
                <c:pt idx="5">
                  <c:v>7953</c:v>
                </c:pt>
                <c:pt idx="6">
                  <c:v>7992</c:v>
                </c:pt>
                <c:pt idx="7">
                  <c:v>6847</c:v>
                </c:pt>
                <c:pt idx="8">
                  <c:v>8132</c:v>
                </c:pt>
                <c:pt idx="9">
                  <c:v>8841</c:v>
                </c:pt>
                <c:pt idx="10">
                  <c:v>6488</c:v>
                </c:pt>
                <c:pt idx="11">
                  <c:v>5779</c:v>
                </c:pt>
                <c:pt idx="12">
                  <c:v>6175</c:v>
                </c:pt>
                <c:pt idx="13">
                  <c:v>7775</c:v>
                </c:pt>
                <c:pt idx="14">
                  <c:v>8063</c:v>
                </c:pt>
                <c:pt idx="15">
                  <c:v>6101</c:v>
                </c:pt>
                <c:pt idx="16">
                  <c:v>5172</c:v>
                </c:pt>
                <c:pt idx="17">
                  <c:v>6850</c:v>
                </c:pt>
                <c:pt idx="18">
                  <c:v>6345</c:v>
                </c:pt>
                <c:pt idx="19">
                  <c:v>5683</c:v>
                </c:pt>
                <c:pt idx="20">
                  <c:v>6167</c:v>
                </c:pt>
                <c:pt idx="21">
                  <c:v>5647</c:v>
                </c:pt>
                <c:pt idx="22">
                  <c:v>4955</c:v>
                </c:pt>
                <c:pt idx="23">
                  <c:v>6594</c:v>
                </c:pt>
                <c:pt idx="24">
                  <c:v>5496</c:v>
                </c:pt>
                <c:pt idx="25">
                  <c:v>5263</c:v>
                </c:pt>
                <c:pt idx="26">
                  <c:v>5837</c:v>
                </c:pt>
                <c:pt idx="27">
                  <c:v>3289</c:v>
                </c:pt>
                <c:pt idx="28">
                  <c:v>6442</c:v>
                </c:pt>
                <c:pt idx="29">
                  <c:v>7939</c:v>
                </c:pt>
                <c:pt idx="30">
                  <c:v>8270</c:v>
                </c:pt>
                <c:pt idx="31">
                  <c:v>6278</c:v>
                </c:pt>
                <c:pt idx="32">
                  <c:v>7045</c:v>
                </c:pt>
                <c:pt idx="33">
                  <c:v>5905</c:v>
                </c:pt>
                <c:pt idx="34">
                  <c:v>5960</c:v>
                </c:pt>
                <c:pt idx="35">
                  <c:v>5968</c:v>
                </c:pt>
                <c:pt idx="36">
                  <c:v>4831</c:v>
                </c:pt>
                <c:pt idx="37">
                  <c:v>5655</c:v>
                </c:pt>
                <c:pt idx="38">
                  <c:v>5903</c:v>
                </c:pt>
                <c:pt idx="39">
                  <c:v>3921</c:v>
                </c:pt>
                <c:pt idx="40">
                  <c:v>5365</c:v>
                </c:pt>
                <c:pt idx="41">
                  <c:v>5934</c:v>
                </c:pt>
                <c:pt idx="42">
                  <c:v>5559</c:v>
                </c:pt>
                <c:pt idx="43">
                  <c:v>6717</c:v>
                </c:pt>
                <c:pt idx="44">
                  <c:v>7767</c:v>
                </c:pt>
                <c:pt idx="45">
                  <c:v>9243</c:v>
                </c:pt>
                <c:pt idx="46">
                  <c:v>8661</c:v>
                </c:pt>
                <c:pt idx="47">
                  <c:v>7166</c:v>
                </c:pt>
                <c:pt idx="48">
                  <c:v>5640</c:v>
                </c:pt>
                <c:pt idx="49">
                  <c:v>6274</c:v>
                </c:pt>
                <c:pt idx="50">
                  <c:v>5585</c:v>
                </c:pt>
                <c:pt idx="51">
                  <c:v>4572</c:v>
                </c:pt>
                <c:pt idx="52">
                  <c:v>6437</c:v>
                </c:pt>
                <c:pt idx="53">
                  <c:v>8628</c:v>
                </c:pt>
                <c:pt idx="54">
                  <c:v>6752</c:v>
                </c:pt>
                <c:pt idx="55">
                  <c:v>6111</c:v>
                </c:pt>
                <c:pt idx="56">
                  <c:v>7104</c:v>
                </c:pt>
                <c:pt idx="57">
                  <c:v>5519</c:v>
                </c:pt>
                <c:pt idx="58">
                  <c:v>7243</c:v>
                </c:pt>
                <c:pt idx="59">
                  <c:v>6117</c:v>
                </c:pt>
                <c:pt idx="60">
                  <c:v>5763</c:v>
                </c:pt>
              </c:numCache>
            </c:numRef>
          </c:val>
          <c:smooth val="0"/>
          <c:extLst>
            <c:ext xmlns:c16="http://schemas.microsoft.com/office/drawing/2014/chart" uri="{C3380CC4-5D6E-409C-BE32-E72D297353CC}">
              <c16:uniqueId val="{00000001-5EC4-4806-9EF1-57CC3DE855DA}"/>
            </c:ext>
          </c:extLst>
        </c:ser>
        <c:ser>
          <c:idx val="1"/>
          <c:order val="1"/>
          <c:tx>
            <c:v>Commencements</c:v>
          </c:tx>
          <c:spPr>
            <a:ln w="22225" cap="rnd">
              <a:solidFill>
                <a:srgbClr val="FF7C80"/>
              </a:solidFill>
              <a:prstDash val="sysDash"/>
              <a:round/>
            </a:ln>
            <a:effectLst/>
          </c:spPr>
          <c:marker>
            <c:symbol val="none"/>
          </c:marker>
          <c:cat>
            <c:numRef>
              <c:f>RCEData!$A$2:$A$62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RCEData!$I$2:$I$62</c:f>
              <c:numCache>
                <c:formatCode>#,##0_ ;\-#,##0\ </c:formatCode>
                <c:ptCount val="61"/>
                <c:pt idx="0">
                  <c:v>6518</c:v>
                </c:pt>
                <c:pt idx="1">
                  <c:v>8234</c:v>
                </c:pt>
                <c:pt idx="2">
                  <c:v>6905</c:v>
                </c:pt>
                <c:pt idx="3">
                  <c:v>5024</c:v>
                </c:pt>
                <c:pt idx="4">
                  <c:v>5163</c:v>
                </c:pt>
                <c:pt idx="5">
                  <c:v>6497</c:v>
                </c:pt>
                <c:pt idx="6">
                  <c:v>7149</c:v>
                </c:pt>
                <c:pt idx="7">
                  <c:v>5869</c:v>
                </c:pt>
                <c:pt idx="8">
                  <c:v>6265</c:v>
                </c:pt>
                <c:pt idx="9">
                  <c:v>7399</c:v>
                </c:pt>
                <c:pt idx="10">
                  <c:v>5843</c:v>
                </c:pt>
                <c:pt idx="11">
                  <c:v>5356</c:v>
                </c:pt>
                <c:pt idx="12">
                  <c:v>5109</c:v>
                </c:pt>
                <c:pt idx="13">
                  <c:v>5674</c:v>
                </c:pt>
                <c:pt idx="14">
                  <c:v>6528</c:v>
                </c:pt>
                <c:pt idx="15">
                  <c:v>5252</c:v>
                </c:pt>
                <c:pt idx="16">
                  <c:v>4589</c:v>
                </c:pt>
                <c:pt idx="17">
                  <c:v>5368</c:v>
                </c:pt>
                <c:pt idx="18">
                  <c:v>5638</c:v>
                </c:pt>
                <c:pt idx="19">
                  <c:v>4514</c:v>
                </c:pt>
                <c:pt idx="20">
                  <c:v>5183</c:v>
                </c:pt>
                <c:pt idx="21">
                  <c:v>4980</c:v>
                </c:pt>
                <c:pt idx="22">
                  <c:v>3788</c:v>
                </c:pt>
                <c:pt idx="23">
                  <c:v>5661</c:v>
                </c:pt>
                <c:pt idx="24">
                  <c:v>4864</c:v>
                </c:pt>
                <c:pt idx="25">
                  <c:v>4723</c:v>
                </c:pt>
                <c:pt idx="26">
                  <c:v>5050</c:v>
                </c:pt>
                <c:pt idx="27">
                  <c:v>3322</c:v>
                </c:pt>
                <c:pt idx="28">
                  <c:v>4545</c:v>
                </c:pt>
                <c:pt idx="29">
                  <c:v>5849</c:v>
                </c:pt>
                <c:pt idx="30">
                  <c:v>6948</c:v>
                </c:pt>
                <c:pt idx="31">
                  <c:v>5174</c:v>
                </c:pt>
                <c:pt idx="32">
                  <c:v>6450</c:v>
                </c:pt>
                <c:pt idx="33">
                  <c:v>5760</c:v>
                </c:pt>
                <c:pt idx="34">
                  <c:v>5217</c:v>
                </c:pt>
                <c:pt idx="35">
                  <c:v>5679</c:v>
                </c:pt>
                <c:pt idx="36">
                  <c:v>4718</c:v>
                </c:pt>
                <c:pt idx="37">
                  <c:v>4714</c:v>
                </c:pt>
                <c:pt idx="38">
                  <c:v>5046</c:v>
                </c:pt>
                <c:pt idx="39">
                  <c:v>3625</c:v>
                </c:pt>
                <c:pt idx="40">
                  <c:v>4700</c:v>
                </c:pt>
                <c:pt idx="41">
                  <c:v>4789</c:v>
                </c:pt>
                <c:pt idx="42">
                  <c:v>4983</c:v>
                </c:pt>
                <c:pt idx="43">
                  <c:v>5146</c:v>
                </c:pt>
                <c:pt idx="44">
                  <c:v>6304</c:v>
                </c:pt>
                <c:pt idx="45">
                  <c:v>6360</c:v>
                </c:pt>
                <c:pt idx="46">
                  <c:v>7814</c:v>
                </c:pt>
                <c:pt idx="47">
                  <c:v>6558</c:v>
                </c:pt>
                <c:pt idx="48">
                  <c:v>5469</c:v>
                </c:pt>
                <c:pt idx="49">
                  <c:v>5875</c:v>
                </c:pt>
                <c:pt idx="50">
                  <c:v>5137</c:v>
                </c:pt>
                <c:pt idx="51">
                  <c:v>3384</c:v>
                </c:pt>
                <c:pt idx="52">
                  <c:v>5261</c:v>
                </c:pt>
                <c:pt idx="53">
                  <c:v>6222</c:v>
                </c:pt>
                <c:pt idx="54">
                  <c:v>6042</c:v>
                </c:pt>
                <c:pt idx="55">
                  <c:v>4871</c:v>
                </c:pt>
                <c:pt idx="56">
                  <c:v>5966</c:v>
                </c:pt>
                <c:pt idx="57">
                  <c:v>5250</c:v>
                </c:pt>
                <c:pt idx="58">
                  <c:v>5732</c:v>
                </c:pt>
                <c:pt idx="59">
                  <c:v>4661</c:v>
                </c:pt>
                <c:pt idx="60">
                  <c:v>4854</c:v>
                </c:pt>
              </c:numCache>
            </c:numRef>
          </c:val>
          <c:smooth val="0"/>
          <c:extLst>
            <c:ext xmlns:c16="http://schemas.microsoft.com/office/drawing/2014/chart" uri="{C3380CC4-5D6E-409C-BE32-E72D297353CC}">
              <c16:uniqueId val="{00000003-5EC4-4806-9EF1-57CC3DE855DA}"/>
            </c:ext>
          </c:extLst>
        </c:ser>
        <c:ser>
          <c:idx val="2"/>
          <c:order val="2"/>
          <c:tx>
            <c:v>Exits</c:v>
          </c:tx>
          <c:spPr>
            <a:ln w="15875" cap="rnd">
              <a:solidFill>
                <a:srgbClr val="0070C0"/>
              </a:solidFill>
              <a:prstDash val="solid"/>
              <a:round/>
            </a:ln>
            <a:effectLst/>
          </c:spPr>
          <c:marker>
            <c:symbol val="circle"/>
            <c:size val="5"/>
            <c:spPr>
              <a:solidFill>
                <a:srgbClr val="0070C0"/>
              </a:solidFill>
              <a:ln w="9525">
                <a:noFill/>
              </a:ln>
              <a:effectLst/>
            </c:spPr>
          </c:marker>
          <c:cat>
            <c:numRef>
              <c:f>RCEData!$A$2:$A$62</c:f>
              <c:numCache>
                <c:formatCode>mmm\-yy</c:formatCode>
                <c:ptCount val="61"/>
                <c:pt idx="0">
                  <c:v>44104</c:v>
                </c:pt>
                <c:pt idx="1">
                  <c:v>44135</c:v>
                </c:pt>
                <c:pt idx="2">
                  <c:v>44165</c:v>
                </c:pt>
                <c:pt idx="3">
                  <c:v>44196</c:v>
                </c:pt>
                <c:pt idx="4">
                  <c:v>44227</c:v>
                </c:pt>
                <c:pt idx="5">
                  <c:v>44255</c:v>
                </c:pt>
                <c:pt idx="6">
                  <c:v>44286</c:v>
                </c:pt>
                <c:pt idx="7">
                  <c:v>44316</c:v>
                </c:pt>
                <c:pt idx="8">
                  <c:v>44347</c:v>
                </c:pt>
                <c:pt idx="9">
                  <c:v>44377</c:v>
                </c:pt>
                <c:pt idx="10">
                  <c:v>44408</c:v>
                </c:pt>
                <c:pt idx="11">
                  <c:v>44439</c:v>
                </c:pt>
                <c:pt idx="12">
                  <c:v>44469</c:v>
                </c:pt>
                <c:pt idx="13">
                  <c:v>44500</c:v>
                </c:pt>
                <c:pt idx="14">
                  <c:v>44530</c:v>
                </c:pt>
                <c:pt idx="15">
                  <c:v>44561</c:v>
                </c:pt>
                <c:pt idx="16">
                  <c:v>44592</c:v>
                </c:pt>
                <c:pt idx="17">
                  <c:v>44620</c:v>
                </c:pt>
                <c:pt idx="18">
                  <c:v>44651</c:v>
                </c:pt>
                <c:pt idx="19">
                  <c:v>44681</c:v>
                </c:pt>
                <c:pt idx="20">
                  <c:v>44712</c:v>
                </c:pt>
                <c:pt idx="21">
                  <c:v>44742</c:v>
                </c:pt>
                <c:pt idx="22">
                  <c:v>44773</c:v>
                </c:pt>
                <c:pt idx="23">
                  <c:v>44804</c:v>
                </c:pt>
                <c:pt idx="24">
                  <c:v>44834</c:v>
                </c:pt>
                <c:pt idx="25">
                  <c:v>44865</c:v>
                </c:pt>
                <c:pt idx="26">
                  <c:v>44895</c:v>
                </c:pt>
                <c:pt idx="27">
                  <c:v>44926</c:v>
                </c:pt>
                <c:pt idx="28">
                  <c:v>44957</c:v>
                </c:pt>
                <c:pt idx="29">
                  <c:v>44985</c:v>
                </c:pt>
                <c:pt idx="30">
                  <c:v>45016</c:v>
                </c:pt>
                <c:pt idx="31">
                  <c:v>45046</c:v>
                </c:pt>
                <c:pt idx="32">
                  <c:v>45077</c:v>
                </c:pt>
                <c:pt idx="33">
                  <c:v>45107</c:v>
                </c:pt>
                <c:pt idx="34">
                  <c:v>45138</c:v>
                </c:pt>
                <c:pt idx="35">
                  <c:v>45169</c:v>
                </c:pt>
                <c:pt idx="36">
                  <c:v>45199</c:v>
                </c:pt>
                <c:pt idx="37">
                  <c:v>45230</c:v>
                </c:pt>
                <c:pt idx="38">
                  <c:v>45260</c:v>
                </c:pt>
                <c:pt idx="39">
                  <c:v>45291</c:v>
                </c:pt>
                <c:pt idx="40">
                  <c:v>45322</c:v>
                </c:pt>
                <c:pt idx="41">
                  <c:v>45351</c:v>
                </c:pt>
                <c:pt idx="42">
                  <c:v>45382</c:v>
                </c:pt>
                <c:pt idx="43">
                  <c:v>45412</c:v>
                </c:pt>
                <c:pt idx="44">
                  <c:v>45443</c:v>
                </c:pt>
                <c:pt idx="45">
                  <c:v>45473</c:v>
                </c:pt>
                <c:pt idx="46">
                  <c:v>45504</c:v>
                </c:pt>
                <c:pt idx="47">
                  <c:v>45535</c:v>
                </c:pt>
                <c:pt idx="48">
                  <c:v>45565</c:v>
                </c:pt>
                <c:pt idx="49">
                  <c:v>45596</c:v>
                </c:pt>
                <c:pt idx="50">
                  <c:v>45626</c:v>
                </c:pt>
                <c:pt idx="51">
                  <c:v>45657</c:v>
                </c:pt>
                <c:pt idx="52">
                  <c:v>45688</c:v>
                </c:pt>
                <c:pt idx="53">
                  <c:v>45716</c:v>
                </c:pt>
                <c:pt idx="54">
                  <c:v>45747</c:v>
                </c:pt>
                <c:pt idx="55">
                  <c:v>45777</c:v>
                </c:pt>
                <c:pt idx="56">
                  <c:v>45808</c:v>
                </c:pt>
                <c:pt idx="57">
                  <c:v>45838</c:v>
                </c:pt>
                <c:pt idx="58">
                  <c:v>45869</c:v>
                </c:pt>
                <c:pt idx="59">
                  <c:v>45900</c:v>
                </c:pt>
                <c:pt idx="60">
                  <c:v>45930</c:v>
                </c:pt>
              </c:numCache>
            </c:numRef>
          </c:cat>
          <c:val>
            <c:numRef>
              <c:f>RCEData!$J$2:$J$62</c:f>
              <c:numCache>
                <c:formatCode>#,##0_ ;\-#,##0\ </c:formatCode>
                <c:ptCount val="61"/>
                <c:pt idx="0">
                  <c:v>5055</c:v>
                </c:pt>
                <c:pt idx="1">
                  <c:v>5231</c:v>
                </c:pt>
                <c:pt idx="2">
                  <c:v>5848</c:v>
                </c:pt>
                <c:pt idx="3">
                  <c:v>5232</c:v>
                </c:pt>
                <c:pt idx="4">
                  <c:v>5362</c:v>
                </c:pt>
                <c:pt idx="5">
                  <c:v>6168</c:v>
                </c:pt>
                <c:pt idx="6">
                  <c:v>6531</c:v>
                </c:pt>
                <c:pt idx="7">
                  <c:v>5496</c:v>
                </c:pt>
                <c:pt idx="8">
                  <c:v>5952</c:v>
                </c:pt>
                <c:pt idx="9">
                  <c:v>6054</c:v>
                </c:pt>
                <c:pt idx="10">
                  <c:v>5802</c:v>
                </c:pt>
                <c:pt idx="11">
                  <c:v>5922</c:v>
                </c:pt>
                <c:pt idx="12">
                  <c:v>5550</c:v>
                </c:pt>
                <c:pt idx="13">
                  <c:v>5502</c:v>
                </c:pt>
                <c:pt idx="14">
                  <c:v>6686</c:v>
                </c:pt>
                <c:pt idx="15">
                  <c:v>5612</c:v>
                </c:pt>
                <c:pt idx="16">
                  <c:v>5757</c:v>
                </c:pt>
                <c:pt idx="17">
                  <c:v>6825</c:v>
                </c:pt>
                <c:pt idx="18">
                  <c:v>7183</c:v>
                </c:pt>
                <c:pt idx="19">
                  <c:v>5764</c:v>
                </c:pt>
                <c:pt idx="20">
                  <c:v>7035</c:v>
                </c:pt>
                <c:pt idx="21">
                  <c:v>6408</c:v>
                </c:pt>
                <c:pt idx="22">
                  <c:v>5931</c:v>
                </c:pt>
                <c:pt idx="23">
                  <c:v>6721</c:v>
                </c:pt>
                <c:pt idx="24">
                  <c:v>5971</c:v>
                </c:pt>
                <c:pt idx="25">
                  <c:v>6401</c:v>
                </c:pt>
                <c:pt idx="26">
                  <c:v>7176</c:v>
                </c:pt>
                <c:pt idx="27">
                  <c:v>5568</c:v>
                </c:pt>
                <c:pt idx="28">
                  <c:v>6201</c:v>
                </c:pt>
                <c:pt idx="29">
                  <c:v>5933</c:v>
                </c:pt>
                <c:pt idx="30">
                  <c:v>6992</c:v>
                </c:pt>
                <c:pt idx="31">
                  <c:v>5587</c:v>
                </c:pt>
                <c:pt idx="32">
                  <c:v>6835</c:v>
                </c:pt>
                <c:pt idx="33">
                  <c:v>6107</c:v>
                </c:pt>
                <c:pt idx="34">
                  <c:v>6289</c:v>
                </c:pt>
                <c:pt idx="35">
                  <c:v>6432</c:v>
                </c:pt>
                <c:pt idx="36">
                  <c:v>5165</c:v>
                </c:pt>
                <c:pt idx="37">
                  <c:v>5568</c:v>
                </c:pt>
                <c:pt idx="38">
                  <c:v>5640</c:v>
                </c:pt>
                <c:pt idx="39">
                  <c:v>4626</c:v>
                </c:pt>
                <c:pt idx="40">
                  <c:v>6094</c:v>
                </c:pt>
                <c:pt idx="41">
                  <c:v>5687</c:v>
                </c:pt>
                <c:pt idx="42">
                  <c:v>5578</c:v>
                </c:pt>
                <c:pt idx="43">
                  <c:v>5570</c:v>
                </c:pt>
                <c:pt idx="44">
                  <c:v>6102</c:v>
                </c:pt>
                <c:pt idx="45">
                  <c:v>5665</c:v>
                </c:pt>
                <c:pt idx="46">
                  <c:v>8947</c:v>
                </c:pt>
                <c:pt idx="47">
                  <c:v>6342</c:v>
                </c:pt>
                <c:pt idx="48">
                  <c:v>5955</c:v>
                </c:pt>
                <c:pt idx="49">
                  <c:v>6187</c:v>
                </c:pt>
                <c:pt idx="50">
                  <c:v>5425</c:v>
                </c:pt>
                <c:pt idx="51">
                  <c:v>4928</c:v>
                </c:pt>
                <c:pt idx="52">
                  <c:v>5681</c:v>
                </c:pt>
                <c:pt idx="53">
                  <c:v>5737</c:v>
                </c:pt>
                <c:pt idx="54">
                  <c:v>5865</c:v>
                </c:pt>
                <c:pt idx="55">
                  <c:v>5688</c:v>
                </c:pt>
                <c:pt idx="56">
                  <c:v>6107</c:v>
                </c:pt>
                <c:pt idx="57">
                  <c:v>5687</c:v>
                </c:pt>
                <c:pt idx="58">
                  <c:v>5944</c:v>
                </c:pt>
                <c:pt idx="59">
                  <c:v>5641</c:v>
                </c:pt>
                <c:pt idx="60">
                  <c:v>5927</c:v>
                </c:pt>
              </c:numCache>
            </c:numRef>
          </c:val>
          <c:smooth val="0"/>
          <c:extLst>
            <c:ext xmlns:c16="http://schemas.microsoft.com/office/drawing/2014/chart" uri="{C3380CC4-5D6E-409C-BE32-E72D297353CC}">
              <c16:uniqueId val="{00000005-5EC4-4806-9EF1-57CC3DE855DA}"/>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b="1">
                <a:solidFill>
                  <a:schemeClr val="tx1"/>
                </a:solidFill>
              </a:rPr>
              <a:t>Exit Percentage Age Distribution by Program</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6177580927384078"/>
          <c:y val="0.17171296296296296"/>
          <c:w val="0.79046719160104983"/>
          <c:h val="0.72088764946048411"/>
        </c:manualLayout>
      </c:layout>
      <c:barChart>
        <c:barDir val="bar"/>
        <c:grouping val="clustered"/>
        <c:varyColors val="0"/>
        <c:ser>
          <c:idx val="0"/>
          <c:order val="0"/>
          <c:tx>
            <c:v>DES - ESS</c:v>
          </c:tx>
          <c:spPr>
            <a:solidFill>
              <a:schemeClr val="bg1"/>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RefComExt!$S$53:$S$60</c:f>
              <c:numCache>
                <c:formatCode>0.0%</c:formatCode>
                <c:ptCount val="8"/>
                <c:pt idx="0">
                  <c:v>8.6999999999999994E-2</c:v>
                </c:pt>
                <c:pt idx="1">
                  <c:v>0.105</c:v>
                </c:pt>
                <c:pt idx="2">
                  <c:v>0.19900000000000001</c:v>
                </c:pt>
                <c:pt idx="3">
                  <c:v>0.16900000000000001</c:v>
                </c:pt>
                <c:pt idx="4">
                  <c:v>9.6000000000000002E-2</c:v>
                </c:pt>
                <c:pt idx="5">
                  <c:v>0.105</c:v>
                </c:pt>
                <c:pt idx="6">
                  <c:v>0.192</c:v>
                </c:pt>
                <c:pt idx="7">
                  <c:v>4.7E-2</c:v>
                </c:pt>
              </c:numCache>
            </c:numRef>
          </c:val>
          <c:extLst>
            <c:ext xmlns:c16="http://schemas.microsoft.com/office/drawing/2014/chart" uri="{C3380CC4-5D6E-409C-BE32-E72D297353CC}">
              <c16:uniqueId val="{00000000-1914-49E8-817A-95C59370B963}"/>
            </c:ext>
          </c:extLst>
        </c:ser>
        <c:ser>
          <c:idx val="1"/>
          <c:order val="1"/>
          <c:tx>
            <c:v>DES - DMS</c:v>
          </c:tx>
          <c:spPr>
            <a:solidFill>
              <a:srgbClr val="00B050"/>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RefComExt!$P$53:$P$60</c:f>
              <c:numCache>
                <c:formatCode>0.0%</c:formatCode>
                <c:ptCount val="8"/>
                <c:pt idx="0">
                  <c:v>3.6999999999999998E-2</c:v>
                </c:pt>
                <c:pt idx="1">
                  <c:v>5.7000000000000002E-2</c:v>
                </c:pt>
                <c:pt idx="2">
                  <c:v>0.153</c:v>
                </c:pt>
                <c:pt idx="3">
                  <c:v>0.185</c:v>
                </c:pt>
                <c:pt idx="4">
                  <c:v>0.122</c:v>
                </c:pt>
                <c:pt idx="5">
                  <c:v>0.13600000000000001</c:v>
                </c:pt>
                <c:pt idx="6">
                  <c:v>0.247</c:v>
                </c:pt>
                <c:pt idx="7">
                  <c:v>6.4000000000000001E-2</c:v>
                </c:pt>
              </c:numCache>
            </c:numRef>
          </c:val>
          <c:extLst>
            <c:ext xmlns:c16="http://schemas.microsoft.com/office/drawing/2014/chart" uri="{C3380CC4-5D6E-409C-BE32-E72D297353CC}">
              <c16:uniqueId val="{00000001-1914-49E8-817A-95C59370B963}"/>
            </c:ext>
          </c:extLst>
        </c:ser>
        <c:dLbls>
          <c:showLegendKey val="0"/>
          <c:showVal val="0"/>
          <c:showCatName val="0"/>
          <c:showSerName val="0"/>
          <c:showPercent val="0"/>
          <c:showBubbleSize val="0"/>
        </c:dLbls>
        <c:gapWidth val="219"/>
        <c:axId val="847711032"/>
        <c:axId val="847713000"/>
      </c:barChart>
      <c:catAx>
        <c:axId val="847711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7713000"/>
        <c:crosses val="autoZero"/>
        <c:auto val="1"/>
        <c:lblAlgn val="ctr"/>
        <c:lblOffset val="100"/>
        <c:noMultiLvlLbl val="0"/>
      </c:catAx>
      <c:valAx>
        <c:axId val="847713000"/>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7711032"/>
        <c:crosses val="autoZero"/>
        <c:crossBetween val="between"/>
      </c:valAx>
      <c:spPr>
        <a:noFill/>
        <a:ln>
          <a:noFill/>
        </a:ln>
        <a:effectLst/>
      </c:spPr>
    </c:plotArea>
    <c:legend>
      <c:legendPos val="r"/>
      <c:layout>
        <c:manualLayout>
          <c:xMode val="edge"/>
          <c:yMode val="edge"/>
          <c:x val="0.78766184028320962"/>
          <c:y val="0.70727219703597655"/>
          <c:w val="0.16818804934151443"/>
          <c:h val="0.1919202523926933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tx1"/>
                </a:solidFill>
              </a:rPr>
              <a:t>Commencement Percentage Age Distribution by Program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528755858113673"/>
          <c:y val="0.25083333333333335"/>
          <c:w val="0.7729667087325145"/>
          <c:h val="0.64176727909011377"/>
        </c:manualLayout>
      </c:layout>
      <c:barChart>
        <c:barDir val="bar"/>
        <c:grouping val="clustered"/>
        <c:varyColors val="0"/>
        <c:ser>
          <c:idx val="0"/>
          <c:order val="0"/>
          <c:tx>
            <c:v>DES - ESS</c:v>
          </c:tx>
          <c:spPr>
            <a:solidFill>
              <a:schemeClr val="bg1"/>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RefComExt!$R$53:$R$60</c:f>
              <c:numCache>
                <c:formatCode>0.0%</c:formatCode>
                <c:ptCount val="8"/>
                <c:pt idx="0">
                  <c:v>0.13400000000000001</c:v>
                </c:pt>
                <c:pt idx="1">
                  <c:v>9.8000000000000004E-2</c:v>
                </c:pt>
                <c:pt idx="2">
                  <c:v>0.188</c:v>
                </c:pt>
                <c:pt idx="3">
                  <c:v>0.16700000000000001</c:v>
                </c:pt>
                <c:pt idx="4">
                  <c:v>9.8000000000000004E-2</c:v>
                </c:pt>
                <c:pt idx="5">
                  <c:v>0.105</c:v>
                </c:pt>
                <c:pt idx="6">
                  <c:v>0.19500000000000001</c:v>
                </c:pt>
                <c:pt idx="7">
                  <c:v>1.4999999999999999E-2</c:v>
                </c:pt>
              </c:numCache>
            </c:numRef>
          </c:val>
          <c:extLst>
            <c:ext xmlns:c16="http://schemas.microsoft.com/office/drawing/2014/chart" uri="{C3380CC4-5D6E-409C-BE32-E72D297353CC}">
              <c16:uniqueId val="{00000000-1C30-4485-8909-021AF7C03B68}"/>
            </c:ext>
          </c:extLst>
        </c:ser>
        <c:ser>
          <c:idx val="1"/>
          <c:order val="1"/>
          <c:tx>
            <c:v>DES - DMS</c:v>
          </c:tx>
          <c:spPr>
            <a:solidFill>
              <a:srgbClr val="00B050"/>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RefComExt!$O$53:$O$60</c:f>
              <c:numCache>
                <c:formatCode>0.0%</c:formatCode>
                <c:ptCount val="8"/>
                <c:pt idx="0">
                  <c:v>5.6000000000000001E-2</c:v>
                </c:pt>
                <c:pt idx="1">
                  <c:v>6.4000000000000001E-2</c:v>
                </c:pt>
                <c:pt idx="2">
                  <c:v>0.151</c:v>
                </c:pt>
                <c:pt idx="3">
                  <c:v>0.192</c:v>
                </c:pt>
                <c:pt idx="4">
                  <c:v>0.126</c:v>
                </c:pt>
                <c:pt idx="5">
                  <c:v>0.13900000000000001</c:v>
                </c:pt>
                <c:pt idx="6">
                  <c:v>0.255</c:v>
                </c:pt>
                <c:pt idx="7">
                  <c:v>1.7000000000000001E-2</c:v>
                </c:pt>
              </c:numCache>
            </c:numRef>
          </c:val>
          <c:extLst>
            <c:ext xmlns:c16="http://schemas.microsoft.com/office/drawing/2014/chart" uri="{C3380CC4-5D6E-409C-BE32-E72D297353CC}">
              <c16:uniqueId val="{00000001-1C30-4485-8909-021AF7C03B68}"/>
            </c:ext>
          </c:extLst>
        </c:ser>
        <c:dLbls>
          <c:showLegendKey val="0"/>
          <c:showVal val="0"/>
          <c:showCatName val="0"/>
          <c:showSerName val="0"/>
          <c:showPercent val="0"/>
          <c:showBubbleSize val="0"/>
        </c:dLbls>
        <c:gapWidth val="219"/>
        <c:axId val="846601528"/>
        <c:axId val="846603496"/>
      </c:barChart>
      <c:catAx>
        <c:axId val="84660152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603496"/>
        <c:crosses val="autoZero"/>
        <c:auto val="1"/>
        <c:lblAlgn val="ctr"/>
        <c:lblOffset val="100"/>
        <c:noMultiLvlLbl val="0"/>
      </c:catAx>
      <c:valAx>
        <c:axId val="846603496"/>
        <c:scaling>
          <c:orientation val="minMax"/>
          <c:max val="0.25"/>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601528"/>
        <c:crosses val="autoZero"/>
        <c:crossBetween val="between"/>
      </c:valAx>
      <c:spPr>
        <a:noFill/>
        <a:ln>
          <a:noFill/>
        </a:ln>
        <a:effectLst/>
      </c:spPr>
    </c:plotArea>
    <c:legend>
      <c:legendPos val="r"/>
      <c:layout>
        <c:manualLayout>
          <c:xMode val="edge"/>
          <c:yMode val="edge"/>
          <c:x val="0.79445600069222111"/>
          <c:y val="0.75504167253861498"/>
          <c:w val="0.14986634363012319"/>
          <c:h val="0.1562686559765339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0</xdr:rowOff>
    </xdr:from>
    <xdr:ext cx="7724775" cy="323851"/>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1714500" y="0"/>
          <a:ext cx="7724775"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2400" b="1" i="0" u="none" strike="noStrike" kern="0" cap="none" spc="0" normalizeH="0" baseline="0" noProof="0">
              <a:ln>
                <a:noFill/>
              </a:ln>
              <a:solidFill>
                <a:prstClr val="white"/>
              </a:solidFill>
              <a:effectLst/>
              <a:uLnTx/>
              <a:uFillTx/>
              <a:latin typeface="+mn-lt"/>
              <a:ea typeface="+mn-ea"/>
              <a:cs typeface="+mn-cs"/>
            </a:rPr>
            <a:t>DES Monthly Report - September 2025</a:t>
          </a:r>
          <a:endParaRPr lang="en-US" baseline="0">
            <a:solidFill>
              <a:schemeClr val="tx1"/>
            </a:solidFill>
          </a:endParaRPr>
        </a:p>
        <a:p>
          <a:pPr algn="ctr"/>
          <a:endParaRPr lang="en-US" baseline="0"/>
        </a:p>
      </xdr:txBody>
    </xdr:sp>
    <xdr:clientData/>
  </xdr:oneCellAnchor>
  <xdr:twoCellAnchor editAs="oneCell">
    <xdr:from>
      <xdr:col>0</xdr:col>
      <xdr:colOff>0</xdr:colOff>
      <xdr:row>0</xdr:row>
      <xdr:rowOff>0</xdr:rowOff>
    </xdr:from>
    <xdr:to>
      <xdr:col>0</xdr:col>
      <xdr:colOff>1476375</xdr:colOff>
      <xdr:row>1</xdr:row>
      <xdr:rowOff>316841</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76375" cy="6406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809625</xdr:colOff>
      <xdr:row>13</xdr:row>
      <xdr:rowOff>23811</xdr:rowOff>
    </xdr:from>
    <xdr:to>
      <xdr:col>9</xdr:col>
      <xdr:colOff>85725</xdr:colOff>
      <xdr:row>36</xdr:row>
      <xdr:rowOff>57149</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766762</xdr:colOff>
      <xdr:row>49</xdr:row>
      <xdr:rowOff>138112</xdr:rowOff>
    </xdr:from>
    <xdr:to>
      <xdr:col>9</xdr:col>
      <xdr:colOff>95250</xdr:colOff>
      <xdr:row>71</xdr:row>
      <xdr:rowOff>152400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10</xdr:col>
      <xdr:colOff>133350</xdr:colOff>
      <xdr:row>43</xdr:row>
      <xdr:rowOff>23812</xdr:rowOff>
    </xdr:from>
    <xdr:to>
      <xdr:col>13</xdr:col>
      <xdr:colOff>56625</xdr:colOff>
      <xdr:row>59</xdr:row>
      <xdr:rowOff>95250</xdr:rowOff>
    </xdr:to>
    <xdr:graphicFrame macro="">
      <xdr:nvGraphicFramePr>
        <xdr:cNvPr id="5" name="Chart 4">
          <a:extLst>
            <a:ext uri="{FF2B5EF4-FFF2-40B4-BE49-F238E27FC236}">
              <a16:creationId xmlns:a16="http://schemas.microsoft.com/office/drawing/2014/main" id="{00000000-0008-0000-01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13</xdr:col>
      <xdr:colOff>191025</xdr:colOff>
      <xdr:row>43</xdr:row>
      <xdr:rowOff>19050</xdr:rowOff>
    </xdr:from>
    <xdr:to>
      <xdr:col>17</xdr:col>
      <xdr:colOff>333375</xdr:colOff>
      <xdr:row>59</xdr:row>
      <xdr:rowOff>114300</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0</xdr:col>
      <xdr:colOff>0</xdr:colOff>
      <xdr:row>0</xdr:row>
      <xdr:rowOff>28575</xdr:rowOff>
    </xdr:from>
    <xdr:ext cx="8953500" cy="323851"/>
    <xdr:sp macro="" textlink="">
      <xdr:nvSpPr>
        <xdr:cNvPr id="9" name="TextBox 8">
          <a:extLst>
            <a:ext uri="{FF2B5EF4-FFF2-40B4-BE49-F238E27FC236}">
              <a16:creationId xmlns:a16="http://schemas.microsoft.com/office/drawing/2014/main" id="{00000000-0008-0000-0100-000009000000}"/>
            </a:ext>
          </a:extLst>
        </xdr:cNvPr>
        <xdr:cNvSpPr txBox="1"/>
      </xdr:nvSpPr>
      <xdr:spPr>
        <a:xfrm>
          <a:off x="0" y="28575"/>
          <a:ext cx="8953500"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AU" sz="2400" b="1">
              <a:solidFill>
                <a:schemeClr val="bg1"/>
              </a:solidFill>
            </a:rPr>
            <a:t>DES Monthly Report -</a:t>
          </a:r>
          <a:r>
            <a:rPr lang="en-AU" sz="2400" b="1" baseline="0">
              <a:solidFill>
                <a:schemeClr val="bg1"/>
              </a:solidFill>
            </a:rPr>
            <a:t> </a:t>
          </a:r>
          <a:r>
            <a:rPr kumimoji="0" lang="en-AU" sz="2400" b="1" i="0" u="none" strike="noStrike" kern="0" cap="none" spc="0" normalizeH="0" baseline="0" noProof="0">
              <a:ln>
                <a:noFill/>
              </a:ln>
              <a:solidFill>
                <a:prstClr val="white"/>
              </a:solidFill>
              <a:effectLst/>
              <a:uLnTx/>
              <a:uFillTx/>
              <a:latin typeface="+mn-lt"/>
              <a:ea typeface="+mn-ea"/>
              <a:cs typeface="+mn-cs"/>
            </a:rPr>
            <a:t>September 2025</a:t>
          </a:r>
          <a:endParaRPr lang="en-AU" sz="2400" b="1">
            <a:solidFill>
              <a:schemeClr val="bg1"/>
            </a:solidFill>
          </a:endParaRPr>
        </a:p>
      </xdr:txBody>
    </xdr:sp>
    <xdr:clientData/>
  </xdr:oneCellAnchor>
</xdr:wsDr>
</file>

<file path=xl/drawings/drawing3.xml><?xml version="1.0" encoding="utf-8"?>
<xdr:wsDr xmlns:xdr="http://schemas.openxmlformats.org/drawingml/2006/spreadsheetDrawing" xmlns:a="http://schemas.openxmlformats.org/drawingml/2006/main">
  <xdr:twoCellAnchor editAs="absolute">
    <xdr:from>
      <xdr:col>1</xdr:col>
      <xdr:colOff>28576</xdr:colOff>
      <xdr:row>0</xdr:row>
      <xdr:rowOff>0</xdr:rowOff>
    </xdr:from>
    <xdr:to>
      <xdr:col>10</xdr:col>
      <xdr:colOff>342901</xdr:colOff>
      <xdr:row>1</xdr:row>
      <xdr:rowOff>1</xdr:rowOff>
    </xdr:to>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28576" y="0"/>
          <a:ext cx="9144000"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AU" sz="2400" b="1">
              <a:solidFill>
                <a:schemeClr val="bg1"/>
              </a:solidFill>
            </a:rPr>
            <a:t>DES Monthly Report -</a:t>
          </a:r>
          <a:r>
            <a:rPr lang="en-AU" sz="2400" b="1" baseline="0">
              <a:solidFill>
                <a:schemeClr val="bg1"/>
              </a:solidFill>
            </a:rPr>
            <a:t> September 2025</a:t>
          </a:r>
          <a:endParaRPr lang="en-AU" sz="2400" b="1">
            <a:solidFill>
              <a:schemeClr val="bg1"/>
            </a:solidFill>
          </a:endParaRPr>
        </a:p>
      </xdr:txBody>
    </xdr:sp>
    <xdr:clientData/>
  </xdr:twoCellAnchor>
  <xdr:twoCellAnchor editAs="absolute">
    <xdr:from>
      <xdr:col>1</xdr:col>
      <xdr:colOff>661987</xdr:colOff>
      <xdr:row>13</xdr:row>
      <xdr:rowOff>152400</xdr:rowOff>
    </xdr:from>
    <xdr:to>
      <xdr:col>9</xdr:col>
      <xdr:colOff>841387</xdr:colOff>
      <xdr:row>33</xdr:row>
      <xdr:rowOff>171525</xdr:rowOff>
    </xdr:to>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442912</xdr:colOff>
      <xdr:row>47</xdr:row>
      <xdr:rowOff>57150</xdr:rowOff>
    </xdr:from>
    <xdr:to>
      <xdr:col>9</xdr:col>
      <xdr:colOff>622312</xdr:colOff>
      <xdr:row>71</xdr:row>
      <xdr:rowOff>156450</xdr:rowOff>
    </xdr:to>
    <xdr:graphicFrame macro="">
      <xdr:nvGraphicFramePr>
        <xdr:cNvPr id="4" name="Chart 3">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366712</xdr:colOff>
      <xdr:row>87</xdr:row>
      <xdr:rowOff>0</xdr:rowOff>
    </xdr:from>
    <xdr:to>
      <xdr:col>9</xdr:col>
      <xdr:colOff>609600</xdr:colOff>
      <xdr:row>108</xdr:row>
      <xdr:rowOff>175500</xdr:rowOff>
    </xdr:to>
    <xdr:graphicFrame macro="">
      <xdr:nvGraphicFramePr>
        <xdr:cNvPr id="6" name="Chart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219075</xdr:colOff>
      <xdr:row>93</xdr:row>
      <xdr:rowOff>14287</xdr:rowOff>
    </xdr:from>
    <xdr:to>
      <xdr:col>20</xdr:col>
      <xdr:colOff>171450</xdr:colOff>
      <xdr:row>107</xdr:row>
      <xdr:rowOff>176212</xdr:rowOff>
    </xdr:to>
    <xdr:graphicFrame macro="">
      <xdr:nvGraphicFramePr>
        <xdr:cNvPr id="7" name="Chart 6">
          <a:extLst>
            <a:ext uri="{FF2B5EF4-FFF2-40B4-BE49-F238E27FC236}">
              <a16:creationId xmlns:a16="http://schemas.microsoft.com/office/drawing/2014/main" id="{00000000-0008-0000-03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76200</xdr:colOff>
      <xdr:row>93</xdr:row>
      <xdr:rowOff>19050</xdr:rowOff>
    </xdr:from>
    <xdr:to>
      <xdr:col>14</xdr:col>
      <xdr:colOff>152400</xdr:colOff>
      <xdr:row>107</xdr:row>
      <xdr:rowOff>176212</xdr:rowOff>
    </xdr:to>
    <xdr:graphicFrame macro="">
      <xdr:nvGraphicFramePr>
        <xdr:cNvPr id="10" name="Chart 9">
          <a:extLst>
            <a:ext uri="{FF2B5EF4-FFF2-40B4-BE49-F238E27FC236}">
              <a16:creationId xmlns:a16="http://schemas.microsoft.com/office/drawing/2014/main" id="{00000000-0008-0000-03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1885950</xdr:colOff>
      <xdr:row>77</xdr:row>
      <xdr:rowOff>142875</xdr:rowOff>
    </xdr:from>
    <xdr:to>
      <xdr:col>16</xdr:col>
      <xdr:colOff>590550</xdr:colOff>
      <xdr:row>92</xdr:row>
      <xdr:rowOff>100012</xdr:rowOff>
    </xdr:to>
    <xdr:graphicFrame macro="">
      <xdr:nvGraphicFramePr>
        <xdr:cNvPr id="12" name="Chart 11">
          <a:extLst>
            <a:ext uri="{FF2B5EF4-FFF2-40B4-BE49-F238E27FC236}">
              <a16:creationId xmlns:a16="http://schemas.microsoft.com/office/drawing/2014/main" id="{00000000-0008-0000-03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0</xdr:colOff>
      <xdr:row>1</xdr:row>
      <xdr:rowOff>1</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0" y="0"/>
          <a:ext cx="9172575"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AU" sz="2400" b="1">
              <a:solidFill>
                <a:schemeClr val="bg1"/>
              </a:solidFill>
            </a:rPr>
            <a:t>DES Monthly Report</a:t>
          </a:r>
          <a:r>
            <a:rPr lang="en-AU" sz="2400" b="1" baseline="0">
              <a:solidFill>
                <a:schemeClr val="bg1"/>
              </a:solidFill>
            </a:rPr>
            <a:t> - </a:t>
          </a:r>
          <a:r>
            <a:rPr kumimoji="0" lang="en-AU" sz="2400" b="1" i="0" u="none" strike="noStrike" kern="0" cap="none" spc="0" normalizeH="0" baseline="0" noProof="0">
              <a:ln>
                <a:noFill/>
              </a:ln>
              <a:solidFill>
                <a:prstClr val="white"/>
              </a:solidFill>
              <a:effectLst/>
              <a:uLnTx/>
              <a:uFillTx/>
              <a:latin typeface="+mn-lt"/>
              <a:ea typeface="+mn-ea"/>
              <a:cs typeface="+mn-cs"/>
            </a:rPr>
            <a:t>September 2025</a:t>
          </a:r>
          <a:endParaRPr lang="en-AU" sz="2400" b="1">
            <a:solidFill>
              <a:schemeClr val="bg1"/>
            </a:solidFill>
          </a:endParaRPr>
        </a:p>
      </xdr:txBody>
    </xdr:sp>
    <xdr:clientData/>
  </xdr:twoCellAnchor>
  <xdr:twoCellAnchor>
    <xdr:from>
      <xdr:col>1</xdr:col>
      <xdr:colOff>361950</xdr:colOff>
      <xdr:row>13</xdr:row>
      <xdr:rowOff>9524</xdr:rowOff>
    </xdr:from>
    <xdr:to>
      <xdr:col>9</xdr:col>
      <xdr:colOff>790575</xdr:colOff>
      <xdr:row>36</xdr:row>
      <xdr:rowOff>95250</xdr:rowOff>
    </xdr:to>
    <xdr:graphicFrame macro="">
      <xdr:nvGraphicFramePr>
        <xdr:cNvPr id="3" name="Chart 2">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361949</xdr:colOff>
      <xdr:row>53</xdr:row>
      <xdr:rowOff>0</xdr:rowOff>
    </xdr:from>
    <xdr:to>
      <xdr:col>9</xdr:col>
      <xdr:colOff>800100</xdr:colOff>
      <xdr:row>74</xdr:row>
      <xdr:rowOff>171525</xdr:rowOff>
    </xdr:to>
    <xdr:graphicFrame macro="">
      <xdr:nvGraphicFramePr>
        <xdr:cNvPr id="4" name="Chart 3">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371474</xdr:colOff>
      <xdr:row>91</xdr:row>
      <xdr:rowOff>161925</xdr:rowOff>
    </xdr:from>
    <xdr:to>
      <xdr:col>9</xdr:col>
      <xdr:colOff>800099</xdr:colOff>
      <xdr:row>111</xdr:row>
      <xdr:rowOff>182325</xdr:rowOff>
    </xdr:to>
    <xdr:graphicFrame macro="">
      <xdr:nvGraphicFramePr>
        <xdr:cNvPr id="5" name="Chart 4">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1:W62" totalsRowShown="0" headerRowDxfId="26" dataDxfId="24" headerRowBorderDxfId="25" tableBorderDxfId="23" dataCellStyle="Comma">
  <autoFilter ref="A1:W62"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autoFilter>
  <tableColumns count="23">
    <tableColumn id="1" xr3:uid="{00000000-0010-0000-0000-000001000000}" name="DES Month / Year" dataDxfId="22"/>
    <tableColumn id="2" xr3:uid="{00000000-0010-0000-0000-000002000000}" name="DES Job Placements" dataDxfId="21" dataCellStyle="Comma"/>
    <tableColumn id="3" xr3:uid="{00000000-0010-0000-0000-000003000000}" name="Old DES 13 Wk Outcomes" dataDxfId="20" dataCellStyle="Comma"/>
    <tableColumn id="4" xr3:uid="{00000000-0010-0000-0000-000004000000}" name="Old DES 26 Wk Outcomes" dataDxfId="19" dataCellStyle="Comma"/>
    <tableColumn id="5" xr3:uid="{00000000-0010-0000-0000-000005000000}" name="DMS Job Placement" dataDxfId="18" dataCellStyle="Comma"/>
    <tableColumn id="6" xr3:uid="{00000000-0010-0000-0000-000006000000}" name="Old DMS 13 Wk Outcomes " dataDxfId="17" dataCellStyle="Comma"/>
    <tableColumn id="7" xr3:uid="{00000000-0010-0000-0000-000007000000}" name="Old DMS 26 Wk Outcomes" dataDxfId="16" dataCellStyle="Comma"/>
    <tableColumn id="8" xr3:uid="{00000000-0010-0000-0000-000008000000}" name="ESS Job Placement" dataDxfId="15" dataCellStyle="Comma"/>
    <tableColumn id="9" xr3:uid="{00000000-0010-0000-0000-000009000000}" name="Old ESS 13 Wk Outcomes" dataDxfId="14" dataCellStyle="Comma"/>
    <tableColumn id="10" xr3:uid="{00000000-0010-0000-0000-00000A000000}" name="Old ESS 26 Wk Outcomes" dataDxfId="13" dataCellStyle="Comma"/>
    <tableColumn id="11" xr3:uid="{00000000-0010-0000-0000-00000B000000}" name="DES 4 Wk Outcomes" dataDxfId="12" dataCellStyle="Comma"/>
    <tableColumn id="12" xr3:uid="{00000000-0010-0000-0000-00000C000000}" name="DES 13 Wk Outcomes" dataDxfId="11" dataCellStyle="Comma"/>
    <tableColumn id="13" xr3:uid="{00000000-0010-0000-0000-00000D000000}" name="DES 26 Wk Outcomes" dataDxfId="10" dataCellStyle="Comma"/>
    <tableColumn id="14" xr3:uid="{00000000-0010-0000-0000-00000E000000}" name="DES 52 Wk Outcomes" dataDxfId="9" dataCellStyle="Comma"/>
    <tableColumn id="15" xr3:uid="{00000000-0010-0000-0000-00000F000000}" name="DES Path Internship" dataDxfId="8" dataCellStyle="Comma"/>
    <tableColumn id="16" xr3:uid="{00000000-0010-0000-0000-000010000000}" name="DMS 4 Wk Outcomes" dataDxfId="7" dataCellStyle="Comma"/>
    <tableColumn id="17" xr3:uid="{00000000-0010-0000-0000-000011000000}" name="DMS 13 Wk Outcomes" dataDxfId="6" dataCellStyle="Comma"/>
    <tableColumn id="18" xr3:uid="{00000000-0010-0000-0000-000012000000}" name="DMS 26 Wk Outcomes" dataDxfId="5" dataCellStyle="Comma"/>
    <tableColumn id="19" xr3:uid="{00000000-0010-0000-0000-000013000000}" name="DMS 52 Wk Outcomes" dataDxfId="4" dataCellStyle="Comma"/>
    <tableColumn id="20" xr3:uid="{00000000-0010-0000-0000-000014000000}" name="ESS 4 Wk Outcomes" dataDxfId="3" dataCellStyle="Comma"/>
    <tableColumn id="21" xr3:uid="{00000000-0010-0000-0000-000015000000}" name="ESS 13 Wk Outcomes" dataDxfId="2" dataCellStyle="Comma"/>
    <tableColumn id="22" xr3:uid="{00000000-0010-0000-0000-000016000000}" name="ESS 26 Wk Outcomes" dataDxfId="1" dataCellStyle="Comma"/>
    <tableColumn id="23" xr3:uid="{00000000-0010-0000-0000-000017000000}" name="ESS 52 Wk Outcomes" dataDxfId="0" dataCellStyle="Comma"/>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dss.gov.au/freedom-of-information-operational-information-disability-employment-and-carers-group/des-eligible-school-leaver-guidelines" TargetMode="External"/><Relationship Id="rId2" Type="http://schemas.openxmlformats.org/officeDocument/2006/relationships/hyperlink" Target="https://www.jobaccess.gov.au/path-internships" TargetMode="External"/><Relationship Id="rId1" Type="http://schemas.openxmlformats.org/officeDocument/2006/relationships/hyperlink" Target="mailto:DESData@dss.gov.au" TargetMode="External"/><Relationship Id="rId5" Type="http://schemas.openxmlformats.org/officeDocument/2006/relationships/printerSettings" Target="../printerSettings/printerSettings8.bin"/><Relationship Id="rId4" Type="http://schemas.openxmlformats.org/officeDocument/2006/relationships/hyperlink" Target="https://data.gov.au/dataset/ds-dga-e258b678-eb6b-4ebb-92d8-0fe7c1122c42/details?q=DES%20Monthl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sheetPr>
  <dimension ref="A1:P36"/>
  <sheetViews>
    <sheetView showGridLines="0" tabSelected="1" zoomScale="93" zoomScaleNormal="93" workbookViewId="0"/>
  </sheetViews>
  <sheetFormatPr defaultRowHeight="14.5" x14ac:dyDescent="0.35"/>
  <cols>
    <col min="1" max="1" width="25.7265625" customWidth="1"/>
    <col min="2" max="2" width="10.7265625" customWidth="1"/>
    <col min="3" max="3" width="12.453125" customWidth="1"/>
    <col min="4" max="5" width="10.7265625" customWidth="1"/>
    <col min="6" max="6" width="1.7265625" customWidth="1"/>
    <col min="7" max="7" width="26.7265625" customWidth="1"/>
    <col min="8" max="11" width="10.7265625" customWidth="1"/>
    <col min="12" max="12" width="1.1796875" customWidth="1"/>
  </cols>
  <sheetData>
    <row r="1" spans="1:16" ht="25.5" customHeight="1" x14ac:dyDescent="0.35">
      <c r="B1" s="210" t="str">
        <f>"DES Monthly Report - "&amp;TEXT(CaseloadData!$A$47,"mmmm yyyy")&amp;""</f>
        <v>DES Monthly Report - June 2024</v>
      </c>
      <c r="C1" s="210"/>
      <c r="D1" s="210"/>
      <c r="E1" s="210"/>
      <c r="F1" s="210"/>
      <c r="G1" s="210"/>
      <c r="H1" s="210"/>
      <c r="I1" s="210"/>
      <c r="J1" s="210"/>
      <c r="K1" s="210"/>
      <c r="L1" s="210"/>
      <c r="M1" s="210"/>
      <c r="N1" s="210"/>
      <c r="O1" s="210"/>
      <c r="P1" s="210"/>
    </row>
    <row r="2" spans="1:16" ht="25.5" customHeight="1" x14ac:dyDescent="0.35">
      <c r="B2" t="s">
        <v>312</v>
      </c>
    </row>
    <row r="3" spans="1:16" ht="25" x14ac:dyDescent="0.55000000000000004">
      <c r="A3" s="211" t="s">
        <v>0</v>
      </c>
      <c r="B3" s="211"/>
      <c r="C3" s="191" t="str" cm="1">
        <f t="array" aca="1" ref="C3" ca="1">"Total DES Caseload at "&amp;TEXT(INDIRECT("CaseloadData!A62"),"dd mmmm yyyy")&amp;" is "&amp;TEXT(INDIRECT("CaseloadData!D62"),"#,##0,#,##0")&amp;""</f>
        <v>Total DES Caseload at 30 September 2025 is 244,209</v>
      </c>
      <c r="D3" s="185"/>
      <c r="E3" s="186"/>
      <c r="F3" s="186"/>
      <c r="G3" s="186"/>
      <c r="H3" s="186"/>
      <c r="I3" s="184"/>
      <c r="J3" s="183"/>
      <c r="K3" s="180"/>
      <c r="L3" s="180"/>
      <c r="M3" s="180"/>
      <c r="N3" s="180"/>
    </row>
    <row r="4" spans="1:16" ht="15" customHeight="1" x14ac:dyDescent="0.35">
      <c r="A4" s="211"/>
      <c r="B4" s="211"/>
      <c r="G4" s="181"/>
    </row>
    <row r="5" spans="1:16" x14ac:dyDescent="0.35">
      <c r="A5" s="211"/>
      <c r="B5" s="211"/>
    </row>
    <row r="6" spans="1:16" ht="15" customHeight="1" x14ac:dyDescent="0.35">
      <c r="A6" s="209" t="str">
        <f ca="1">"The caseload for "&amp;TEXT(INDIRECT("CaseloadData!A62"),"dd mmmm yyyy")&amp;" is "&amp;TEXT(INDIRECT("CaseloadData!D62"),"#,##0,#,##0")&amp;". "&amp;IF(Caseload!E12&lt;0,"A decrease","An increase")&amp;" of "&amp;IF(AND(Caseload!E12&gt;=-0.001, Caseload!E12&lt;=0.001),"&lt; 0.1", ROUND(Caseload!E12*100, 1))&amp;"% from "&amp;TEXT(INDIRECT("CaseloadData!A61"),"dd mmmm yyyy")&amp; ". This includes "&amp;TEXT(INDIRECT("CaseloadData!b62"),"#,##0,#,##0")&amp;" (" &amp;ROUND(INDIRECT("CaseloadData!B62")/INDIRECT("CaseloadData!D62")*100, 1)&amp; "%) in the Disability Management Service (DMS) program and "&amp;TEXT(INDIRECT("CaseloadData!C62"), "#,##0,#,##0")&amp;" ("&amp;ROUND(INDIRECT("CaseloadData!C62")/INDIRECT("CaseloadData!D62")*100, 1)&amp; "%) in the Employment Support Service (ESS) program. The caseload was distributed to 81 providers and 3,145 sites."</f>
        <v>The caseload for 30 September 2025 is 244,209. A decrease of -0.5% from 31 August 2025. This includes 89,342 (36.6%) in the Disability Management Service (DMS) program and 154,867 (63.4%) in the Employment Support Service (ESS) program. The caseload was distributed to 81 providers and 3,145 sites.</v>
      </c>
      <c r="B6" s="209"/>
      <c r="C6" s="209"/>
      <c r="D6" s="209"/>
      <c r="E6" s="209"/>
      <c r="F6" s="209"/>
      <c r="G6" s="209"/>
      <c r="H6" s="209"/>
      <c r="I6" s="209"/>
      <c r="J6" s="209"/>
      <c r="K6" s="209"/>
    </row>
    <row r="7" spans="1:16" x14ac:dyDescent="0.35">
      <c r="A7" s="209"/>
      <c r="B7" s="209"/>
      <c r="C7" s="209"/>
      <c r="D7" s="209"/>
      <c r="E7" s="209"/>
      <c r="F7" s="209"/>
      <c r="G7" s="209"/>
      <c r="H7" s="209"/>
      <c r="I7" s="209"/>
      <c r="J7" s="209"/>
      <c r="K7" s="209"/>
    </row>
    <row r="8" spans="1:16" x14ac:dyDescent="0.35">
      <c r="A8" s="54"/>
      <c r="K8" s="55"/>
    </row>
    <row r="9" spans="1:16" x14ac:dyDescent="0.35">
      <c r="A9" s="1" t="s">
        <v>1</v>
      </c>
      <c r="B9" s="2"/>
      <c r="C9" s="2"/>
      <c r="D9" s="2"/>
      <c r="E9" s="3"/>
      <c r="G9" s="4" t="s">
        <v>2</v>
      </c>
      <c r="H9" s="53" t="s">
        <v>3</v>
      </c>
      <c r="I9" s="53" t="s">
        <v>4</v>
      </c>
      <c r="J9" s="7" t="s">
        <v>5</v>
      </c>
      <c r="K9" s="8" t="s">
        <v>6</v>
      </c>
    </row>
    <row r="10" spans="1:16" x14ac:dyDescent="0.35">
      <c r="G10" s="5" t="s">
        <v>127</v>
      </c>
      <c r="H10" s="149">
        <v>4028</v>
      </c>
      <c r="I10" s="149">
        <v>7046</v>
      </c>
      <c r="J10" s="149">
        <v>11074</v>
      </c>
      <c r="K10" s="150">
        <v>4.5346404104680826E-2</v>
      </c>
    </row>
    <row r="11" spans="1:16" x14ac:dyDescent="0.35">
      <c r="A11" s="12" t="s">
        <v>7</v>
      </c>
      <c r="B11" s="51" t="s">
        <v>3</v>
      </c>
      <c r="C11" s="51" t="s">
        <v>4</v>
      </c>
      <c r="D11" s="13" t="s">
        <v>5</v>
      </c>
      <c r="E11" s="14" t="s">
        <v>6</v>
      </c>
      <c r="G11" s="5" t="s">
        <v>168</v>
      </c>
      <c r="H11" s="149">
        <v>56931</v>
      </c>
      <c r="I11" s="149">
        <v>109318</v>
      </c>
      <c r="J11" s="149">
        <v>166249</v>
      </c>
      <c r="K11" s="150">
        <v>0.68076524616209888</v>
      </c>
    </row>
    <row r="12" spans="1:16" x14ac:dyDescent="0.35">
      <c r="A12" s="5" t="s">
        <v>8</v>
      </c>
      <c r="B12" s="149">
        <v>46088</v>
      </c>
      <c r="C12" s="149">
        <v>82107</v>
      </c>
      <c r="D12" s="149">
        <v>128195</v>
      </c>
      <c r="E12" s="150">
        <v>0.5248599867935142</v>
      </c>
      <c r="G12" s="6" t="s">
        <v>128</v>
      </c>
      <c r="H12" s="151">
        <v>28383</v>
      </c>
      <c r="I12" s="151">
        <v>38503</v>
      </c>
      <c r="J12" s="151">
        <v>66886</v>
      </c>
      <c r="K12" s="152">
        <v>0.27388834973322029</v>
      </c>
    </row>
    <row r="13" spans="1:16" x14ac:dyDescent="0.35">
      <c r="A13" s="6" t="s">
        <v>9</v>
      </c>
      <c r="B13" s="151">
        <v>43254</v>
      </c>
      <c r="C13" s="151">
        <v>72760</v>
      </c>
      <c r="D13" s="151">
        <v>116014</v>
      </c>
      <c r="E13" s="152">
        <v>0.47514001320648586</v>
      </c>
    </row>
    <row r="14" spans="1:16" x14ac:dyDescent="0.35">
      <c r="D14" s="182"/>
      <c r="G14" s="9" t="s">
        <v>167</v>
      </c>
      <c r="H14" s="52" t="s">
        <v>3</v>
      </c>
      <c r="I14" s="52" t="s">
        <v>4</v>
      </c>
      <c r="J14" s="10" t="s">
        <v>5</v>
      </c>
      <c r="K14" s="11" t="s">
        <v>6</v>
      </c>
    </row>
    <row r="15" spans="1:16" x14ac:dyDescent="0.35">
      <c r="A15" s="9" t="s">
        <v>10</v>
      </c>
      <c r="B15" s="52" t="s">
        <v>3</v>
      </c>
      <c r="C15" s="52" t="s">
        <v>4</v>
      </c>
      <c r="D15" s="10" t="s">
        <v>5</v>
      </c>
      <c r="E15" s="11" t="s">
        <v>6</v>
      </c>
      <c r="G15" s="5" t="s">
        <v>129</v>
      </c>
      <c r="H15" s="149">
        <v>40267</v>
      </c>
      <c r="I15" s="149">
        <v>68480</v>
      </c>
      <c r="J15" s="149">
        <v>108747</v>
      </c>
      <c r="K15" s="150">
        <v>0.65412122779685888</v>
      </c>
      <c r="L15" s="44"/>
    </row>
    <row r="16" spans="1:16" x14ac:dyDescent="0.35">
      <c r="A16" s="5" t="s">
        <v>11</v>
      </c>
      <c r="B16" s="149">
        <v>1553</v>
      </c>
      <c r="C16" s="149">
        <v>8128</v>
      </c>
      <c r="D16" s="149">
        <v>9681</v>
      </c>
      <c r="E16" s="150">
        <v>3.9642273626279131E-2</v>
      </c>
      <c r="G16" s="5" t="s">
        <v>301</v>
      </c>
      <c r="H16" s="149">
        <v>14511</v>
      </c>
      <c r="I16" s="149">
        <v>19963</v>
      </c>
      <c r="J16" s="149">
        <v>34474</v>
      </c>
      <c r="K16" s="150">
        <v>0.20736365331520792</v>
      </c>
      <c r="L16" s="44"/>
    </row>
    <row r="17" spans="1:12" x14ac:dyDescent="0.35">
      <c r="A17" s="5" t="s">
        <v>294</v>
      </c>
      <c r="B17" s="149">
        <v>4142</v>
      </c>
      <c r="C17" s="149">
        <v>13169</v>
      </c>
      <c r="D17" s="149">
        <v>17311</v>
      </c>
      <c r="E17" s="150">
        <v>7.0886003382348725E-2</v>
      </c>
      <c r="G17" s="6" t="s">
        <v>130</v>
      </c>
      <c r="H17" s="151">
        <v>2153</v>
      </c>
      <c r="I17" s="151">
        <v>20875</v>
      </c>
      <c r="J17" s="151">
        <v>23028</v>
      </c>
      <c r="K17" s="152">
        <v>0.13851511888793316</v>
      </c>
      <c r="L17" s="44"/>
    </row>
    <row r="18" spans="1:12" x14ac:dyDescent="0.35">
      <c r="A18" s="5" t="s">
        <v>295</v>
      </c>
      <c r="B18" s="149">
        <v>13654</v>
      </c>
      <c r="C18" s="149">
        <v>31779</v>
      </c>
      <c r="D18" s="149">
        <v>45433</v>
      </c>
      <c r="E18" s="150">
        <v>0.18604146448329095</v>
      </c>
    </row>
    <row r="19" spans="1:12" x14ac:dyDescent="0.35">
      <c r="A19" s="5" t="s">
        <v>296</v>
      </c>
      <c r="B19" s="149">
        <v>14428</v>
      </c>
      <c r="C19" s="149">
        <v>24882</v>
      </c>
      <c r="D19" s="149">
        <v>39310</v>
      </c>
      <c r="E19" s="150">
        <v>0.16096867846803353</v>
      </c>
      <c r="G19" s="12" t="s">
        <v>15</v>
      </c>
      <c r="H19" s="51" t="s">
        <v>3</v>
      </c>
      <c r="I19" s="51" t="s">
        <v>4</v>
      </c>
      <c r="J19" s="13" t="s">
        <v>5</v>
      </c>
      <c r="K19" s="14" t="s">
        <v>6</v>
      </c>
    </row>
    <row r="20" spans="1:12" x14ac:dyDescent="0.35">
      <c r="A20" s="5" t="s">
        <v>297</v>
      </c>
      <c r="B20" s="149">
        <v>9635</v>
      </c>
      <c r="C20" s="149">
        <v>14396</v>
      </c>
      <c r="D20" s="149">
        <v>24031</v>
      </c>
      <c r="E20" s="150">
        <v>9.8403416745492592E-2</v>
      </c>
      <c r="G20" s="5" t="s">
        <v>17</v>
      </c>
      <c r="H20" s="149">
        <v>48121</v>
      </c>
      <c r="I20" s="149">
        <v>50943</v>
      </c>
      <c r="J20" s="149">
        <v>99064</v>
      </c>
      <c r="K20" s="150">
        <v>0.40565253532834578</v>
      </c>
    </row>
    <row r="21" spans="1:12" x14ac:dyDescent="0.35">
      <c r="A21" s="5" t="s">
        <v>298</v>
      </c>
      <c r="B21" s="149">
        <v>12139</v>
      </c>
      <c r="C21" s="149">
        <v>17368</v>
      </c>
      <c r="D21" s="149">
        <v>29507</v>
      </c>
      <c r="E21" s="150">
        <v>0.12082683275391161</v>
      </c>
      <c r="G21" s="5" t="s">
        <v>19</v>
      </c>
      <c r="H21" s="149">
        <v>33999</v>
      </c>
      <c r="I21" s="149">
        <v>65408</v>
      </c>
      <c r="J21" s="149">
        <v>99407</v>
      </c>
      <c r="K21" s="150">
        <v>0.40705706996875629</v>
      </c>
    </row>
    <row r="22" spans="1:12" x14ac:dyDescent="0.35">
      <c r="A22" s="5" t="s">
        <v>299</v>
      </c>
      <c r="B22" s="149">
        <v>27024</v>
      </c>
      <c r="C22" s="149">
        <v>36667</v>
      </c>
      <c r="D22" s="149">
        <v>63691</v>
      </c>
      <c r="E22" s="150">
        <v>0.26080529382618989</v>
      </c>
      <c r="G22" s="5" t="s">
        <v>26</v>
      </c>
      <c r="H22" s="149">
        <v>1345</v>
      </c>
      <c r="I22" s="149">
        <v>5613</v>
      </c>
      <c r="J22" s="149">
        <v>6958</v>
      </c>
      <c r="K22" s="150">
        <v>2.8491988419755209E-2</v>
      </c>
    </row>
    <row r="23" spans="1:12" x14ac:dyDescent="0.35">
      <c r="A23" s="6" t="s">
        <v>300</v>
      </c>
      <c r="B23" s="151">
        <v>6767</v>
      </c>
      <c r="C23" s="151">
        <v>8478</v>
      </c>
      <c r="D23" s="151">
        <v>15245</v>
      </c>
      <c r="E23" s="152">
        <v>6.2426036714453605E-2</v>
      </c>
      <c r="G23" s="5" t="s">
        <v>21</v>
      </c>
      <c r="H23" s="149">
        <v>325</v>
      </c>
      <c r="I23" s="149">
        <v>8305</v>
      </c>
      <c r="J23" s="149">
        <v>8630</v>
      </c>
      <c r="K23" s="150">
        <v>3.5338582935108859E-2</v>
      </c>
    </row>
    <row r="24" spans="1:12" x14ac:dyDescent="0.35">
      <c r="G24" s="5" t="s">
        <v>24</v>
      </c>
      <c r="H24" s="149">
        <v>2886</v>
      </c>
      <c r="I24" s="149">
        <v>6193</v>
      </c>
      <c r="J24" s="149">
        <v>9079</v>
      </c>
      <c r="K24" s="150">
        <v>3.7177172012497491E-2</v>
      </c>
    </row>
    <row r="25" spans="1:12" x14ac:dyDescent="0.35">
      <c r="A25" s="4" t="s">
        <v>25</v>
      </c>
      <c r="B25" s="53" t="s">
        <v>3</v>
      </c>
      <c r="C25" s="53" t="s">
        <v>4</v>
      </c>
      <c r="D25" s="53" t="s">
        <v>5</v>
      </c>
      <c r="E25" s="114" t="s">
        <v>6</v>
      </c>
      <c r="G25" s="5" t="s">
        <v>23</v>
      </c>
      <c r="H25" s="149">
        <v>974</v>
      </c>
      <c r="I25" s="149">
        <v>12974</v>
      </c>
      <c r="J25" s="149">
        <v>13948</v>
      </c>
      <c r="K25" s="150">
        <v>5.7115012141239672E-2</v>
      </c>
    </row>
    <row r="26" spans="1:12" x14ac:dyDescent="0.35">
      <c r="A26" s="112" t="s">
        <v>27</v>
      </c>
      <c r="B26" s="56">
        <v>7230</v>
      </c>
      <c r="C26" s="56">
        <v>14665</v>
      </c>
      <c r="D26" s="56">
        <v>21895</v>
      </c>
      <c r="E26" s="110">
        <v>8.9656810355064717E-2</v>
      </c>
      <c r="G26" s="5" t="s">
        <v>28</v>
      </c>
      <c r="H26" s="149">
        <v>523</v>
      </c>
      <c r="I26" s="149">
        <v>1513</v>
      </c>
      <c r="J26" s="149">
        <v>2036</v>
      </c>
      <c r="K26" s="150">
        <v>8.3371210725239446E-3</v>
      </c>
    </row>
    <row r="27" spans="1:12" x14ac:dyDescent="0.35">
      <c r="A27" s="112" t="s">
        <v>287</v>
      </c>
      <c r="B27" s="56">
        <v>20528</v>
      </c>
      <c r="C27" s="56">
        <v>25036</v>
      </c>
      <c r="D27" s="56">
        <v>45564</v>
      </c>
      <c r="E27" s="110">
        <v>0.18657789024974508</v>
      </c>
      <c r="G27" s="5" t="s">
        <v>110</v>
      </c>
      <c r="H27" s="149">
        <v>382</v>
      </c>
      <c r="I27" s="149">
        <v>1807</v>
      </c>
      <c r="J27" s="149">
        <v>2189</v>
      </c>
      <c r="K27" s="150">
        <v>8.9636336089169519E-3</v>
      </c>
    </row>
    <row r="28" spans="1:12" x14ac:dyDescent="0.35">
      <c r="A28" s="112" t="s">
        <v>30</v>
      </c>
      <c r="B28" s="56">
        <v>7109</v>
      </c>
      <c r="C28" s="56">
        <v>12474</v>
      </c>
      <c r="D28" s="56">
        <v>19583</v>
      </c>
      <c r="E28" s="110">
        <v>8.018950980512593E-2</v>
      </c>
      <c r="G28" s="5" t="s">
        <v>31</v>
      </c>
      <c r="H28" s="149">
        <v>664</v>
      </c>
      <c r="I28" s="149">
        <v>1619</v>
      </c>
      <c r="J28" s="149">
        <v>2283</v>
      </c>
      <c r="K28" s="150">
        <v>9.3485498077466433E-3</v>
      </c>
    </row>
    <row r="29" spans="1:12" x14ac:dyDescent="0.35">
      <c r="A29" s="112" t="s">
        <v>32</v>
      </c>
      <c r="B29" s="56">
        <v>5205</v>
      </c>
      <c r="C29" s="56">
        <v>6779</v>
      </c>
      <c r="D29" s="56">
        <v>11984</v>
      </c>
      <c r="E29" s="110">
        <v>4.907272049760656E-2</v>
      </c>
      <c r="G29" s="5" t="s">
        <v>33</v>
      </c>
      <c r="H29" s="149">
        <v>47</v>
      </c>
      <c r="I29" s="149">
        <v>219</v>
      </c>
      <c r="J29" s="149">
        <v>266</v>
      </c>
      <c r="K29" s="150">
        <v>1.0892309456244447E-3</v>
      </c>
    </row>
    <row r="30" spans="1:12" x14ac:dyDescent="0.35">
      <c r="A30" s="113" t="s">
        <v>34</v>
      </c>
      <c r="B30" s="57">
        <v>8124</v>
      </c>
      <c r="C30" s="57">
        <v>14588</v>
      </c>
      <c r="D30" s="57">
        <v>22712</v>
      </c>
      <c r="E30" s="111">
        <v>9.3002305402339794E-2</v>
      </c>
      <c r="G30" s="5" t="s">
        <v>131</v>
      </c>
      <c r="H30" s="149">
        <v>11</v>
      </c>
      <c r="I30" s="149">
        <v>102</v>
      </c>
      <c r="J30" s="149">
        <v>113</v>
      </c>
      <c r="K30" s="110">
        <v>4.6271840923143702E-4</v>
      </c>
    </row>
    <row r="31" spans="1:12" x14ac:dyDescent="0.35">
      <c r="A31" s="54" t="s">
        <v>166</v>
      </c>
      <c r="G31" s="6" t="s">
        <v>132</v>
      </c>
      <c r="H31" s="151">
        <v>65</v>
      </c>
      <c r="I31" s="151">
        <v>171</v>
      </c>
      <c r="J31" s="151">
        <v>236</v>
      </c>
      <c r="K31" s="152">
        <v>9.6638535025326665E-4</v>
      </c>
    </row>
    <row r="36" spans="11:11" x14ac:dyDescent="0.35">
      <c r="K36" s="44"/>
    </row>
  </sheetData>
  <mergeCells count="3">
    <mergeCell ref="A6:K7"/>
    <mergeCell ref="B1:P1"/>
    <mergeCell ref="A3:B5"/>
  </mergeCells>
  <pageMargins left="0.31496062992125984" right="0.31496062992125984" top="0.35433070866141736" bottom="0.35433070866141736" header="0.31496062992125984" footer="0.31496062992125984"/>
  <pageSetup paperSize="9" scale="9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5AB6D6"/>
  </sheetPr>
  <dimension ref="B1:R114"/>
  <sheetViews>
    <sheetView showGridLines="0" zoomScaleNormal="100" workbookViewId="0"/>
  </sheetViews>
  <sheetFormatPr defaultRowHeight="14.5" x14ac:dyDescent="0.35"/>
  <cols>
    <col min="1" max="1" width="2.26953125" customWidth="1"/>
    <col min="2" max="9" width="14.7265625" customWidth="1"/>
    <col min="10" max="10" width="14.1796875" customWidth="1"/>
    <col min="11" max="11" width="5.81640625" customWidth="1"/>
    <col min="12" max="12" width="39.26953125" customWidth="1"/>
    <col min="13" max="13" width="21.26953125" customWidth="1"/>
    <col min="14" max="14" width="21.81640625" customWidth="1"/>
    <col min="15" max="15" width="15.54296875" customWidth="1"/>
    <col min="16" max="16" width="16.54296875" customWidth="1"/>
  </cols>
  <sheetData>
    <row r="1" spans="2:16" ht="25.5" customHeight="1" x14ac:dyDescent="0.35"/>
    <row r="2" spans="2:16" x14ac:dyDescent="0.35">
      <c r="G2" s="135"/>
    </row>
    <row r="3" spans="2:16" ht="17.5" customHeight="1" x14ac:dyDescent="0.35">
      <c r="B3" s="214"/>
      <c r="C3" s="214"/>
      <c r="L3" s="24" t="s">
        <v>86</v>
      </c>
      <c r="M3" s="24" t="s">
        <v>3</v>
      </c>
      <c r="N3" s="24" t="s">
        <v>4</v>
      </c>
      <c r="O3" s="24" t="s">
        <v>73</v>
      </c>
      <c r="P3" s="23" t="s">
        <v>87</v>
      </c>
    </row>
    <row r="4" spans="2:16" ht="17.5" customHeight="1" x14ac:dyDescent="0.35">
      <c r="B4" s="22" t="s">
        <v>74</v>
      </c>
      <c r="H4" s="195"/>
      <c r="L4" s="79" t="s">
        <v>88</v>
      </c>
      <c r="M4" s="25"/>
      <c r="N4" s="25"/>
      <c r="O4" s="25"/>
      <c r="P4" s="25"/>
    </row>
    <row r="5" spans="2:16" x14ac:dyDescent="0.35">
      <c r="L5" s="80" t="s">
        <v>181</v>
      </c>
      <c r="M5" s="75">
        <v>78390</v>
      </c>
      <c r="N5" s="75">
        <v>108372</v>
      </c>
      <c r="O5" s="75">
        <v>186762</v>
      </c>
      <c r="P5" s="77">
        <v>0.76476296942373134</v>
      </c>
    </row>
    <row r="6" spans="2:16" x14ac:dyDescent="0.35">
      <c r="L6" s="80" t="s">
        <v>89</v>
      </c>
      <c r="M6" s="75">
        <v>2112</v>
      </c>
      <c r="N6" s="75">
        <v>28652</v>
      </c>
      <c r="O6" s="75">
        <v>30764</v>
      </c>
      <c r="P6" s="77">
        <v>0.12597406319996396</v>
      </c>
    </row>
    <row r="7" spans="2:16" x14ac:dyDescent="0.35">
      <c r="L7" s="80" t="s">
        <v>90</v>
      </c>
      <c r="M7" s="75">
        <v>4268</v>
      </c>
      <c r="N7" s="75">
        <v>5034</v>
      </c>
      <c r="O7" s="75">
        <v>9302</v>
      </c>
      <c r="P7" s="77">
        <v>3.8090324271423247E-2</v>
      </c>
    </row>
    <row r="8" spans="2:16" x14ac:dyDescent="0.35">
      <c r="B8" s="215" t="s">
        <v>75</v>
      </c>
      <c r="C8" s="217" t="s">
        <v>76</v>
      </c>
      <c r="D8" s="219" t="s">
        <v>77</v>
      </c>
      <c r="E8" s="225" t="s">
        <v>163</v>
      </c>
      <c r="F8" s="221" t="s">
        <v>78</v>
      </c>
      <c r="G8" s="223" t="s">
        <v>164</v>
      </c>
      <c r="H8" s="34" t="s">
        <v>79</v>
      </c>
      <c r="I8" s="34" t="s">
        <v>79</v>
      </c>
      <c r="J8" s="34" t="s">
        <v>80</v>
      </c>
      <c r="L8" s="80" t="s">
        <v>111</v>
      </c>
      <c r="M8" s="75">
        <v>944</v>
      </c>
      <c r="N8" s="75">
        <v>1501</v>
      </c>
      <c r="O8" s="75">
        <v>2445</v>
      </c>
      <c r="P8" s="77">
        <v>1.0011916022751005E-2</v>
      </c>
    </row>
    <row r="9" spans="2:16" x14ac:dyDescent="0.35">
      <c r="B9" s="216"/>
      <c r="C9" s="218"/>
      <c r="D9" s="220"/>
      <c r="E9" s="226"/>
      <c r="F9" s="222"/>
      <c r="G9" s="224"/>
      <c r="H9" s="35" t="str">
        <f ca="1">"June "&amp; YEAR(IF(MONTH(INDIRECT("CaseloadData!A62"))&lt;7,EDATE(INDIRECT("CaseloadData!A62"),-12),INDIRECT("CaseloadData!A62"))-1)</f>
        <v>June 2025</v>
      </c>
      <c r="I9" s="35" t="str">
        <f ca="1">"June "&amp; YEAR(IF(MONTH(INDIRECT("CaseloadData!A62"))&lt;7,EDATE(INDIRECT("CaseloadData!A62"),-12),INDIRECT("CaseloadData!A62"))-1)-1</f>
        <v>June 2024</v>
      </c>
      <c r="J9" s="35" t="s">
        <v>81</v>
      </c>
      <c r="L9" s="80" t="s">
        <v>112</v>
      </c>
      <c r="M9" s="75">
        <v>3628</v>
      </c>
      <c r="N9" s="75">
        <v>11308</v>
      </c>
      <c r="O9" s="75">
        <v>14936</v>
      </c>
      <c r="P9" s="77">
        <v>6.1160727082130467E-2</v>
      </c>
    </row>
    <row r="10" spans="2:16" x14ac:dyDescent="0.35">
      <c r="B10" s="36" t="s">
        <v>82</v>
      </c>
      <c r="C10" s="161" cm="1">
        <f t="array" aca="1" ref="C10" ca="1">INDIRECT("CaseloadData!B62")</f>
        <v>89342</v>
      </c>
      <c r="D10" s="161" cm="1">
        <f t="array" aca="1" ref="D10" ca="1">INDIRECT("CaseloadData!B61")</f>
        <v>89773</v>
      </c>
      <c r="E10" s="68">
        <f ca="1">(C10-D10)/D10</f>
        <v>-4.8009980729172468E-3</v>
      </c>
      <c r="F10" s="161" cm="1">
        <f t="array" aca="1" ref="F10" ca="1">INDIRECT("CaseloadData!B50")</f>
        <v>94117</v>
      </c>
      <c r="G10" s="68">
        <f ca="1">(C10-F10)/F10</f>
        <v>-5.0734723801226136E-2</v>
      </c>
      <c r="H10" s="67">
        <f ca="1">INDEX(INDIRECT("CaseloadData!B2:B62"),MATCH(DATE(YEAR(IF(MONTH(INDIRECT("CaseloadData!A62"))&lt;7,EDATE(INDIRECT("CaseloadData!A62"),-12),INDIRECT("CaseloadData!A62"))-1),6,30), INDIRECT("CaseloadData!A2:A62")),0)</f>
        <v>89995</v>
      </c>
      <c r="I10" s="67">
        <f ca="1">INDEX(INDIRECT("CaseloadData!B2:B62"),MATCH(DATE(YEAR(IF(MONTH(INDIRECT("CaseloadData!A62"))&lt;7,EDATE(INDIRECT("CaseloadData!A62"),-12),INDIRECT("CaseloadData!A62"))-1)-1,6,30), INDIRECT("CaseloadData!A2:A62")),0)</f>
        <v>99973</v>
      </c>
      <c r="J10" s="68">
        <f ca="1">(H10-I10)/I10</f>
        <v>-9.9806947875926505E-2</v>
      </c>
      <c r="L10" s="79" t="s">
        <v>133</v>
      </c>
      <c r="M10" s="76"/>
      <c r="N10" s="76"/>
      <c r="O10" s="76"/>
      <c r="P10" s="76"/>
    </row>
    <row r="11" spans="2:16" x14ac:dyDescent="0.35">
      <c r="B11" s="36" t="s">
        <v>83</v>
      </c>
      <c r="C11" s="161" cm="1">
        <f t="array" aca="1" ref="C11" ca="1">INDIRECT("CaseloadData!C62")</f>
        <v>154867</v>
      </c>
      <c r="D11" s="161" cm="1">
        <f t="array" aca="1" ref="D11" ca="1">INDIRECT("CaseloadData!C61")</f>
        <v>155561</v>
      </c>
      <c r="E11" s="68">
        <f ca="1">(C11-D11)/D11</f>
        <v>-4.4612724268936303E-3</v>
      </c>
      <c r="F11" s="161" cm="1">
        <f t="array" aca="1" ref="F11" ca="1">INDIRECT("CaseloadData!C50")</f>
        <v>155320</v>
      </c>
      <c r="G11" s="68">
        <f t="shared" ref="G11:G12" ca="1" si="0">(C11-F11)/F11</f>
        <v>-2.9165593613185679E-3</v>
      </c>
      <c r="H11" s="67">
        <f ca="1">INDEX(INDIRECT("CaseloadData!C2:C62"),MATCH(DATE(YEAR(IF(MONTH(INDIRECT("CaseloadData!A62"))&lt;7,EDATE(INDIRECT("CaseloadData!A62"),-12),INDIRECT("CaseloadData!A62"))-1),6,30), INDIRECT("CaseloadData!A2:A62")),0)</f>
        <v>155161</v>
      </c>
      <c r="I11" s="67">
        <f ca="1">INDEX(INDIRECT("CaseloadData!C2:C62"),MATCH(DATE(YEAR(IF(MONTH(INDIRECT("CaseloadData!A62"))&lt;7,EDATE(INDIRECT("CaseloadData!A62"),-12),INDIRECT("CaseloadData!A62"))-1)-1,6,30), INDIRECT("CaseloadData!A2:A62")),0)</f>
        <v>157903</v>
      </c>
      <c r="J11" s="68">
        <f t="shared" ref="J11:J12" ca="1" si="1">(H11-I11)/I11</f>
        <v>-1.7365091226892459E-2</v>
      </c>
      <c r="L11" s="80" t="s">
        <v>134</v>
      </c>
      <c r="M11" s="75">
        <v>9887</v>
      </c>
      <c r="N11" s="75">
        <v>39291</v>
      </c>
      <c r="O11" s="75">
        <v>49178</v>
      </c>
      <c r="P11" s="77">
        <v>0.20137668963879299</v>
      </c>
    </row>
    <row r="12" spans="2:16" x14ac:dyDescent="0.35">
      <c r="B12" s="36" t="s">
        <v>73</v>
      </c>
      <c r="C12" s="161" cm="1">
        <f t="array" aca="1" ref="C12" ca="1">INDIRECT("CaseloadData!D62")</f>
        <v>244209</v>
      </c>
      <c r="D12" s="161" cm="1">
        <f t="array" aca="1" ref="D12" ca="1">INDIRECT("CaseloadData!D61")</f>
        <v>245334</v>
      </c>
      <c r="E12" s="68">
        <f ca="1">(C12-D12)/D12</f>
        <v>-4.5855853652571592E-3</v>
      </c>
      <c r="F12" s="161" cm="1">
        <f t="array" aca="1" ref="F12" ca="1">INDIRECT("CaseloadData!D50")</f>
        <v>249437</v>
      </c>
      <c r="G12" s="68">
        <f t="shared" ca="1" si="0"/>
        <v>-2.095920011866724E-2</v>
      </c>
      <c r="H12" s="67">
        <f ca="1">INDEX(INDIRECT("CaseloadData!D2:D62"),MATCH(DATE(YEAR(IF(MONTH(INDIRECT("CaseloadData!A62"))&lt;7,EDATE(INDIRECT("CaseloadData!A62"),-12),INDIRECT("CaseloadData!A62"))-1),6,30), INDIRECT("CaseloadData!A2:A62")),0)</f>
        <v>245156</v>
      </c>
      <c r="I12" s="67">
        <f ca="1">INDEX(INDIRECT("CaseloadData!D2:D62"),MATCH(DATE(YEAR(IF(MONTH(INDIRECT("CaseloadData!A62"))&lt;7,EDATE(INDIRECT("CaseloadData!A62"),-12),INDIRECT("CaseloadData!A62"))-1)-1,6,30), INDIRECT("CaseloadData!A2:A62")),0)</f>
        <v>257876</v>
      </c>
      <c r="J12" s="68">
        <f t="shared" ca="1" si="1"/>
        <v>-4.9326032666863147E-2</v>
      </c>
      <c r="L12" s="80" t="s">
        <v>161</v>
      </c>
      <c r="M12" s="75">
        <v>79455</v>
      </c>
      <c r="N12" s="75">
        <v>115576</v>
      </c>
      <c r="O12" s="75">
        <v>195031</v>
      </c>
      <c r="P12" s="77">
        <v>0.79862331036120704</v>
      </c>
    </row>
    <row r="13" spans="2:16" ht="12.75" customHeight="1" x14ac:dyDescent="0.35">
      <c r="L13" s="122" t="s">
        <v>179</v>
      </c>
      <c r="M13" s="76"/>
      <c r="N13" s="76"/>
      <c r="O13" s="76"/>
      <c r="P13" s="76"/>
    </row>
    <row r="14" spans="2:16" ht="12.75" customHeight="1" x14ac:dyDescent="0.35">
      <c r="L14" s="123" t="s">
        <v>175</v>
      </c>
      <c r="M14" s="75">
        <v>173</v>
      </c>
      <c r="N14" s="75">
        <v>3341</v>
      </c>
      <c r="O14" s="75">
        <v>3514</v>
      </c>
      <c r="P14" s="77">
        <v>1.438931407114398E-2</v>
      </c>
    </row>
    <row r="15" spans="2:16" ht="12.75" customHeight="1" x14ac:dyDescent="0.35">
      <c r="L15" s="124" t="s">
        <v>176</v>
      </c>
      <c r="M15" s="75">
        <v>30</v>
      </c>
      <c r="N15" s="75">
        <v>1800</v>
      </c>
      <c r="O15" s="75">
        <v>1830</v>
      </c>
      <c r="P15" s="77">
        <v>7.4935813176418556E-3</v>
      </c>
    </row>
    <row r="16" spans="2:16" ht="12.75" customHeight="1" x14ac:dyDescent="0.35">
      <c r="L16" s="125" t="s">
        <v>177</v>
      </c>
      <c r="M16" s="75">
        <v>19</v>
      </c>
      <c r="N16" s="75">
        <v>1268</v>
      </c>
      <c r="O16" s="75">
        <v>1287</v>
      </c>
      <c r="P16" s="77">
        <v>5.270076041423535E-3</v>
      </c>
    </row>
    <row r="17" spans="10:16" ht="12.75" customHeight="1" x14ac:dyDescent="0.35">
      <c r="J17" s="46"/>
      <c r="L17" s="126" t="s">
        <v>309</v>
      </c>
      <c r="M17" s="76"/>
      <c r="N17" s="76"/>
      <c r="O17" s="76"/>
      <c r="P17" s="76"/>
    </row>
    <row r="18" spans="10:16" ht="12.75" customHeight="1" x14ac:dyDescent="0.35">
      <c r="J18" s="46"/>
      <c r="L18" s="123" t="s">
        <v>135</v>
      </c>
      <c r="M18" s="75">
        <v>15079</v>
      </c>
      <c r="N18" s="75">
        <v>32638</v>
      </c>
      <c r="O18" s="75">
        <v>47717</v>
      </c>
      <c r="P18" s="77">
        <v>0.19539410914421662</v>
      </c>
    </row>
    <row r="19" spans="10:16" ht="12.75" customHeight="1" x14ac:dyDescent="0.35">
      <c r="J19" s="46"/>
      <c r="L19" s="124" t="s">
        <v>136</v>
      </c>
      <c r="M19" s="75">
        <v>17752</v>
      </c>
      <c r="N19" s="75">
        <v>30544</v>
      </c>
      <c r="O19" s="75">
        <v>48296</v>
      </c>
      <c r="P19" s="77">
        <v>0.19776502913488037</v>
      </c>
    </row>
    <row r="20" spans="10:16" ht="12.75" customHeight="1" x14ac:dyDescent="0.35">
      <c r="L20" s="124" t="s">
        <v>137</v>
      </c>
      <c r="M20" s="75">
        <v>11632</v>
      </c>
      <c r="N20" s="75">
        <v>18692</v>
      </c>
      <c r="O20" s="75">
        <v>30324</v>
      </c>
      <c r="P20" s="77">
        <v>0.12417232780118669</v>
      </c>
    </row>
    <row r="21" spans="10:16" ht="12.75" customHeight="1" x14ac:dyDescent="0.35">
      <c r="L21" s="124" t="s">
        <v>138</v>
      </c>
      <c r="M21" s="75">
        <v>44879</v>
      </c>
      <c r="N21" s="75">
        <v>72993</v>
      </c>
      <c r="O21" s="75">
        <v>117872</v>
      </c>
      <c r="P21" s="77">
        <v>0.48266853391971631</v>
      </c>
    </row>
    <row r="22" spans="10:16" ht="12.75" customHeight="1" x14ac:dyDescent="0.35">
      <c r="L22" s="126" t="s">
        <v>139</v>
      </c>
      <c r="M22" s="76"/>
      <c r="N22" s="76"/>
      <c r="O22" s="76"/>
      <c r="P22" s="76"/>
    </row>
    <row r="23" spans="10:16" ht="12.75" customHeight="1" x14ac:dyDescent="0.35">
      <c r="L23" s="123" t="s">
        <v>140</v>
      </c>
      <c r="M23" s="75">
        <v>98</v>
      </c>
      <c r="N23" s="75">
        <v>1580</v>
      </c>
      <c r="O23" s="75">
        <v>1678</v>
      </c>
      <c r="P23" s="77">
        <v>6.8711636344278874E-3</v>
      </c>
    </row>
    <row r="24" spans="10:16" ht="12.75" customHeight="1" x14ac:dyDescent="0.35">
      <c r="J24" s="46"/>
      <c r="L24" s="124" t="s">
        <v>141</v>
      </c>
      <c r="M24" s="75">
        <v>609</v>
      </c>
      <c r="N24" s="75">
        <v>1294</v>
      </c>
      <c r="O24" s="75">
        <v>1903</v>
      </c>
      <c r="P24" s="77">
        <v>7.792505599711722E-3</v>
      </c>
    </row>
    <row r="25" spans="10:16" ht="12.75" customHeight="1" x14ac:dyDescent="0.35">
      <c r="J25" s="46"/>
      <c r="L25" s="124" t="s">
        <v>142</v>
      </c>
      <c r="M25" s="75">
        <v>2613</v>
      </c>
      <c r="N25" s="75">
        <v>32739</v>
      </c>
      <c r="O25" s="75">
        <v>35352</v>
      </c>
      <c r="P25" s="77">
        <v>0.14476124958539613</v>
      </c>
    </row>
    <row r="26" spans="10:16" ht="12.75" customHeight="1" x14ac:dyDescent="0.35">
      <c r="J26" s="46"/>
      <c r="L26" s="124" t="s">
        <v>143</v>
      </c>
      <c r="M26" s="75">
        <v>69838</v>
      </c>
      <c r="N26" s="75">
        <v>110610</v>
      </c>
      <c r="O26" s="75">
        <v>180448</v>
      </c>
      <c r="P26" s="77">
        <v>0.73890806645127738</v>
      </c>
    </row>
    <row r="27" spans="10:16" ht="12.75" customHeight="1" x14ac:dyDescent="0.35">
      <c r="J27" s="46"/>
      <c r="L27" s="124" t="s">
        <v>144</v>
      </c>
      <c r="M27" s="75">
        <v>16146</v>
      </c>
      <c r="N27" s="75">
        <v>8499</v>
      </c>
      <c r="O27" s="75">
        <v>24645</v>
      </c>
      <c r="P27" s="77">
        <v>0.1009176565974227</v>
      </c>
    </row>
    <row r="28" spans="10:16" ht="12.75" customHeight="1" x14ac:dyDescent="0.35">
      <c r="J28" s="46"/>
      <c r="L28" s="125" t="s">
        <v>145</v>
      </c>
      <c r="M28" s="75">
        <v>38</v>
      </c>
      <c r="N28" s="75">
        <v>145</v>
      </c>
      <c r="O28" s="75">
        <v>183</v>
      </c>
      <c r="P28" s="77">
        <v>7.493581317641856E-4</v>
      </c>
    </row>
    <row r="29" spans="10:16" ht="12.75" customHeight="1" x14ac:dyDescent="0.35">
      <c r="L29" s="126" t="s">
        <v>146</v>
      </c>
      <c r="M29" s="76"/>
      <c r="N29" s="76"/>
      <c r="O29" s="76"/>
      <c r="P29" s="76"/>
    </row>
    <row r="30" spans="10:16" ht="12.75" customHeight="1" x14ac:dyDescent="0.35">
      <c r="L30" s="123" t="s">
        <v>147</v>
      </c>
      <c r="M30" s="127">
        <v>82608</v>
      </c>
      <c r="N30" s="75">
        <v>116312</v>
      </c>
      <c r="O30" s="75">
        <v>198920</v>
      </c>
      <c r="P30" s="77">
        <v>0.81454819437449066</v>
      </c>
    </row>
    <row r="31" spans="10:16" ht="12.75" customHeight="1" x14ac:dyDescent="0.35">
      <c r="L31" s="124" t="s">
        <v>148</v>
      </c>
      <c r="M31" s="75">
        <v>6734</v>
      </c>
      <c r="N31" s="75">
        <v>38555</v>
      </c>
      <c r="O31" s="75">
        <v>45289</v>
      </c>
      <c r="P31" s="77">
        <v>0.18545180562550931</v>
      </c>
    </row>
    <row r="32" spans="10:16" ht="12.75" customHeight="1" x14ac:dyDescent="0.35">
      <c r="L32" s="128" t="s">
        <v>73</v>
      </c>
      <c r="M32" s="129">
        <v>89342</v>
      </c>
      <c r="N32" s="129">
        <v>154867</v>
      </c>
      <c r="O32" s="129">
        <v>244209</v>
      </c>
      <c r="P32" s="130">
        <v>1</v>
      </c>
    </row>
    <row r="33" spans="2:18" ht="12.75" customHeight="1" x14ac:dyDescent="0.35">
      <c r="L33" s="212" t="s">
        <v>180</v>
      </c>
      <c r="M33" s="212"/>
      <c r="N33" s="212"/>
      <c r="O33" s="212"/>
      <c r="P33" s="212"/>
    </row>
    <row r="34" spans="2:18" ht="12.75" customHeight="1" x14ac:dyDescent="0.35">
      <c r="L34" s="213"/>
      <c r="M34" s="213"/>
      <c r="N34" s="213"/>
      <c r="O34" s="213"/>
      <c r="P34" s="213"/>
    </row>
    <row r="35" spans="2:18" ht="12.75" customHeight="1" x14ac:dyDescent="0.35">
      <c r="L35" s="227" t="s">
        <v>310</v>
      </c>
      <c r="M35" s="227"/>
      <c r="N35" s="227"/>
      <c r="O35" s="227"/>
      <c r="P35" s="227"/>
    </row>
    <row r="36" spans="2:18" ht="12.75" customHeight="1" x14ac:dyDescent="0.35"/>
    <row r="37" spans="2:18" ht="12.75" customHeight="1" x14ac:dyDescent="0.35"/>
    <row r="40" spans="2:18" x14ac:dyDescent="0.35">
      <c r="J40" s="44"/>
      <c r="R40" s="20"/>
    </row>
    <row r="41" spans="2:18" ht="17.5" x14ac:dyDescent="0.35">
      <c r="L41" s="15" t="s">
        <v>149</v>
      </c>
    </row>
    <row r="42" spans="2:18" ht="17.5" x14ac:dyDescent="0.35">
      <c r="B42" s="22" t="s">
        <v>84</v>
      </c>
    </row>
    <row r="43" spans="2:18" x14ac:dyDescent="0.35">
      <c r="B43" s="215" t="s">
        <v>75</v>
      </c>
      <c r="C43" s="217" t="s">
        <v>76</v>
      </c>
      <c r="D43" s="219" t="s">
        <v>77</v>
      </c>
      <c r="E43" s="225" t="s">
        <v>163</v>
      </c>
      <c r="F43" s="221" t="s">
        <v>78</v>
      </c>
      <c r="G43" s="223" t="s">
        <v>164</v>
      </c>
      <c r="H43" s="34" t="s">
        <v>79</v>
      </c>
      <c r="I43" s="34" t="s">
        <v>79</v>
      </c>
      <c r="J43" s="34" t="s">
        <v>80</v>
      </c>
    </row>
    <row r="44" spans="2:18" ht="15" customHeight="1" x14ac:dyDescent="0.35">
      <c r="B44" s="216"/>
      <c r="C44" s="218"/>
      <c r="D44" s="220"/>
      <c r="E44" s="226"/>
      <c r="F44" s="222"/>
      <c r="G44" s="224"/>
      <c r="H44" s="35" t="str">
        <f ca="1">"June "&amp; YEAR(IF(MONTH(INDIRECT("CaseloadData!A62"))&lt;7,EDATE(INDIRECT("CaseloadData!A62"),-12),INDIRECT("CaseloadData!A62"))-1)</f>
        <v>June 2025</v>
      </c>
      <c r="I44" s="35" t="str">
        <f ca="1">"June "&amp; YEAR(IF(MONTH(INDIRECT("CaseloadData!A62"))&lt;7,EDATE(INDIRECT("CaseloadData!A62"),-12),INDIRECT("CaseloadData!A62"))-1)-1</f>
        <v>June 2024</v>
      </c>
      <c r="J44" s="35" t="s">
        <v>81</v>
      </c>
    </row>
    <row r="45" spans="2:18" x14ac:dyDescent="0.35">
      <c r="B45" s="78" t="s">
        <v>27</v>
      </c>
      <c r="C45" s="67" cm="1">
        <f t="array" aca="1" ref="C45" ca="1">INDIRECT("CaseloadData!E62")</f>
        <v>21895</v>
      </c>
      <c r="D45" s="67" cm="1">
        <f t="array" aca="1" ref="D45" ca="1">INDIRECT("CaseloadData!E61")</f>
        <v>21971</v>
      </c>
      <c r="E45" s="68">
        <f ca="1">(C45-D45)/D45</f>
        <v>-3.4591051841063218E-3</v>
      </c>
      <c r="F45" s="67" cm="1">
        <f t="array" aca="1" ref="F45" ca="1">INDIRECT("CaseloadData!E50")</f>
        <v>21732</v>
      </c>
      <c r="G45" s="68">
        <f ca="1">(C45-F45)/F45</f>
        <v>7.5004601509295046E-3</v>
      </c>
      <c r="H45" s="67">
        <f ca="1">INDEX(INDIRECT("CaseloadData!E2:E62"),MATCH(DATE(YEAR(IF(MONTH(INDIRECT("CaseloadData!A62"))&lt;7,EDATE(INDIRECT("CaseloadData!A62"),-12),INDIRECT("CaseloadData!A62"))-1),6,30), INDIRECT("CaseloadData!A2:A62")),0)</f>
        <v>22044</v>
      </c>
      <c r="I45" s="67">
        <f ca="1">INDEX(INDIRECT("CaseloadData!E2:E62"),MATCH(DATE(YEAR(IF(MONTH(INDIRECT("CaseloadData!A62"))&lt;7,EDATE(INDIRECT("CaseloadData!A62"),-12),INDIRECT("CaseloadData!A62"))-1)-1,6,30), INDIRECT("CaseloadData!A2:A62")),0)</f>
        <v>21580</v>
      </c>
      <c r="J45" s="68">
        <f ca="1">(H45-I45)/I45</f>
        <v>2.1501390176088972E-2</v>
      </c>
    </row>
    <row r="46" spans="2:18" x14ac:dyDescent="0.35">
      <c r="B46" s="78" t="s">
        <v>29</v>
      </c>
      <c r="C46" s="67" cm="1">
        <f t="array" aca="1" ref="C46" ca="1">INDIRECT("CaseloadData!F62")</f>
        <v>45564</v>
      </c>
      <c r="D46" s="67" cm="1">
        <f t="array" aca="1" ref="D46" ca="1">INDIRECT("CaseloadData!F61")</f>
        <v>45629</v>
      </c>
      <c r="E46" s="68">
        <f t="shared" ref="E46:E49" ca="1" si="2">(C46-D46)/D46</f>
        <v>-1.4245326437134279E-3</v>
      </c>
      <c r="F46" s="67" cm="1">
        <f t="array" aca="1" ref="F46" ca="1">INDIRECT("CaseloadData!F50")</f>
        <v>47158</v>
      </c>
      <c r="G46" s="68">
        <f t="shared" ref="G46:G49" ca="1" si="3">(C46-F46)/F46</f>
        <v>-3.3801263836464653E-2</v>
      </c>
      <c r="H46" s="67">
        <f ca="1">INDEX(INDIRECT("CaseloadData!F2:F62"),MATCH(DATE(YEAR(IF(MONTH(INDIRECT("CaseloadData!A62"))&lt;7,EDATE(INDIRECT("CaseloadData!A62"),-12),INDIRECT("CaseloadData!A62"))-1),6,30), INDIRECT("CaseloadData!A2:A62")),0)</f>
        <v>45382</v>
      </c>
      <c r="I46" s="67">
        <f ca="1">INDEX(INDIRECT("CaseloadData!F2:F62"),MATCH(DATE(YEAR(IF(MONTH(INDIRECT("CaseloadData!A62"))&lt;7,EDATE(INDIRECT("CaseloadData!A62"),-12),INDIRECT("CaseloadData!A62"))-1)-1,6,30), INDIRECT("CaseloadData!A2:A62")),0)</f>
        <v>49348</v>
      </c>
      <c r="J46" s="68">
        <f t="shared" ref="J46:J49" ca="1" si="4">(H46-I46)/I46</f>
        <v>-8.0367998703088264E-2</v>
      </c>
    </row>
    <row r="47" spans="2:18" x14ac:dyDescent="0.35">
      <c r="B47" s="78" t="s">
        <v>30</v>
      </c>
      <c r="C47" s="67" cm="1">
        <f t="array" aca="1" ref="C47" ca="1">INDIRECT("CaseloadData!G62")</f>
        <v>19583</v>
      </c>
      <c r="D47" s="67" cm="1">
        <f t="array" aca="1" ref="D47" ca="1">INDIRECT("CaseloadData!G61")</f>
        <v>19677</v>
      </c>
      <c r="E47" s="68">
        <f t="shared" ca="1" si="2"/>
        <v>-4.7771509884636885E-3</v>
      </c>
      <c r="F47" s="67" cm="1">
        <f t="array" aca="1" ref="F47" ca="1">INDIRECT("CaseloadData!G50")</f>
        <v>20034</v>
      </c>
      <c r="G47" s="68">
        <f t="shared" ca="1" si="3"/>
        <v>-2.2511730058899872E-2</v>
      </c>
      <c r="H47" s="67">
        <f ca="1">INDEX(INDIRECT("CaseloadData!G2:G62"),MATCH(DATE(YEAR(IF(MONTH(INDIRECT("CaseloadData!A62"))&lt;7,EDATE(INDIRECT("CaseloadData!A62"),-12),INDIRECT("CaseloadData!A62"))-1),6,30), INDIRECT("CaseloadData!A2:A62")),0)</f>
        <v>19661</v>
      </c>
      <c r="I47" s="67">
        <f ca="1">INDEX(INDIRECT("CaseloadData!G2:G62"),MATCH(DATE(YEAR(IF(MONTH(INDIRECT("CaseloadData!A62"))&lt;7,EDATE(INDIRECT("CaseloadData!A62"),-12),INDIRECT("CaseloadData!A62"))-1)-1,6,30), INDIRECT("CaseloadData!A2:A62")),0)</f>
        <v>20250</v>
      </c>
      <c r="J47" s="68">
        <f t="shared" ca="1" si="4"/>
        <v>-2.9086419753086418E-2</v>
      </c>
    </row>
    <row r="48" spans="2:18" x14ac:dyDescent="0.35">
      <c r="B48" s="78" t="s">
        <v>32</v>
      </c>
      <c r="C48" s="67" cm="1">
        <f t="array" aca="1" ref="C48" ca="1">INDIRECT("CaseloadData!H62")</f>
        <v>11984</v>
      </c>
      <c r="D48" s="67" cm="1">
        <f t="array" aca="1" ref="D48" ca="1">INDIRECT("CaseloadData!H61")</f>
        <v>11983</v>
      </c>
      <c r="E48" s="68">
        <f t="shared" ca="1" si="2"/>
        <v>8.3451556371526335E-5</v>
      </c>
      <c r="F48" s="67" cm="1">
        <f t="array" aca="1" ref="F48" ca="1">INDIRECT("CaseloadData!H50")</f>
        <v>12459</v>
      </c>
      <c r="G48" s="68">
        <f t="shared" ca="1" si="3"/>
        <v>-3.8125050164539688E-2</v>
      </c>
      <c r="H48" s="67">
        <f ca="1">INDEX(INDIRECT("CaseloadData!H2:H62"),MATCH(DATE(YEAR(IF(MONTH(INDIRECT("CaseloadData!A62"))&lt;7,EDATE(INDIRECT("CaseloadData!A62"),-12),INDIRECT("CaseloadData!A62"))-1),6,30), INDIRECT("CaseloadData!A2:A62")),0)</f>
        <v>11910</v>
      </c>
      <c r="I48" s="67">
        <f ca="1">INDEX(INDIRECT("CaseloadData!H2:H62"),MATCH(DATE(YEAR(IF(MONTH(INDIRECT("CaseloadData!A62"))&lt;7,EDATE(INDIRECT("CaseloadData!A62"),-12),INDIRECT("CaseloadData!A62"))-1)-1,6,30), INDIRECT("CaseloadData!A2:A62")),0)</f>
        <v>12976</v>
      </c>
      <c r="J48" s="68">
        <f t="shared" ca="1" si="4"/>
        <v>-8.2151664611590625E-2</v>
      </c>
    </row>
    <row r="49" spans="2:10" x14ac:dyDescent="0.35">
      <c r="B49" s="78" t="s">
        <v>85</v>
      </c>
      <c r="C49" s="67" cm="1">
        <f t="array" aca="1" ref="C49" ca="1">INDIRECT("CaseloadData!I62")</f>
        <v>22712</v>
      </c>
      <c r="D49" s="67" cm="1">
        <f t="array" aca="1" ref="D49" ca="1">INDIRECT("CaseloadData!I61")</f>
        <v>22775</v>
      </c>
      <c r="E49" s="68">
        <f t="shared" ca="1" si="2"/>
        <v>-2.766190998902305E-3</v>
      </c>
      <c r="F49" s="67" cm="1">
        <f t="array" aca="1" ref="F49" ca="1">INDIRECT("CaseloadData!I50")</f>
        <v>23077</v>
      </c>
      <c r="G49" s="68">
        <f t="shared" ca="1" si="3"/>
        <v>-1.5816613944620184E-2</v>
      </c>
      <c r="H49" s="67">
        <f ca="1">INDEX(INDIRECT("CaseloadData!I2:I62"),MATCH(DATE(YEAR(IF(MONTH(INDIRECT("CaseloadData!A62"))&lt;7,EDATE(INDIRECT("CaseloadData!A62"),-12),INDIRECT("CaseloadData!A62"))-1),6,30), INDIRECT("CaseloadData!A2:A62")),0)</f>
        <v>22903</v>
      </c>
      <c r="I49" s="67">
        <f ca="1">INDEX(INDIRECT("CaseloadData!I2:I62"),MATCH(DATE(YEAR(IF(MONTH(INDIRECT("CaseloadData!A62"))&lt;7,EDATE(INDIRECT("CaseloadData!A62"),-12),INDIRECT("CaseloadData!A62"))-1)-1,6,30), INDIRECT("CaseloadData!A2:A62")),0)</f>
        <v>22878</v>
      </c>
      <c r="J49" s="68">
        <f t="shared" ca="1" si="4"/>
        <v>1.0927528630125011E-3</v>
      </c>
    </row>
    <row r="67" spans="10:18" x14ac:dyDescent="0.35">
      <c r="L67" s="24" t="s">
        <v>91</v>
      </c>
      <c r="M67" s="24" t="s">
        <v>92</v>
      </c>
      <c r="N67" s="24" t="s">
        <v>93</v>
      </c>
      <c r="O67" s="24" t="s">
        <v>94</v>
      </c>
      <c r="P67" s="23" t="s">
        <v>95</v>
      </c>
    </row>
    <row r="68" spans="10:18" x14ac:dyDescent="0.35">
      <c r="L68" s="83" t="s">
        <v>96</v>
      </c>
      <c r="M68" s="26"/>
      <c r="N68" s="26"/>
      <c r="O68" s="26"/>
      <c r="P68" s="27"/>
    </row>
    <row r="69" spans="10:18" x14ac:dyDescent="0.35">
      <c r="L69" s="115" t="s">
        <v>11</v>
      </c>
      <c r="M69" s="69">
        <v>722</v>
      </c>
      <c r="N69" s="116">
        <v>831</v>
      </c>
      <c r="O69" s="70">
        <v>4889</v>
      </c>
      <c r="P69" s="70">
        <v>3239</v>
      </c>
    </row>
    <row r="70" spans="10:18" x14ac:dyDescent="0.35">
      <c r="L70" s="81" t="s">
        <v>294</v>
      </c>
      <c r="M70" s="71">
        <v>1953</v>
      </c>
      <c r="N70" s="199">
        <v>2189</v>
      </c>
      <c r="O70" s="72">
        <v>7603</v>
      </c>
      <c r="P70" s="72">
        <v>5566</v>
      </c>
    </row>
    <row r="71" spans="10:18" x14ac:dyDescent="0.35">
      <c r="L71" s="81" t="s">
        <v>295</v>
      </c>
      <c r="M71" s="71">
        <v>7698</v>
      </c>
      <c r="N71" s="199">
        <v>5956</v>
      </c>
      <c r="O71" s="72">
        <v>18877</v>
      </c>
      <c r="P71" s="72">
        <v>12902</v>
      </c>
    </row>
    <row r="72" spans="10:18" x14ac:dyDescent="0.35">
      <c r="L72" s="81" t="s">
        <v>296</v>
      </c>
      <c r="M72" s="71">
        <v>8106</v>
      </c>
      <c r="N72" s="199">
        <v>6322</v>
      </c>
      <c r="O72" s="72">
        <v>13794</v>
      </c>
      <c r="P72" s="72">
        <v>11088</v>
      </c>
    </row>
    <row r="73" spans="10:18" x14ac:dyDescent="0.35">
      <c r="L73" s="81" t="s">
        <v>297</v>
      </c>
      <c r="M73" s="71">
        <v>4967</v>
      </c>
      <c r="N73" s="199">
        <v>4668</v>
      </c>
      <c r="O73" s="72">
        <v>7285</v>
      </c>
      <c r="P73" s="72">
        <v>7111</v>
      </c>
    </row>
    <row r="74" spans="10:18" x14ac:dyDescent="0.35">
      <c r="L74" s="81" t="s">
        <v>298</v>
      </c>
      <c r="M74" s="71">
        <v>5904</v>
      </c>
      <c r="N74" s="199">
        <v>6235</v>
      </c>
      <c r="O74" s="72">
        <v>8384</v>
      </c>
      <c r="P74" s="72">
        <v>8984</v>
      </c>
    </row>
    <row r="75" spans="10:18" x14ac:dyDescent="0.35">
      <c r="L75" s="81" t="s">
        <v>299</v>
      </c>
      <c r="M75" s="71">
        <v>13390</v>
      </c>
      <c r="N75" s="199">
        <v>13634</v>
      </c>
      <c r="O75" s="72">
        <v>17335</v>
      </c>
      <c r="P75" s="72">
        <v>19332</v>
      </c>
    </row>
    <row r="76" spans="10:18" x14ac:dyDescent="0.35">
      <c r="L76" s="81" t="s">
        <v>300</v>
      </c>
      <c r="M76" s="71">
        <v>3348</v>
      </c>
      <c r="N76" s="199">
        <v>3419</v>
      </c>
      <c r="O76" s="72">
        <v>3940</v>
      </c>
      <c r="P76" s="72">
        <v>4538</v>
      </c>
    </row>
    <row r="77" spans="10:18" x14ac:dyDescent="0.35">
      <c r="J77" s="44"/>
      <c r="L77" s="82" t="s">
        <v>73</v>
      </c>
      <c r="M77" s="73">
        <v>46088</v>
      </c>
      <c r="N77" s="117">
        <v>43254</v>
      </c>
      <c r="O77" s="74">
        <v>82107</v>
      </c>
      <c r="P77" s="74">
        <v>72760</v>
      </c>
      <c r="R77" s="20"/>
    </row>
    <row r="78" spans="10:18" x14ac:dyDescent="0.35">
      <c r="L78" s="83" t="s">
        <v>103</v>
      </c>
      <c r="M78" s="26"/>
      <c r="N78" s="26"/>
      <c r="O78" s="26"/>
      <c r="P78" s="27"/>
    </row>
    <row r="79" spans="10:18" x14ac:dyDescent="0.35">
      <c r="L79" s="115" t="s">
        <v>11</v>
      </c>
      <c r="M79" s="192">
        <v>-1.6</v>
      </c>
      <c r="N79" s="192">
        <v>1.9</v>
      </c>
      <c r="O79" s="192">
        <v>-6</v>
      </c>
      <c r="P79" s="192">
        <v>4.5</v>
      </c>
    </row>
    <row r="80" spans="10:18" x14ac:dyDescent="0.35">
      <c r="L80" s="81" t="s">
        <v>97</v>
      </c>
      <c r="M80" s="193">
        <v>-4.2</v>
      </c>
      <c r="N80" s="193">
        <v>5.0999999999999996</v>
      </c>
      <c r="O80" s="193">
        <v>-9.3000000000000007</v>
      </c>
      <c r="P80" s="193">
        <v>7.6</v>
      </c>
    </row>
    <row r="81" spans="12:16" x14ac:dyDescent="0.35">
      <c r="L81" s="81" t="s">
        <v>98</v>
      </c>
      <c r="M81" s="193">
        <v>-16.7</v>
      </c>
      <c r="N81" s="193">
        <v>13.8</v>
      </c>
      <c r="O81" s="193">
        <v>-22.9</v>
      </c>
      <c r="P81" s="193">
        <v>17.7</v>
      </c>
    </row>
    <row r="82" spans="12:16" x14ac:dyDescent="0.35">
      <c r="L82" s="81" t="s">
        <v>99</v>
      </c>
      <c r="M82" s="193">
        <v>-17.600000000000001</v>
      </c>
      <c r="N82" s="193">
        <v>14.6</v>
      </c>
      <c r="O82" s="193">
        <v>-16.8</v>
      </c>
      <c r="P82" s="193">
        <v>15.2</v>
      </c>
    </row>
    <row r="83" spans="12:16" x14ac:dyDescent="0.35">
      <c r="L83" s="81" t="s">
        <v>100</v>
      </c>
      <c r="M83" s="193">
        <v>-10.8</v>
      </c>
      <c r="N83" s="193">
        <v>10.8</v>
      </c>
      <c r="O83" s="193">
        <v>-8.9</v>
      </c>
      <c r="P83" s="193">
        <v>9.8000000000000007</v>
      </c>
    </row>
    <row r="84" spans="12:16" x14ac:dyDescent="0.35">
      <c r="L84" s="81" t="s">
        <v>101</v>
      </c>
      <c r="M84" s="193">
        <v>-12.8</v>
      </c>
      <c r="N84" s="193">
        <v>14.4</v>
      </c>
      <c r="O84" s="193">
        <v>-10.199999999999999</v>
      </c>
      <c r="P84" s="193">
        <v>12.3</v>
      </c>
    </row>
    <row r="85" spans="12:16" x14ac:dyDescent="0.35">
      <c r="L85" s="81" t="s">
        <v>102</v>
      </c>
      <c r="M85" s="193">
        <v>-29</v>
      </c>
      <c r="N85" s="193">
        <v>31.5</v>
      </c>
      <c r="O85" s="193">
        <v>-21.1</v>
      </c>
      <c r="P85" s="193">
        <v>26.7</v>
      </c>
    </row>
    <row r="86" spans="12:16" x14ac:dyDescent="0.35">
      <c r="L86" s="81" t="s">
        <v>22</v>
      </c>
      <c r="M86" s="193">
        <v>-7.3</v>
      </c>
      <c r="N86" s="193">
        <v>7.9</v>
      </c>
      <c r="O86" s="193">
        <v>-4.8</v>
      </c>
      <c r="P86" s="193">
        <v>6.2</v>
      </c>
    </row>
    <row r="87" spans="12:16" x14ac:dyDescent="0.35">
      <c r="L87" s="82" t="s">
        <v>73</v>
      </c>
      <c r="M87" s="194">
        <v>-100</v>
      </c>
      <c r="N87" s="194">
        <v>100</v>
      </c>
      <c r="O87" s="194">
        <v>-100</v>
      </c>
      <c r="P87" s="194">
        <v>100</v>
      </c>
    </row>
    <row r="114" spans="18:18" x14ac:dyDescent="0.35">
      <c r="R114" s="20"/>
    </row>
  </sheetData>
  <mergeCells count="15">
    <mergeCell ref="L35:P35"/>
    <mergeCell ref="G43:G44"/>
    <mergeCell ref="B43:B44"/>
    <mergeCell ref="C43:C44"/>
    <mergeCell ref="D43:D44"/>
    <mergeCell ref="E43:E44"/>
    <mergeCell ref="F43:F44"/>
    <mergeCell ref="L33:P34"/>
    <mergeCell ref="B3:C3"/>
    <mergeCell ref="B8:B9"/>
    <mergeCell ref="C8:C9"/>
    <mergeCell ref="D8:D9"/>
    <mergeCell ref="F8:F9"/>
    <mergeCell ref="G8:G9"/>
    <mergeCell ref="E8:E9"/>
  </mergeCells>
  <printOptions horizontalCentered="1" verticalCentered="1"/>
  <pageMargins left="0.31496062992125984" right="0.31496062992125984" top="0.35433070866141736" bottom="0.35433070866141736" header="0.31496062992125984" footer="0.31496062992125984"/>
  <pageSetup paperSize="9" fitToWidth="0" orientation="landscape" r:id="rId1"/>
  <colBreaks count="1" manualBreakCount="1">
    <brk id="10" max="1048575" man="1"/>
  </colBreaks>
  <ignoredErrors>
    <ignoredError sqref="E12"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5AB6D6"/>
  </sheetPr>
  <dimension ref="A1:N62"/>
  <sheetViews>
    <sheetView showGridLines="0" workbookViewId="0">
      <pane ySplit="1" topLeftCell="A2" activePane="bottomLeft" state="frozen"/>
      <selection pane="bottomLeft" activeCell="A2" sqref="A2"/>
    </sheetView>
  </sheetViews>
  <sheetFormatPr defaultRowHeight="14.5" x14ac:dyDescent="0.35"/>
  <cols>
    <col min="1" max="1" width="11.453125" style="20" customWidth="1"/>
    <col min="2" max="4" width="11.453125" customWidth="1"/>
    <col min="5" max="5" width="21.453125" customWidth="1"/>
    <col min="6" max="6" width="9.81640625" bestFit="1" customWidth="1"/>
    <col min="7" max="7" width="21.453125" customWidth="1"/>
    <col min="8" max="9" width="16.453125" customWidth="1"/>
    <col min="12" max="12" width="9.7265625" bestFit="1" customWidth="1"/>
    <col min="13" max="13" width="13.26953125" bestFit="1" customWidth="1"/>
    <col min="16" max="16" width="9.54296875" bestFit="1" customWidth="1"/>
  </cols>
  <sheetData>
    <row r="1" spans="1:9" ht="32.25" customHeight="1" x14ac:dyDescent="0.35">
      <c r="A1" s="17" t="s">
        <v>70</v>
      </c>
      <c r="B1" s="17" t="s">
        <v>71</v>
      </c>
      <c r="C1" s="17" t="s">
        <v>72</v>
      </c>
      <c r="D1" s="17" t="s">
        <v>73</v>
      </c>
      <c r="E1" s="17" t="s">
        <v>27</v>
      </c>
      <c r="F1" s="17" t="s">
        <v>29</v>
      </c>
      <c r="G1" s="17" t="s">
        <v>30</v>
      </c>
      <c r="H1" s="17" t="s">
        <v>32</v>
      </c>
      <c r="I1" s="17" t="s">
        <v>34</v>
      </c>
    </row>
    <row r="2" spans="1:9" x14ac:dyDescent="0.35">
      <c r="A2" s="41">
        <v>44104</v>
      </c>
      <c r="B2" s="131">
        <v>132828</v>
      </c>
      <c r="C2" s="131">
        <v>166387</v>
      </c>
      <c r="D2" s="131">
        <v>299215</v>
      </c>
      <c r="E2" s="131">
        <v>20475</v>
      </c>
      <c r="F2" s="131">
        <v>55699</v>
      </c>
      <c r="G2" s="131">
        <v>22508</v>
      </c>
      <c r="H2" s="131">
        <v>14376</v>
      </c>
      <c r="I2" s="131">
        <v>24606</v>
      </c>
    </row>
    <row r="3" spans="1:9" x14ac:dyDescent="0.35">
      <c r="A3" s="162">
        <v>44135</v>
      </c>
      <c r="B3" s="132">
        <v>135118</v>
      </c>
      <c r="C3" s="132">
        <v>169518</v>
      </c>
      <c r="D3" s="132">
        <v>304636</v>
      </c>
      <c r="E3" s="132">
        <v>20794</v>
      </c>
      <c r="F3" s="132">
        <v>56982</v>
      </c>
      <c r="G3" s="132">
        <v>22766</v>
      </c>
      <c r="H3" s="132">
        <v>14705</v>
      </c>
      <c r="I3" s="132">
        <v>25027</v>
      </c>
    </row>
    <row r="4" spans="1:9" x14ac:dyDescent="0.35">
      <c r="A4" s="41">
        <v>44165</v>
      </c>
      <c r="B4" s="131">
        <v>136064</v>
      </c>
      <c r="C4" s="131">
        <v>170567</v>
      </c>
      <c r="D4" s="131">
        <v>306631</v>
      </c>
      <c r="E4" s="131">
        <v>20932</v>
      </c>
      <c r="F4" s="131">
        <v>57333</v>
      </c>
      <c r="G4" s="131">
        <v>22757</v>
      </c>
      <c r="H4" s="131">
        <v>14709</v>
      </c>
      <c r="I4" s="131">
        <v>25095</v>
      </c>
    </row>
    <row r="5" spans="1:9" x14ac:dyDescent="0.35">
      <c r="A5" s="162">
        <v>44196</v>
      </c>
      <c r="B5" s="132">
        <v>135691</v>
      </c>
      <c r="C5" s="132">
        <v>170178</v>
      </c>
      <c r="D5" s="132">
        <v>305869</v>
      </c>
      <c r="E5" s="132">
        <v>20916</v>
      </c>
      <c r="F5" s="132">
        <v>57286</v>
      </c>
      <c r="G5" s="132">
        <v>22588</v>
      </c>
      <c r="H5" s="132">
        <v>14685</v>
      </c>
      <c r="I5" s="132">
        <v>24933</v>
      </c>
    </row>
    <row r="6" spans="1:9" x14ac:dyDescent="0.35">
      <c r="A6" s="41">
        <v>44227</v>
      </c>
      <c r="B6" s="131">
        <v>136449</v>
      </c>
      <c r="C6" s="131">
        <v>170593</v>
      </c>
      <c r="D6" s="131">
        <v>307042</v>
      </c>
      <c r="E6" s="131">
        <v>21017</v>
      </c>
      <c r="F6" s="131">
        <v>57386</v>
      </c>
      <c r="G6" s="131">
        <v>22584</v>
      </c>
      <c r="H6" s="131">
        <v>14660</v>
      </c>
      <c r="I6" s="131">
        <v>24872</v>
      </c>
    </row>
    <row r="7" spans="1:9" x14ac:dyDescent="0.35">
      <c r="A7" s="162">
        <v>44255</v>
      </c>
      <c r="B7" s="132">
        <v>137377</v>
      </c>
      <c r="C7" s="132">
        <v>171813</v>
      </c>
      <c r="D7" s="132">
        <v>309190</v>
      </c>
      <c r="E7" s="132">
        <v>21204</v>
      </c>
      <c r="F7" s="132">
        <v>57750</v>
      </c>
      <c r="G7" s="132">
        <v>22607</v>
      </c>
      <c r="H7" s="132">
        <v>14689</v>
      </c>
      <c r="I7" s="132">
        <v>24875</v>
      </c>
    </row>
    <row r="8" spans="1:9" x14ac:dyDescent="0.35">
      <c r="A8" s="41">
        <v>44286</v>
      </c>
      <c r="B8" s="131">
        <v>137562</v>
      </c>
      <c r="C8" s="131">
        <v>172432</v>
      </c>
      <c r="D8" s="131">
        <v>309994</v>
      </c>
      <c r="E8" s="131">
        <v>21338</v>
      </c>
      <c r="F8" s="131">
        <v>58029</v>
      </c>
      <c r="G8" s="131">
        <v>22586</v>
      </c>
      <c r="H8" s="131">
        <v>14743</v>
      </c>
      <c r="I8" s="131">
        <v>24858</v>
      </c>
    </row>
    <row r="9" spans="1:9" x14ac:dyDescent="0.35">
      <c r="A9" s="162">
        <v>44316</v>
      </c>
      <c r="B9" s="132">
        <v>137935</v>
      </c>
      <c r="C9" s="132">
        <v>172824</v>
      </c>
      <c r="D9" s="132">
        <v>310759</v>
      </c>
      <c r="E9" s="132">
        <v>21356</v>
      </c>
      <c r="F9" s="132">
        <v>58247</v>
      </c>
      <c r="G9" s="132">
        <v>22571</v>
      </c>
      <c r="H9" s="132">
        <v>14773</v>
      </c>
      <c r="I9" s="132">
        <v>24877</v>
      </c>
    </row>
    <row r="10" spans="1:9" x14ac:dyDescent="0.35">
      <c r="A10" s="41">
        <v>44347</v>
      </c>
      <c r="B10" s="131">
        <v>138928</v>
      </c>
      <c r="C10" s="131">
        <v>174219</v>
      </c>
      <c r="D10" s="131">
        <v>313147</v>
      </c>
      <c r="E10" s="131">
        <v>21538</v>
      </c>
      <c r="F10" s="131">
        <v>58706</v>
      </c>
      <c r="G10" s="131">
        <v>22754</v>
      </c>
      <c r="H10" s="131">
        <v>14874</v>
      </c>
      <c r="I10" s="131">
        <v>24996</v>
      </c>
    </row>
    <row r="11" spans="1:9" x14ac:dyDescent="0.35">
      <c r="A11" s="162">
        <v>44377</v>
      </c>
      <c r="B11" s="132">
        <v>139804</v>
      </c>
      <c r="C11" s="132">
        <v>176122</v>
      </c>
      <c r="D11" s="132">
        <v>315926</v>
      </c>
      <c r="E11" s="132">
        <v>21781</v>
      </c>
      <c r="F11" s="132">
        <v>59226</v>
      </c>
      <c r="G11" s="132">
        <v>23007</v>
      </c>
      <c r="H11" s="132">
        <v>15003</v>
      </c>
      <c r="I11" s="132">
        <v>25138</v>
      </c>
    </row>
    <row r="12" spans="1:9" x14ac:dyDescent="0.35">
      <c r="A12" s="41">
        <v>44408</v>
      </c>
      <c r="B12" s="131">
        <v>139127</v>
      </c>
      <c r="C12" s="131">
        <v>175646</v>
      </c>
      <c r="D12" s="131">
        <v>314773</v>
      </c>
      <c r="E12" s="131">
        <v>21777</v>
      </c>
      <c r="F12" s="131">
        <v>58933</v>
      </c>
      <c r="G12" s="131">
        <v>22901</v>
      </c>
      <c r="H12" s="131">
        <v>14933</v>
      </c>
      <c r="I12" s="131">
        <v>25096</v>
      </c>
    </row>
    <row r="13" spans="1:9" x14ac:dyDescent="0.35">
      <c r="A13" s="162">
        <v>44439</v>
      </c>
      <c r="B13" s="132">
        <v>137390</v>
      </c>
      <c r="C13" s="132">
        <v>174684</v>
      </c>
      <c r="D13" s="132">
        <v>312074</v>
      </c>
      <c r="E13" s="132">
        <v>21599</v>
      </c>
      <c r="F13" s="132">
        <v>58462</v>
      </c>
      <c r="G13" s="132">
        <v>22772</v>
      </c>
      <c r="H13" s="132">
        <v>14834</v>
      </c>
      <c r="I13" s="132">
        <v>24811</v>
      </c>
    </row>
    <row r="14" spans="1:9" x14ac:dyDescent="0.35">
      <c r="A14" s="41">
        <v>44469</v>
      </c>
      <c r="B14" s="131">
        <v>136866</v>
      </c>
      <c r="C14" s="131">
        <v>174536</v>
      </c>
      <c r="D14" s="131">
        <v>311402</v>
      </c>
      <c r="E14" s="131">
        <v>21570</v>
      </c>
      <c r="F14" s="131">
        <v>58383</v>
      </c>
      <c r="G14" s="131">
        <v>22662</v>
      </c>
      <c r="H14" s="131">
        <v>14806</v>
      </c>
      <c r="I14" s="131">
        <v>24697</v>
      </c>
    </row>
    <row r="15" spans="1:9" x14ac:dyDescent="0.35">
      <c r="A15" s="162">
        <v>44500</v>
      </c>
      <c r="B15" s="132">
        <v>138144</v>
      </c>
      <c r="C15" s="132">
        <v>176206</v>
      </c>
      <c r="D15" s="132">
        <v>314350</v>
      </c>
      <c r="E15" s="132">
        <v>21771</v>
      </c>
      <c r="F15" s="132">
        <v>59328</v>
      </c>
      <c r="G15" s="132">
        <v>22845</v>
      </c>
      <c r="H15" s="132">
        <v>14978</v>
      </c>
      <c r="I15" s="132">
        <v>24855</v>
      </c>
    </row>
    <row r="16" spans="1:9" x14ac:dyDescent="0.35">
      <c r="A16" s="41">
        <v>44530</v>
      </c>
      <c r="B16" s="131">
        <v>138260</v>
      </c>
      <c r="C16" s="131">
        <v>176705</v>
      </c>
      <c r="D16" s="131">
        <v>314965</v>
      </c>
      <c r="E16" s="131">
        <v>21918</v>
      </c>
      <c r="F16" s="131">
        <v>59668</v>
      </c>
      <c r="G16" s="131">
        <v>22865</v>
      </c>
      <c r="H16" s="131">
        <v>15022</v>
      </c>
      <c r="I16" s="131">
        <v>24864</v>
      </c>
    </row>
    <row r="17" spans="1:9" x14ac:dyDescent="0.35">
      <c r="A17" s="162">
        <v>44561</v>
      </c>
      <c r="B17" s="132">
        <v>137855</v>
      </c>
      <c r="C17" s="132">
        <v>176349</v>
      </c>
      <c r="D17" s="132">
        <v>314204</v>
      </c>
      <c r="E17" s="132">
        <v>21880</v>
      </c>
      <c r="F17" s="132">
        <v>59787</v>
      </c>
      <c r="G17" s="132">
        <v>22821</v>
      </c>
      <c r="H17" s="132">
        <v>15079</v>
      </c>
      <c r="I17" s="132">
        <v>24799</v>
      </c>
    </row>
    <row r="18" spans="1:9" x14ac:dyDescent="0.35">
      <c r="A18" s="41">
        <v>44592</v>
      </c>
      <c r="B18" s="131">
        <v>136248</v>
      </c>
      <c r="C18" s="131">
        <v>175289</v>
      </c>
      <c r="D18" s="131">
        <v>311537</v>
      </c>
      <c r="E18" s="131">
        <v>21713</v>
      </c>
      <c r="F18" s="131">
        <v>59214</v>
      </c>
      <c r="G18" s="131">
        <v>22578</v>
      </c>
      <c r="H18" s="131">
        <v>14928</v>
      </c>
      <c r="I18" s="131">
        <v>24506</v>
      </c>
    </row>
    <row r="19" spans="1:9" x14ac:dyDescent="0.35">
      <c r="A19" s="162">
        <v>44620</v>
      </c>
      <c r="B19" s="132">
        <v>134995</v>
      </c>
      <c r="C19" s="132">
        <v>174479</v>
      </c>
      <c r="D19" s="132">
        <v>309474</v>
      </c>
      <c r="E19" s="132">
        <v>21674</v>
      </c>
      <c r="F19" s="132">
        <v>58733</v>
      </c>
      <c r="G19" s="132">
        <v>22417</v>
      </c>
      <c r="H19" s="132">
        <v>14831</v>
      </c>
      <c r="I19" s="132">
        <v>24297</v>
      </c>
    </row>
    <row r="20" spans="1:9" x14ac:dyDescent="0.35">
      <c r="A20" s="41">
        <v>44651</v>
      </c>
      <c r="B20" s="131">
        <v>132409</v>
      </c>
      <c r="C20" s="131">
        <v>172885</v>
      </c>
      <c r="D20" s="131">
        <v>305294</v>
      </c>
      <c r="E20" s="131">
        <v>21533</v>
      </c>
      <c r="F20" s="131">
        <v>57680</v>
      </c>
      <c r="G20" s="131">
        <v>22164</v>
      </c>
      <c r="H20" s="131">
        <v>14624</v>
      </c>
      <c r="I20" s="131">
        <v>23885</v>
      </c>
    </row>
    <row r="21" spans="1:9" x14ac:dyDescent="0.35">
      <c r="A21" s="162">
        <v>44681</v>
      </c>
      <c r="B21" s="132">
        <v>130902</v>
      </c>
      <c r="C21" s="132">
        <v>172251</v>
      </c>
      <c r="D21" s="132">
        <v>303153</v>
      </c>
      <c r="E21" s="132">
        <v>21427</v>
      </c>
      <c r="F21" s="132">
        <v>57292</v>
      </c>
      <c r="G21" s="132">
        <v>22030</v>
      </c>
      <c r="H21" s="132">
        <v>14567</v>
      </c>
      <c r="I21" s="132">
        <v>23636</v>
      </c>
    </row>
    <row r="22" spans="1:9" x14ac:dyDescent="0.35">
      <c r="A22" s="41">
        <v>44712</v>
      </c>
      <c r="B22" s="131">
        <v>129296</v>
      </c>
      <c r="C22" s="131">
        <v>170554</v>
      </c>
      <c r="D22" s="131">
        <v>299850</v>
      </c>
      <c r="E22" s="131">
        <v>21298</v>
      </c>
      <c r="F22" s="131">
        <v>56707</v>
      </c>
      <c r="G22" s="131">
        <v>21790</v>
      </c>
      <c r="H22" s="131">
        <v>14487</v>
      </c>
      <c r="I22" s="131">
        <v>23335</v>
      </c>
    </row>
    <row r="23" spans="1:9" x14ac:dyDescent="0.35">
      <c r="A23" s="162">
        <v>44742</v>
      </c>
      <c r="B23" s="132">
        <v>127373</v>
      </c>
      <c r="C23" s="132">
        <v>169112</v>
      </c>
      <c r="D23" s="132">
        <v>296485</v>
      </c>
      <c r="E23" s="132">
        <v>21113</v>
      </c>
      <c r="F23" s="132">
        <v>55945</v>
      </c>
      <c r="G23" s="132">
        <v>21580</v>
      </c>
      <c r="H23" s="132">
        <v>14300</v>
      </c>
      <c r="I23" s="132">
        <v>22935</v>
      </c>
    </row>
    <row r="24" spans="1:9" x14ac:dyDescent="0.35">
      <c r="A24" s="41">
        <v>44773</v>
      </c>
      <c r="B24" s="131">
        <v>125575</v>
      </c>
      <c r="C24" s="131">
        <v>167631</v>
      </c>
      <c r="D24" s="131">
        <v>293206</v>
      </c>
      <c r="E24" s="131">
        <v>21108</v>
      </c>
      <c r="F24" s="131">
        <v>55425</v>
      </c>
      <c r="G24" s="131">
        <v>21437</v>
      </c>
      <c r="H24" s="131">
        <v>14157</v>
      </c>
      <c r="I24" s="131">
        <v>22820</v>
      </c>
    </row>
    <row r="25" spans="1:9" x14ac:dyDescent="0.35">
      <c r="A25" s="162">
        <v>44804</v>
      </c>
      <c r="B25" s="132">
        <v>123955</v>
      </c>
      <c r="C25" s="132">
        <v>166761</v>
      </c>
      <c r="D25" s="132">
        <v>290716</v>
      </c>
      <c r="E25" s="132">
        <v>21103</v>
      </c>
      <c r="F25" s="132">
        <v>54880</v>
      </c>
      <c r="G25" s="132">
        <v>21385</v>
      </c>
      <c r="H25" s="132">
        <v>14115</v>
      </c>
      <c r="I25" s="132">
        <v>22857</v>
      </c>
    </row>
    <row r="26" spans="1:9" x14ac:dyDescent="0.35">
      <c r="A26" s="41">
        <v>44834</v>
      </c>
      <c r="B26" s="131">
        <v>122002</v>
      </c>
      <c r="C26" s="131">
        <v>165605</v>
      </c>
      <c r="D26" s="131">
        <v>287607</v>
      </c>
      <c r="E26" s="131">
        <v>21027</v>
      </c>
      <c r="F26" s="131">
        <v>54421</v>
      </c>
      <c r="G26" s="131">
        <v>21225</v>
      </c>
      <c r="H26" s="131">
        <v>14076</v>
      </c>
      <c r="I26" s="131">
        <v>22720</v>
      </c>
    </row>
    <row r="27" spans="1:9" x14ac:dyDescent="0.35">
      <c r="A27" s="162">
        <v>44865</v>
      </c>
      <c r="B27" s="132">
        <v>119398</v>
      </c>
      <c r="C27" s="132">
        <v>163805</v>
      </c>
      <c r="D27" s="132">
        <v>283203</v>
      </c>
      <c r="E27" s="132">
        <v>20797</v>
      </c>
      <c r="F27" s="132">
        <v>53584</v>
      </c>
      <c r="G27" s="132">
        <v>21025</v>
      </c>
      <c r="H27" s="132">
        <v>13866</v>
      </c>
      <c r="I27" s="132">
        <v>22513</v>
      </c>
    </row>
    <row r="28" spans="1:9" x14ac:dyDescent="0.35">
      <c r="A28" s="41">
        <v>44895</v>
      </c>
      <c r="B28" s="131">
        <v>117156</v>
      </c>
      <c r="C28" s="131">
        <v>161776</v>
      </c>
      <c r="D28" s="131">
        <v>278932</v>
      </c>
      <c r="E28" s="131">
        <v>20557</v>
      </c>
      <c r="F28" s="131">
        <v>52857</v>
      </c>
      <c r="G28" s="131">
        <v>20725</v>
      </c>
      <c r="H28" s="131">
        <v>13745</v>
      </c>
      <c r="I28" s="131">
        <v>22249</v>
      </c>
    </row>
    <row r="29" spans="1:9" x14ac:dyDescent="0.35">
      <c r="A29" s="162">
        <v>44926</v>
      </c>
      <c r="B29" s="132">
        <v>114198</v>
      </c>
      <c r="C29" s="132">
        <v>158993</v>
      </c>
      <c r="D29" s="132">
        <v>273191</v>
      </c>
      <c r="E29" s="132">
        <v>20151</v>
      </c>
      <c r="F29" s="132">
        <v>51935</v>
      </c>
      <c r="G29" s="132">
        <v>20298</v>
      </c>
      <c r="H29" s="132">
        <v>13512</v>
      </c>
      <c r="I29" s="132">
        <v>21747</v>
      </c>
    </row>
    <row r="30" spans="1:9" x14ac:dyDescent="0.35">
      <c r="A30" s="41">
        <v>44957</v>
      </c>
      <c r="B30" s="131">
        <v>113108</v>
      </c>
      <c r="C30" s="131">
        <v>158653</v>
      </c>
      <c r="D30" s="131">
        <v>271761</v>
      </c>
      <c r="E30" s="131">
        <v>20222</v>
      </c>
      <c r="F30" s="131">
        <v>51574</v>
      </c>
      <c r="G30" s="131">
        <v>20256</v>
      </c>
      <c r="H30" s="131">
        <v>13423</v>
      </c>
      <c r="I30" s="131">
        <v>21792</v>
      </c>
    </row>
    <row r="31" spans="1:9" x14ac:dyDescent="0.35">
      <c r="A31" s="162">
        <v>44985</v>
      </c>
      <c r="B31" s="132">
        <v>113431</v>
      </c>
      <c r="C31" s="132">
        <v>160205</v>
      </c>
      <c r="D31" s="132">
        <v>273636</v>
      </c>
      <c r="E31" s="132">
        <v>20587</v>
      </c>
      <c r="F31" s="132">
        <v>51848</v>
      </c>
      <c r="G31" s="132">
        <v>20550</v>
      </c>
      <c r="H31" s="132">
        <v>13518</v>
      </c>
      <c r="I31" s="132">
        <v>22272</v>
      </c>
    </row>
    <row r="32" spans="1:9" x14ac:dyDescent="0.35">
      <c r="A32" s="41">
        <v>45016</v>
      </c>
      <c r="B32" s="131">
        <v>112899</v>
      </c>
      <c r="C32" s="131">
        <v>160710</v>
      </c>
      <c r="D32" s="131">
        <v>273609</v>
      </c>
      <c r="E32" s="131">
        <v>20802</v>
      </c>
      <c r="F32" s="131">
        <v>51889</v>
      </c>
      <c r="G32" s="131">
        <v>20657</v>
      </c>
      <c r="H32" s="131">
        <v>13565</v>
      </c>
      <c r="I32" s="131">
        <v>22515</v>
      </c>
    </row>
    <row r="33" spans="1:14" x14ac:dyDescent="0.35">
      <c r="A33" s="162">
        <v>45046</v>
      </c>
      <c r="B33" s="132">
        <v>112324</v>
      </c>
      <c r="C33" s="132">
        <v>160928</v>
      </c>
      <c r="D33" s="132">
        <v>273252</v>
      </c>
      <c r="E33" s="132">
        <v>20880</v>
      </c>
      <c r="F33" s="132">
        <v>51975</v>
      </c>
      <c r="G33" s="132">
        <v>20688</v>
      </c>
      <c r="H33" s="132">
        <v>13584</v>
      </c>
      <c r="I33" s="132">
        <v>22628</v>
      </c>
    </row>
    <row r="34" spans="1:14" x14ac:dyDescent="0.35">
      <c r="A34" s="41">
        <v>45077</v>
      </c>
      <c r="B34" s="131">
        <v>110841</v>
      </c>
      <c r="C34" s="131">
        <v>160504</v>
      </c>
      <c r="D34" s="131">
        <v>271345</v>
      </c>
      <c r="E34" s="131">
        <v>20837</v>
      </c>
      <c r="F34" s="131">
        <v>51760</v>
      </c>
      <c r="G34" s="131">
        <v>20611</v>
      </c>
      <c r="H34" s="131">
        <v>13546</v>
      </c>
      <c r="I34" s="131">
        <v>22609</v>
      </c>
      <c r="N34" s="45"/>
    </row>
    <row r="35" spans="1:14" x14ac:dyDescent="0.35">
      <c r="A35" s="162">
        <v>45107</v>
      </c>
      <c r="B35" s="132">
        <v>109305</v>
      </c>
      <c r="C35" s="132">
        <v>159675</v>
      </c>
      <c r="D35" s="132">
        <v>268980</v>
      </c>
      <c r="E35" s="132">
        <v>20899</v>
      </c>
      <c r="F35" s="132">
        <v>51313</v>
      </c>
      <c r="G35" s="132">
        <v>20509</v>
      </c>
      <c r="H35" s="132">
        <v>13441</v>
      </c>
      <c r="I35" s="132">
        <v>22614</v>
      </c>
      <c r="N35" s="45"/>
    </row>
    <row r="36" spans="1:14" x14ac:dyDescent="0.35">
      <c r="A36" s="41">
        <v>45138</v>
      </c>
      <c r="B36" s="131">
        <v>108133</v>
      </c>
      <c r="C36" s="131">
        <v>158809</v>
      </c>
      <c r="D36" s="131">
        <v>266942</v>
      </c>
      <c r="E36" s="131">
        <v>20888</v>
      </c>
      <c r="F36" s="131">
        <v>50886</v>
      </c>
      <c r="G36" s="131">
        <v>20373</v>
      </c>
      <c r="H36" s="131">
        <v>13331</v>
      </c>
      <c r="I36" s="131">
        <v>22587</v>
      </c>
      <c r="N36" s="45"/>
    </row>
    <row r="37" spans="1:14" x14ac:dyDescent="0.35">
      <c r="A37" s="162">
        <v>45169</v>
      </c>
      <c r="B37" s="133">
        <v>106742</v>
      </c>
      <c r="C37" s="133">
        <v>157778</v>
      </c>
      <c r="D37" s="133">
        <v>264520</v>
      </c>
      <c r="E37" s="132">
        <v>20795</v>
      </c>
      <c r="F37" s="133">
        <v>50604</v>
      </c>
      <c r="G37" s="133">
        <v>20242</v>
      </c>
      <c r="H37" s="132">
        <v>13306</v>
      </c>
      <c r="I37" s="134">
        <v>22549</v>
      </c>
      <c r="N37" s="45"/>
    </row>
    <row r="38" spans="1:14" x14ac:dyDescent="0.35">
      <c r="A38" s="170">
        <v>45199</v>
      </c>
      <c r="B38" s="172">
        <v>105368</v>
      </c>
      <c r="C38" s="169">
        <v>157019</v>
      </c>
      <c r="D38" s="131">
        <v>262387</v>
      </c>
      <c r="E38" s="169">
        <v>20720</v>
      </c>
      <c r="F38" s="131">
        <v>50223</v>
      </c>
      <c r="G38" s="169">
        <v>20081</v>
      </c>
      <c r="H38" s="131">
        <v>13224</v>
      </c>
      <c r="I38" s="171">
        <v>22401</v>
      </c>
      <c r="N38" s="45"/>
    </row>
    <row r="39" spans="1:14" x14ac:dyDescent="0.35">
      <c r="A39" s="162">
        <v>45230</v>
      </c>
      <c r="B39" s="133">
        <v>104500</v>
      </c>
      <c r="C39" s="133">
        <v>156691</v>
      </c>
      <c r="D39" s="133">
        <v>261191</v>
      </c>
      <c r="E39" s="133">
        <v>20726</v>
      </c>
      <c r="F39" s="133">
        <v>50091</v>
      </c>
      <c r="G39" s="133">
        <v>20033</v>
      </c>
      <c r="H39" s="133">
        <v>13173</v>
      </c>
      <c r="I39" s="132">
        <v>22425</v>
      </c>
    </row>
    <row r="40" spans="1:14" x14ac:dyDescent="0.35">
      <c r="A40" s="170">
        <v>45260</v>
      </c>
      <c r="B40" s="172">
        <v>103367</v>
      </c>
      <c r="C40" s="169">
        <v>156595</v>
      </c>
      <c r="D40" s="131">
        <v>259962</v>
      </c>
      <c r="E40" s="169">
        <v>20816</v>
      </c>
      <c r="F40" s="131">
        <v>49799</v>
      </c>
      <c r="G40" s="169">
        <v>20004</v>
      </c>
      <c r="H40" s="131">
        <v>13101</v>
      </c>
      <c r="I40" s="171">
        <v>22394</v>
      </c>
    </row>
    <row r="41" spans="1:14" x14ac:dyDescent="0.35">
      <c r="A41" s="162">
        <v>45291</v>
      </c>
      <c r="B41" s="133">
        <v>102091</v>
      </c>
      <c r="C41" s="133">
        <v>155523</v>
      </c>
      <c r="D41" s="133">
        <v>257614</v>
      </c>
      <c r="E41" s="133">
        <v>20660</v>
      </c>
      <c r="F41" s="133">
        <v>49446</v>
      </c>
      <c r="G41" s="133">
        <v>19798</v>
      </c>
      <c r="H41" s="133">
        <v>13013</v>
      </c>
      <c r="I41" s="132">
        <v>22240</v>
      </c>
    </row>
    <row r="42" spans="1:14" x14ac:dyDescent="0.35">
      <c r="A42" s="170">
        <v>45322</v>
      </c>
      <c r="B42" s="172">
        <v>100521</v>
      </c>
      <c r="C42" s="169">
        <v>154267</v>
      </c>
      <c r="D42" s="131">
        <v>254788</v>
      </c>
      <c r="E42" s="169">
        <v>20573</v>
      </c>
      <c r="F42" s="131">
        <v>48722</v>
      </c>
      <c r="G42" s="169">
        <v>19624</v>
      </c>
      <c r="H42" s="131">
        <v>12802</v>
      </c>
      <c r="I42" s="171">
        <v>22052</v>
      </c>
    </row>
    <row r="43" spans="1:14" x14ac:dyDescent="0.35">
      <c r="A43" s="162">
        <v>45351</v>
      </c>
      <c r="B43" s="133">
        <v>99384</v>
      </c>
      <c r="C43" s="133">
        <v>153908</v>
      </c>
      <c r="D43" s="133">
        <v>253292</v>
      </c>
      <c r="E43" s="133">
        <v>20639</v>
      </c>
      <c r="F43" s="133">
        <v>48310</v>
      </c>
      <c r="G43" s="133">
        <v>19529</v>
      </c>
      <c r="H43" s="133">
        <v>12717</v>
      </c>
      <c r="I43" s="132">
        <v>22030</v>
      </c>
    </row>
    <row r="44" spans="1:14" x14ac:dyDescent="0.35">
      <c r="A44" s="170">
        <v>45382</v>
      </c>
      <c r="B44" s="172">
        <v>98153</v>
      </c>
      <c r="C44" s="169">
        <v>153444</v>
      </c>
      <c r="D44" s="131">
        <v>251597</v>
      </c>
      <c r="E44" s="169">
        <v>20629</v>
      </c>
      <c r="F44" s="131">
        <v>47971</v>
      </c>
      <c r="G44" s="169">
        <v>19430</v>
      </c>
      <c r="H44" s="131">
        <v>12615</v>
      </c>
      <c r="I44" s="171">
        <v>21944</v>
      </c>
    </row>
    <row r="45" spans="1:14" x14ac:dyDescent="0.35">
      <c r="A45" s="162">
        <v>45412</v>
      </c>
      <c r="B45" s="133">
        <v>98020</v>
      </c>
      <c r="C45" s="133">
        <v>154153</v>
      </c>
      <c r="D45" s="133">
        <v>252173</v>
      </c>
      <c r="E45" s="133">
        <v>20796</v>
      </c>
      <c r="F45" s="133">
        <v>48117</v>
      </c>
      <c r="G45" s="133">
        <v>19592</v>
      </c>
      <c r="H45" s="133">
        <v>12665</v>
      </c>
      <c r="I45" s="132">
        <v>22024</v>
      </c>
    </row>
    <row r="46" spans="1:14" x14ac:dyDescent="0.35">
      <c r="A46" s="170">
        <v>45443</v>
      </c>
      <c r="B46" s="172">
        <v>98371</v>
      </c>
      <c r="C46" s="169">
        <v>155188</v>
      </c>
      <c r="D46" s="131">
        <v>253559</v>
      </c>
      <c r="E46" s="169">
        <v>21007</v>
      </c>
      <c r="F46" s="131">
        <v>48381</v>
      </c>
      <c r="G46" s="169">
        <v>19822</v>
      </c>
      <c r="H46" s="131">
        <v>12701</v>
      </c>
      <c r="I46" s="171">
        <v>22261</v>
      </c>
    </row>
    <row r="47" spans="1:14" x14ac:dyDescent="0.35">
      <c r="A47" s="162">
        <v>45473</v>
      </c>
      <c r="B47" s="133">
        <v>99973</v>
      </c>
      <c r="C47" s="133">
        <v>157903</v>
      </c>
      <c r="D47" s="133">
        <v>257876</v>
      </c>
      <c r="E47" s="133">
        <v>21580</v>
      </c>
      <c r="F47" s="133">
        <v>49348</v>
      </c>
      <c r="G47" s="133">
        <v>20250</v>
      </c>
      <c r="H47" s="133">
        <v>12976</v>
      </c>
      <c r="I47" s="132">
        <v>22878</v>
      </c>
    </row>
    <row r="48" spans="1:14" x14ac:dyDescent="0.35">
      <c r="A48" s="204">
        <v>45504</v>
      </c>
      <c r="B48" s="172">
        <v>96039</v>
      </c>
      <c r="C48" s="131">
        <v>156327</v>
      </c>
      <c r="D48" s="131">
        <v>252366</v>
      </c>
      <c r="E48" s="131">
        <v>21654</v>
      </c>
      <c r="F48" s="131">
        <v>47894</v>
      </c>
      <c r="G48" s="131">
        <v>20220</v>
      </c>
      <c r="H48" s="131">
        <v>12682</v>
      </c>
      <c r="I48" s="131">
        <v>23118</v>
      </c>
    </row>
    <row r="49" spans="1:9" x14ac:dyDescent="0.35">
      <c r="A49" s="162">
        <v>45535</v>
      </c>
      <c r="B49" s="132">
        <v>95465</v>
      </c>
      <c r="C49" s="134">
        <v>156330</v>
      </c>
      <c r="D49" s="134">
        <v>251795</v>
      </c>
      <c r="E49" s="134">
        <v>21838</v>
      </c>
      <c r="F49" s="134">
        <v>47728</v>
      </c>
      <c r="G49" s="134">
        <v>20178</v>
      </c>
      <c r="H49" s="134">
        <v>12589</v>
      </c>
      <c r="I49" s="134">
        <v>23246</v>
      </c>
    </row>
    <row r="50" spans="1:9" x14ac:dyDescent="0.35">
      <c r="A50" s="204">
        <v>45565</v>
      </c>
      <c r="B50" s="172">
        <v>94117</v>
      </c>
      <c r="C50" s="171">
        <v>155320</v>
      </c>
      <c r="D50" s="171">
        <v>249437</v>
      </c>
      <c r="E50" s="171">
        <v>21732</v>
      </c>
      <c r="F50" s="171">
        <v>47158</v>
      </c>
      <c r="G50" s="171">
        <v>20034</v>
      </c>
      <c r="H50" s="171">
        <v>12459</v>
      </c>
      <c r="I50" s="171">
        <v>23077</v>
      </c>
    </row>
    <row r="51" spans="1:9" x14ac:dyDescent="0.35">
      <c r="A51" s="162">
        <v>45596</v>
      </c>
      <c r="B51" s="132">
        <v>93343</v>
      </c>
      <c r="C51" s="132">
        <v>154646</v>
      </c>
      <c r="D51" s="132">
        <v>247989</v>
      </c>
      <c r="E51" s="132">
        <v>21755</v>
      </c>
      <c r="F51" s="132">
        <v>46801</v>
      </c>
      <c r="G51" s="132">
        <v>19998</v>
      </c>
      <c r="H51" s="132">
        <v>12367</v>
      </c>
      <c r="I51" s="132">
        <v>23036</v>
      </c>
    </row>
    <row r="52" spans="1:9" x14ac:dyDescent="0.35">
      <c r="A52" s="204">
        <v>45626</v>
      </c>
      <c r="B52" s="172">
        <v>92455</v>
      </c>
      <c r="C52" s="171">
        <v>154137</v>
      </c>
      <c r="D52" s="171">
        <v>246592</v>
      </c>
      <c r="E52" s="171">
        <v>21766</v>
      </c>
      <c r="F52" s="171">
        <v>46448</v>
      </c>
      <c r="G52" s="171">
        <v>19896</v>
      </c>
      <c r="H52" s="171">
        <v>12269</v>
      </c>
      <c r="I52" s="171">
        <v>23042</v>
      </c>
    </row>
    <row r="53" spans="1:9" x14ac:dyDescent="0.35">
      <c r="A53" s="162">
        <v>45657</v>
      </c>
      <c r="B53" s="132">
        <v>91550</v>
      </c>
      <c r="C53" s="132">
        <v>153380</v>
      </c>
      <c r="D53" s="132">
        <v>244930</v>
      </c>
      <c r="E53" s="132">
        <v>21696</v>
      </c>
      <c r="F53" s="132">
        <v>46001</v>
      </c>
      <c r="G53" s="132">
        <v>19664</v>
      </c>
      <c r="H53" s="132">
        <v>12123</v>
      </c>
      <c r="I53" s="132">
        <v>22876</v>
      </c>
    </row>
    <row r="54" spans="1:9" x14ac:dyDescent="0.35">
      <c r="A54" s="204">
        <v>45688</v>
      </c>
      <c r="B54" s="172">
        <v>91166</v>
      </c>
      <c r="C54" s="171">
        <v>153481</v>
      </c>
      <c r="D54" s="171">
        <v>244647</v>
      </c>
      <c r="E54" s="171">
        <v>21724</v>
      </c>
      <c r="F54" s="171">
        <v>45754</v>
      </c>
      <c r="G54" s="171">
        <v>19578</v>
      </c>
      <c r="H54" s="171">
        <v>12032</v>
      </c>
      <c r="I54" s="171">
        <v>22847</v>
      </c>
    </row>
    <row r="55" spans="1:9" x14ac:dyDescent="0.35">
      <c r="A55" s="162">
        <v>45716</v>
      </c>
      <c r="B55" s="205">
        <v>92392</v>
      </c>
      <c r="C55" s="205">
        <v>155748</v>
      </c>
      <c r="D55" s="205">
        <v>248140</v>
      </c>
      <c r="E55" s="205">
        <v>22121</v>
      </c>
      <c r="F55" s="205">
        <v>46222</v>
      </c>
      <c r="G55" s="205">
        <v>19912</v>
      </c>
      <c r="H55" s="205">
        <v>12101</v>
      </c>
      <c r="I55" s="205">
        <v>23278</v>
      </c>
    </row>
    <row r="56" spans="1:9" x14ac:dyDescent="0.35">
      <c r="A56" s="206">
        <v>45747</v>
      </c>
      <c r="B56" s="172">
        <v>92100</v>
      </c>
      <c r="C56" s="171">
        <v>155890</v>
      </c>
      <c r="D56" s="171">
        <v>247990</v>
      </c>
      <c r="E56" s="171">
        <v>22149</v>
      </c>
      <c r="F56" s="171">
        <v>46034</v>
      </c>
      <c r="G56" s="171">
        <v>19889</v>
      </c>
      <c r="H56" s="171">
        <v>12040</v>
      </c>
      <c r="I56" s="171">
        <v>23196</v>
      </c>
    </row>
    <row r="57" spans="1:9" x14ac:dyDescent="0.35">
      <c r="A57" s="162">
        <v>45777</v>
      </c>
      <c r="B57" s="205">
        <v>91598</v>
      </c>
      <c r="C57" s="205">
        <v>155722</v>
      </c>
      <c r="D57" s="205">
        <v>247320</v>
      </c>
      <c r="E57" s="205">
        <v>22151</v>
      </c>
      <c r="F57" s="205">
        <v>45952</v>
      </c>
      <c r="G57" s="205">
        <v>19821</v>
      </c>
      <c r="H57" s="205">
        <v>12042</v>
      </c>
      <c r="I57" s="205">
        <v>23100</v>
      </c>
    </row>
    <row r="58" spans="1:9" x14ac:dyDescent="0.35">
      <c r="A58" s="206">
        <v>45808</v>
      </c>
      <c r="B58" s="172">
        <v>91140</v>
      </c>
      <c r="C58" s="171">
        <v>156008</v>
      </c>
      <c r="D58" s="171">
        <v>247148</v>
      </c>
      <c r="E58" s="171">
        <v>22235</v>
      </c>
      <c r="F58" s="171">
        <v>45843</v>
      </c>
      <c r="G58" s="171">
        <v>19787</v>
      </c>
      <c r="H58" s="171">
        <v>12048</v>
      </c>
      <c r="I58" s="171">
        <v>23105</v>
      </c>
    </row>
    <row r="59" spans="1:9" x14ac:dyDescent="0.35">
      <c r="A59" s="162">
        <v>45838</v>
      </c>
      <c r="B59" s="205">
        <v>89995</v>
      </c>
      <c r="C59" s="205">
        <v>155161</v>
      </c>
      <c r="D59" s="205">
        <v>245156</v>
      </c>
      <c r="E59" s="205">
        <v>22044</v>
      </c>
      <c r="F59" s="205">
        <v>45382</v>
      </c>
      <c r="G59" s="205">
        <v>19661</v>
      </c>
      <c r="H59" s="205">
        <v>11910</v>
      </c>
      <c r="I59" s="205">
        <v>22903</v>
      </c>
    </row>
    <row r="60" spans="1:9" x14ac:dyDescent="0.35">
      <c r="A60" s="206">
        <v>45869</v>
      </c>
      <c r="B60" s="172">
        <v>89637</v>
      </c>
      <c r="C60" s="171">
        <v>155717</v>
      </c>
      <c r="D60" s="171">
        <v>245354</v>
      </c>
      <c r="E60" s="171">
        <v>21975</v>
      </c>
      <c r="F60" s="171">
        <v>45537</v>
      </c>
      <c r="G60" s="171">
        <v>19652</v>
      </c>
      <c r="H60" s="171">
        <v>12002</v>
      </c>
      <c r="I60" s="171">
        <v>22773</v>
      </c>
    </row>
    <row r="61" spans="1:9" x14ac:dyDescent="0.35">
      <c r="A61" s="162">
        <v>45900</v>
      </c>
      <c r="B61" s="205">
        <v>89773</v>
      </c>
      <c r="C61" s="205">
        <v>155561</v>
      </c>
      <c r="D61" s="205">
        <v>245334</v>
      </c>
      <c r="E61" s="205">
        <v>21971</v>
      </c>
      <c r="F61" s="205">
        <v>45629</v>
      </c>
      <c r="G61" s="205">
        <v>19677</v>
      </c>
      <c r="H61" s="205">
        <v>11983</v>
      </c>
      <c r="I61" s="205">
        <v>22775</v>
      </c>
    </row>
    <row r="62" spans="1:9" x14ac:dyDescent="0.35">
      <c r="A62" s="207">
        <v>45930</v>
      </c>
      <c r="B62" s="208">
        <v>89342</v>
      </c>
      <c r="C62" s="208">
        <v>154867</v>
      </c>
      <c r="D62" s="208">
        <v>244209</v>
      </c>
      <c r="E62" s="208">
        <v>21895</v>
      </c>
      <c r="F62" s="208">
        <v>45564</v>
      </c>
      <c r="G62" s="208">
        <v>19583</v>
      </c>
      <c r="H62" s="208">
        <v>11984</v>
      </c>
      <c r="I62" s="208">
        <v>22712</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D6CD20"/>
  </sheetPr>
  <dimension ref="A1:U117"/>
  <sheetViews>
    <sheetView showGridLines="0" topLeftCell="B1" zoomScaleNormal="100" workbookViewId="0">
      <selection activeCell="B1" sqref="B1"/>
    </sheetView>
  </sheetViews>
  <sheetFormatPr defaultRowHeight="14.5" x14ac:dyDescent="0.35"/>
  <cols>
    <col min="1" max="1" width="2.26953125" hidden="1" customWidth="1"/>
    <col min="2" max="10" width="14.7265625" customWidth="1"/>
    <col min="11" max="11" width="5.26953125" customWidth="1"/>
    <col min="12" max="12" width="6" customWidth="1"/>
    <col min="13" max="13" width="45.1796875" customWidth="1"/>
    <col min="14" max="19" width="12.7265625" customWidth="1"/>
    <col min="20" max="20" width="1.81640625" customWidth="1"/>
    <col min="21" max="21" width="5.1796875" customWidth="1"/>
  </cols>
  <sheetData>
    <row r="1" spans="2:19" ht="25.5" customHeight="1" x14ac:dyDescent="0.35">
      <c r="B1" t="s">
        <v>160</v>
      </c>
    </row>
    <row r="3" spans="2:19" ht="18" customHeight="1" x14ac:dyDescent="0.35">
      <c r="B3" s="40"/>
      <c r="M3" s="31" t="s">
        <v>106</v>
      </c>
      <c r="N3" s="31" t="s">
        <v>107</v>
      </c>
      <c r="O3" s="31" t="s">
        <v>42</v>
      </c>
      <c r="P3" s="31" t="s">
        <v>108</v>
      </c>
      <c r="Q3" s="31" t="s">
        <v>109</v>
      </c>
      <c r="R3" s="31" t="s">
        <v>45</v>
      </c>
      <c r="S3" s="31" t="s">
        <v>46</v>
      </c>
    </row>
    <row r="4" spans="2:19" ht="17.5" x14ac:dyDescent="0.35">
      <c r="B4" s="15" t="s">
        <v>317</v>
      </c>
      <c r="M4" s="84" t="s">
        <v>15</v>
      </c>
      <c r="N4" s="32"/>
      <c r="O4" s="32"/>
      <c r="P4" s="32"/>
      <c r="Q4" s="32"/>
      <c r="R4" s="32"/>
      <c r="S4" s="33"/>
    </row>
    <row r="5" spans="2:19" ht="15" customHeight="1" x14ac:dyDescent="0.35">
      <c r="M5" s="85" t="s">
        <v>17</v>
      </c>
      <c r="N5" s="58">
        <v>480590</v>
      </c>
      <c r="O5" s="58">
        <v>409938</v>
      </c>
      <c r="P5" s="58">
        <v>354182</v>
      </c>
      <c r="Q5" s="58">
        <v>324474</v>
      </c>
      <c r="R5" s="58">
        <v>265688</v>
      </c>
      <c r="S5" s="58">
        <v>260046</v>
      </c>
    </row>
    <row r="6" spans="2:19" ht="15" customHeight="1" x14ac:dyDescent="0.35">
      <c r="B6" s="173" t="s">
        <v>305</v>
      </c>
      <c r="C6" s="173"/>
      <c r="M6" s="86" t="s">
        <v>19</v>
      </c>
      <c r="N6" s="59">
        <v>330141</v>
      </c>
      <c r="O6" s="59">
        <v>283730</v>
      </c>
      <c r="P6" s="59">
        <v>234567</v>
      </c>
      <c r="Q6" s="59">
        <v>436460</v>
      </c>
      <c r="R6" s="59">
        <v>361666</v>
      </c>
      <c r="S6" s="59">
        <v>340415</v>
      </c>
    </row>
    <row r="7" spans="2:19" ht="15" customHeight="1" x14ac:dyDescent="0.35">
      <c r="B7" s="228" t="s">
        <v>104</v>
      </c>
      <c r="C7" s="228"/>
      <c r="D7" s="228"/>
      <c r="E7" s="228"/>
      <c r="M7" s="86" t="s">
        <v>169</v>
      </c>
      <c r="N7" s="59">
        <v>14821</v>
      </c>
      <c r="O7" s="59">
        <v>13093</v>
      </c>
      <c r="P7" s="59">
        <v>10447</v>
      </c>
      <c r="Q7" s="59">
        <v>52453</v>
      </c>
      <c r="R7" s="59">
        <v>45517</v>
      </c>
      <c r="S7" s="59">
        <v>46282</v>
      </c>
    </row>
    <row r="8" spans="2:19" ht="15" customHeight="1" x14ac:dyDescent="0.35">
      <c r="B8" s="229"/>
      <c r="C8" s="229"/>
      <c r="D8" s="229"/>
      <c r="E8" s="229"/>
      <c r="M8" s="86" t="s">
        <v>21</v>
      </c>
      <c r="N8" s="59">
        <v>6921</v>
      </c>
      <c r="O8" s="59">
        <v>5625</v>
      </c>
      <c r="P8" s="59">
        <v>2752</v>
      </c>
      <c r="Q8" s="59">
        <v>72192</v>
      </c>
      <c r="R8" s="59">
        <v>61181</v>
      </c>
      <c r="S8" s="59">
        <v>61675</v>
      </c>
    </row>
    <row r="9" spans="2:19" ht="15" customHeight="1" x14ac:dyDescent="0.35">
      <c r="B9" s="232" t="s">
        <v>75</v>
      </c>
      <c r="C9" s="234" t="s">
        <v>76</v>
      </c>
      <c r="D9" s="221" t="s">
        <v>77</v>
      </c>
      <c r="E9" s="223" t="s">
        <v>163</v>
      </c>
      <c r="F9" s="236" t="s">
        <v>78</v>
      </c>
      <c r="G9" s="230" t="s">
        <v>164</v>
      </c>
      <c r="H9" s="29" t="s">
        <v>79</v>
      </c>
      <c r="I9" s="29" t="s">
        <v>79</v>
      </c>
      <c r="J9" s="29" t="s">
        <v>80</v>
      </c>
      <c r="M9" s="86" t="s">
        <v>170</v>
      </c>
      <c r="N9" s="59">
        <v>29568</v>
      </c>
      <c r="O9" s="59">
        <v>24860</v>
      </c>
      <c r="P9" s="59">
        <v>20418</v>
      </c>
      <c r="Q9" s="59">
        <v>46135</v>
      </c>
      <c r="R9" s="59">
        <v>37941</v>
      </c>
      <c r="S9" s="59">
        <v>37074</v>
      </c>
    </row>
    <row r="10" spans="2:19" ht="15" customHeight="1" x14ac:dyDescent="0.35">
      <c r="B10" s="233"/>
      <c r="C10" s="235"/>
      <c r="D10" s="222"/>
      <c r="E10" s="224"/>
      <c r="F10" s="237"/>
      <c r="G10" s="231"/>
      <c r="H10" s="30" t="str">
        <f ca="1">"June "&amp; YEAR(IF(MONTH(INDIRECT("RCEData!A62"))&lt;7,EDATE(INDIRECT("RCEData!A62"),-12),INDIRECT("RCEData!A62"))-1)</f>
        <v>June 2025</v>
      </c>
      <c r="I10" s="30" t="str">
        <f ca="1">"June "&amp; YEAR(IF(MONTH(INDIRECT("RCEData!A62"))&lt;7,EDATE(INDIRECT("RCEData!A62"),-12),INDIRECT("RCEData!A62"))-1)-1</f>
        <v>June 2024</v>
      </c>
      <c r="J10" s="30" t="s">
        <v>81</v>
      </c>
      <c r="M10" s="86" t="s">
        <v>171</v>
      </c>
      <c r="N10" s="59">
        <v>9337</v>
      </c>
      <c r="O10" s="59">
        <v>8046</v>
      </c>
      <c r="P10" s="59">
        <v>4738</v>
      </c>
      <c r="Q10" s="59">
        <v>72789</v>
      </c>
      <c r="R10" s="59">
        <v>62698</v>
      </c>
      <c r="S10" s="59">
        <v>54981</v>
      </c>
    </row>
    <row r="11" spans="2:19" ht="15" customHeight="1" x14ac:dyDescent="0.35">
      <c r="B11" s="108" t="s">
        <v>105</v>
      </c>
      <c r="C11" s="67" cm="1">
        <f t="array" aca="1" ref="C11" ca="1">INDIRECT("RCEData!B62")</f>
        <v>9072</v>
      </c>
      <c r="D11" s="67" cm="1">
        <f t="array" aca="1" ref="D11" ca="1">INDIRECT("RCEData!B61")</f>
        <v>9994</v>
      </c>
      <c r="E11" s="68">
        <f ca="1">(C11-D11)/D11</f>
        <v>-9.2255353211927155E-2</v>
      </c>
      <c r="F11" s="67" cm="1">
        <f t="array" aca="1" ref="F11" ca="1">INDIRECT("RCEData!B50")</f>
        <v>9152</v>
      </c>
      <c r="G11" s="187">
        <f ca="1">(C11-F11)/F11</f>
        <v>-8.7412587412587419E-3</v>
      </c>
      <c r="H11" s="67">
        <f ca="1">INDEX(INDIRECT("RCEData!B2:B62"),MATCH(DATE(YEAR(IF(MONTH(INDIRECT("RCEData!A62"))&lt;7,EDATE(INDIRECT("RCEData!A62"),-12),INDIRECT("RCEData!A62"))-1),6,30), INDIRECT("RCEData!A2:A62")),0)</f>
        <v>8621</v>
      </c>
      <c r="I11" s="67">
        <f ca="1">INDEX(INDIRECT("RCEData!B2:B62"),MATCH(DATE(YEAR(IF(MONTH(INDIRECT("RCEData!A62"))&lt;7,EDATE(INDIRECT("RCEData!A62"),-12),INDIRECT("RCEData!A62"))-1)-1,6,30), INDIRECT("RCEData!A2:A62")),0)</f>
        <v>15702</v>
      </c>
      <c r="J11" s="187">
        <f ca="1">(H11-I11)/I11</f>
        <v>-0.45096166093491274</v>
      </c>
      <c r="M11" s="86" t="s">
        <v>28</v>
      </c>
      <c r="N11" s="59">
        <v>8591</v>
      </c>
      <c r="O11" s="59">
        <v>7408</v>
      </c>
      <c r="P11" s="59">
        <v>6491</v>
      </c>
      <c r="Q11" s="59">
        <v>16425</v>
      </c>
      <c r="R11" s="59">
        <v>14069</v>
      </c>
      <c r="S11" s="59">
        <v>14814</v>
      </c>
    </row>
    <row r="12" spans="2:19" ht="15" customHeight="1" x14ac:dyDescent="0.35">
      <c r="B12" s="109" t="s">
        <v>158</v>
      </c>
      <c r="C12" s="67" cm="1">
        <f t="array" aca="1" ref="C12" ca="1">INDIRECT("RCEData!C62")</f>
        <v>7712</v>
      </c>
      <c r="D12" s="67" cm="1">
        <f t="array" aca="1" ref="D12" ca="1">INDIRECT("RCEData!C61")</f>
        <v>7653</v>
      </c>
      <c r="E12" s="68">
        <f t="shared" ref="E12:E13" ca="1" si="0">(C12-D12)/D12</f>
        <v>7.7093950084934013E-3</v>
      </c>
      <c r="F12" s="67" cm="1">
        <f t="array" aca="1" ref="F12" ca="1">INDIRECT("RCEData!C50")</f>
        <v>8798</v>
      </c>
      <c r="G12" s="187">
        <f t="shared" ref="G12:G13" ca="1" si="1">(C12-F12)/F12</f>
        <v>-0.12343714480563764</v>
      </c>
      <c r="H12" s="67">
        <f ca="1">INDEX(INDIRECT("RCEData!C2:C62"),MATCH(DATE(YEAR(IF(MONTH(INDIRECT("RCEData!A62"))&lt;7,EDATE(INDIRECT("RCEData!A62"),-12),INDIRECT("RCEData!A62"))-1),6,30), INDIRECT("RCEData!A2:A62")),0)</f>
        <v>8144</v>
      </c>
      <c r="I12" s="67">
        <f ca="1">INDEX(INDIRECT("RCEData!C2:C62"),MATCH(DATE(YEAR(IF(MONTH(INDIRECT("RCEData!A62"))&lt;7,EDATE(INDIRECT("RCEData!A62"),-12),INDIRECT("RCEData!A62"))-1)-1,6,30), INDIRECT("RCEData!A2:A62")),0)</f>
        <v>10923</v>
      </c>
      <c r="J12" s="187">
        <f ca="1">(H12-I12)/I12</f>
        <v>-0.25441728462876501</v>
      </c>
      <c r="M12" s="86" t="s">
        <v>110</v>
      </c>
      <c r="N12" s="59">
        <v>6975</v>
      </c>
      <c r="O12" s="59">
        <v>5612</v>
      </c>
      <c r="P12" s="59">
        <v>4522</v>
      </c>
      <c r="Q12" s="59">
        <v>19821</v>
      </c>
      <c r="R12" s="59">
        <v>15880</v>
      </c>
      <c r="S12" s="59">
        <v>16535</v>
      </c>
    </row>
    <row r="13" spans="2:19" ht="15" customHeight="1" x14ac:dyDescent="0.35">
      <c r="B13" s="109" t="s">
        <v>159</v>
      </c>
      <c r="C13" s="67" cm="1">
        <f t="array" aca="1" ref="C13" ca="1">INDIRECT("RCEData!D62")</f>
        <v>8977</v>
      </c>
      <c r="D13" s="67" cm="1">
        <f t="array" aca="1" ref="D13" ca="1">INDIRECT("RCEData!D61")</f>
        <v>8694</v>
      </c>
      <c r="E13" s="68">
        <f t="shared" ca="1" si="0"/>
        <v>3.255118472509777E-2</v>
      </c>
      <c r="F13" s="67" cm="1">
        <f t="array" aca="1" ref="F13" ca="1">INDIRECT("RCEData!D50")</f>
        <v>9838</v>
      </c>
      <c r="G13" s="187">
        <f t="shared" ca="1" si="1"/>
        <v>-8.7517788168326893E-2</v>
      </c>
      <c r="H13" s="67">
        <f ca="1">INDEX(INDIRECT("RCEData!D2:D62"),MATCH(DATE(YEAR(IF(MONTH(INDIRECT("RCEData!A62"))&lt;7,EDATE(INDIRECT("RCEData!A62"),-12),INDIRECT("RCEData!A62"))-1),6,30), INDIRECT("RCEData!A2:A62")),0)</f>
        <v>9047</v>
      </c>
      <c r="I13" s="67">
        <f ca="1">INDEX(INDIRECT("RCEData!D2:D62"),MATCH(DATE(YEAR(IF(MONTH(INDIRECT("RCEData!A62"))&lt;7,EDATE(INDIRECT("RCEData!A62"),-12),INDIRECT("RCEData!A62"))-1)-1,6,30), INDIRECT("RCEData!A2:A62")),0)</f>
        <v>9179</v>
      </c>
      <c r="J13" s="187">
        <f ca="1">(H13-I13)/I13</f>
        <v>-1.4380651487090097E-2</v>
      </c>
      <c r="M13" s="86" t="s">
        <v>31</v>
      </c>
      <c r="N13" s="59">
        <v>7317</v>
      </c>
      <c r="O13" s="59">
        <v>6238</v>
      </c>
      <c r="P13" s="59">
        <v>5234</v>
      </c>
      <c r="Q13" s="59">
        <v>15359</v>
      </c>
      <c r="R13" s="59">
        <v>13246</v>
      </c>
      <c r="S13" s="59">
        <v>13643</v>
      </c>
    </row>
    <row r="14" spans="2:19" ht="15" customHeight="1" x14ac:dyDescent="0.35">
      <c r="M14" s="86" t="s">
        <v>33</v>
      </c>
      <c r="N14" s="59">
        <v>830</v>
      </c>
      <c r="O14" s="59">
        <v>704</v>
      </c>
      <c r="P14" s="59">
        <v>622</v>
      </c>
      <c r="Q14" s="59">
        <v>2178</v>
      </c>
      <c r="R14" s="59">
        <v>1903</v>
      </c>
      <c r="S14" s="59">
        <v>1956</v>
      </c>
    </row>
    <row r="15" spans="2:19" ht="15" customHeight="1" x14ac:dyDescent="0.35">
      <c r="M15" s="86" t="s">
        <v>131</v>
      </c>
      <c r="N15" s="59">
        <v>365</v>
      </c>
      <c r="O15" s="59">
        <v>314</v>
      </c>
      <c r="P15" s="59">
        <v>245</v>
      </c>
      <c r="Q15" s="59">
        <v>1312</v>
      </c>
      <c r="R15" s="59">
        <v>1112</v>
      </c>
      <c r="S15" s="59">
        <v>1062</v>
      </c>
    </row>
    <row r="16" spans="2:19" ht="15" customHeight="1" x14ac:dyDescent="0.35">
      <c r="M16" s="87" t="s">
        <v>132</v>
      </c>
      <c r="N16" s="60">
        <v>8546</v>
      </c>
      <c r="O16" s="60">
        <v>3136</v>
      </c>
      <c r="P16" s="60">
        <v>3187</v>
      </c>
      <c r="Q16" s="60">
        <v>4123</v>
      </c>
      <c r="R16" s="60">
        <v>254</v>
      </c>
      <c r="S16" s="60">
        <v>435</v>
      </c>
    </row>
    <row r="17" spans="11:19" ht="14.25" customHeight="1" x14ac:dyDescent="0.35">
      <c r="M17" s="84" t="s">
        <v>88</v>
      </c>
      <c r="N17" s="32"/>
      <c r="O17" s="32"/>
      <c r="P17" s="32"/>
      <c r="Q17" s="32"/>
      <c r="R17" s="32"/>
      <c r="S17" s="33"/>
    </row>
    <row r="18" spans="11:19" ht="15" customHeight="1" x14ac:dyDescent="0.35">
      <c r="M18" s="85" t="s">
        <v>181</v>
      </c>
      <c r="N18" s="61">
        <v>752685</v>
      </c>
      <c r="O18" s="61">
        <v>665643</v>
      </c>
      <c r="P18" s="61">
        <v>291181</v>
      </c>
      <c r="Q18" s="61">
        <v>643808</v>
      </c>
      <c r="R18" s="61">
        <v>553927</v>
      </c>
      <c r="S18" s="61">
        <v>291454</v>
      </c>
    </row>
    <row r="19" spans="11:19" ht="15" customHeight="1" x14ac:dyDescent="0.35">
      <c r="M19" s="86" t="s">
        <v>89</v>
      </c>
      <c r="N19" s="62">
        <v>42600</v>
      </c>
      <c r="O19" s="62">
        <v>34495</v>
      </c>
      <c r="P19" s="62">
        <v>74609</v>
      </c>
      <c r="Q19" s="62">
        <v>255149</v>
      </c>
      <c r="R19" s="62">
        <v>214058</v>
      </c>
      <c r="S19" s="62">
        <v>310654</v>
      </c>
    </row>
    <row r="20" spans="11:19" ht="15" customHeight="1" x14ac:dyDescent="0.35">
      <c r="M20" s="86" t="s">
        <v>90</v>
      </c>
      <c r="N20" s="62">
        <v>29533</v>
      </c>
      <c r="O20" s="62">
        <v>24090</v>
      </c>
      <c r="P20" s="62">
        <v>19328</v>
      </c>
      <c r="Q20" s="62">
        <v>21005</v>
      </c>
      <c r="R20" s="62">
        <v>16207</v>
      </c>
      <c r="S20" s="62">
        <v>14328</v>
      </c>
    </row>
    <row r="21" spans="11:19" ht="15" customHeight="1" x14ac:dyDescent="0.35">
      <c r="K21" s="48"/>
      <c r="M21" s="86" t="s">
        <v>111</v>
      </c>
      <c r="N21" s="62">
        <v>7016</v>
      </c>
      <c r="O21" s="62">
        <v>4760</v>
      </c>
      <c r="P21" s="62">
        <v>58218</v>
      </c>
      <c r="Q21" s="62">
        <v>9295</v>
      </c>
      <c r="R21" s="62">
        <v>5892</v>
      </c>
      <c r="S21" s="62">
        <v>47870</v>
      </c>
    </row>
    <row r="22" spans="11:19" ht="15" customHeight="1" x14ac:dyDescent="0.35">
      <c r="K22" s="48"/>
      <c r="M22" s="87" t="s">
        <v>112</v>
      </c>
      <c r="N22" s="63">
        <v>72168</v>
      </c>
      <c r="O22" s="63">
        <v>39716</v>
      </c>
      <c r="P22" s="63">
        <v>204069</v>
      </c>
      <c r="Q22" s="63">
        <v>134464</v>
      </c>
      <c r="R22" s="63">
        <v>91071</v>
      </c>
      <c r="S22" s="63">
        <v>184612</v>
      </c>
    </row>
    <row r="23" spans="11:19" ht="15" customHeight="1" x14ac:dyDescent="0.35">
      <c r="K23" s="48"/>
      <c r="M23" s="84" t="s">
        <v>113</v>
      </c>
      <c r="N23" s="64"/>
      <c r="O23" s="64"/>
      <c r="P23" s="64"/>
      <c r="Q23" s="64"/>
      <c r="R23" s="64"/>
      <c r="S23" s="65"/>
    </row>
    <row r="24" spans="11:19" ht="15" customHeight="1" x14ac:dyDescent="0.35">
      <c r="K24" s="48"/>
      <c r="M24" s="85" t="s">
        <v>11</v>
      </c>
      <c r="N24" s="61">
        <v>51182</v>
      </c>
      <c r="O24" s="61">
        <v>43156</v>
      </c>
      <c r="P24" s="61">
        <v>23657</v>
      </c>
      <c r="Q24" s="61">
        <v>142192</v>
      </c>
      <c r="R24" s="61">
        <v>118505</v>
      </c>
      <c r="S24" s="61">
        <v>73877</v>
      </c>
    </row>
    <row r="25" spans="11:19" ht="15" customHeight="1" x14ac:dyDescent="0.35">
      <c r="K25" s="48"/>
      <c r="M25" s="86" t="s">
        <v>12</v>
      </c>
      <c r="N25" s="62">
        <v>57089</v>
      </c>
      <c r="O25" s="62">
        <v>48815</v>
      </c>
      <c r="P25" s="62">
        <v>36598</v>
      </c>
      <c r="Q25" s="62">
        <v>101119</v>
      </c>
      <c r="R25" s="62">
        <v>86445</v>
      </c>
      <c r="S25" s="62">
        <v>89092</v>
      </c>
    </row>
    <row r="26" spans="11:19" ht="15" customHeight="1" x14ac:dyDescent="0.35">
      <c r="M26" s="86" t="s">
        <v>13</v>
      </c>
      <c r="N26" s="62">
        <v>137187</v>
      </c>
      <c r="O26" s="62">
        <v>116198</v>
      </c>
      <c r="P26" s="62">
        <v>99231</v>
      </c>
      <c r="Q26" s="62">
        <v>198109</v>
      </c>
      <c r="R26" s="62">
        <v>165278</v>
      </c>
      <c r="S26" s="62">
        <v>168854</v>
      </c>
    </row>
    <row r="27" spans="11:19" ht="15" customHeight="1" x14ac:dyDescent="0.35">
      <c r="M27" s="86" t="s">
        <v>14</v>
      </c>
      <c r="N27" s="62">
        <v>175154</v>
      </c>
      <c r="O27" s="62">
        <v>147931</v>
      </c>
      <c r="P27" s="62">
        <v>119703</v>
      </c>
      <c r="Q27" s="62">
        <v>179821</v>
      </c>
      <c r="R27" s="62">
        <v>147237</v>
      </c>
      <c r="S27" s="62">
        <v>143103</v>
      </c>
    </row>
    <row r="28" spans="11:19" ht="15" customHeight="1" x14ac:dyDescent="0.35">
      <c r="M28" s="86" t="s">
        <v>16</v>
      </c>
      <c r="N28" s="62">
        <v>113596</v>
      </c>
      <c r="O28" s="62">
        <v>97015</v>
      </c>
      <c r="P28" s="62">
        <v>78676</v>
      </c>
      <c r="Q28" s="62">
        <v>104155</v>
      </c>
      <c r="R28" s="62">
        <v>86034</v>
      </c>
      <c r="S28" s="62">
        <v>81812</v>
      </c>
    </row>
    <row r="29" spans="11:19" ht="15" customHeight="1" x14ac:dyDescent="0.35">
      <c r="M29" s="86" t="s">
        <v>18</v>
      </c>
      <c r="N29" s="62">
        <v>124322</v>
      </c>
      <c r="O29" s="62">
        <v>106690</v>
      </c>
      <c r="P29" s="62">
        <v>88105</v>
      </c>
      <c r="Q29" s="62">
        <v>111108</v>
      </c>
      <c r="R29" s="62">
        <v>92228</v>
      </c>
      <c r="S29" s="62">
        <v>89028</v>
      </c>
    </row>
    <row r="30" spans="11:19" ht="15" customHeight="1" x14ac:dyDescent="0.35">
      <c r="M30" s="86" t="s">
        <v>20</v>
      </c>
      <c r="N30" s="62">
        <v>230392</v>
      </c>
      <c r="O30" s="62">
        <v>196111</v>
      </c>
      <c r="P30" s="62">
        <v>160155</v>
      </c>
      <c r="Q30" s="62">
        <v>211055</v>
      </c>
      <c r="R30" s="62">
        <v>172538</v>
      </c>
      <c r="S30" s="62">
        <v>163306</v>
      </c>
    </row>
    <row r="31" spans="11:19" ht="15" customHeight="1" x14ac:dyDescent="0.35">
      <c r="M31" s="87" t="s">
        <v>22</v>
      </c>
      <c r="N31" s="63">
        <v>15076</v>
      </c>
      <c r="O31" s="63">
        <v>12788</v>
      </c>
      <c r="P31" s="63">
        <v>41280</v>
      </c>
      <c r="Q31" s="63">
        <v>16150</v>
      </c>
      <c r="R31" s="63">
        <v>12890</v>
      </c>
      <c r="S31" s="63">
        <v>39846</v>
      </c>
    </row>
    <row r="32" spans="11:19" ht="15" customHeight="1" x14ac:dyDescent="0.35">
      <c r="M32" s="84" t="s">
        <v>7</v>
      </c>
      <c r="N32" s="64"/>
      <c r="O32" s="64"/>
      <c r="P32" s="64"/>
      <c r="Q32" s="64"/>
      <c r="R32" s="64"/>
      <c r="S32" s="65"/>
    </row>
    <row r="33" spans="2:21" ht="15" customHeight="1" x14ac:dyDescent="0.35">
      <c r="M33" s="85" t="s">
        <v>8</v>
      </c>
      <c r="N33" s="61">
        <v>475741</v>
      </c>
      <c r="O33" s="61">
        <v>407748</v>
      </c>
      <c r="P33" s="61">
        <v>344820</v>
      </c>
      <c r="Q33" s="61">
        <v>593026</v>
      </c>
      <c r="R33" s="61">
        <v>494499</v>
      </c>
      <c r="S33" s="61">
        <v>481616</v>
      </c>
    </row>
    <row r="34" spans="2:21" ht="15" customHeight="1" x14ac:dyDescent="0.35">
      <c r="M34" s="87" t="s">
        <v>9</v>
      </c>
      <c r="N34" s="63">
        <v>428261</v>
      </c>
      <c r="O34" s="63">
        <v>360956</v>
      </c>
      <c r="P34" s="63">
        <v>302585</v>
      </c>
      <c r="Q34" s="63">
        <v>470695</v>
      </c>
      <c r="R34" s="63">
        <v>386656</v>
      </c>
      <c r="S34" s="63">
        <v>367302</v>
      </c>
    </row>
    <row r="35" spans="2:21" ht="15" customHeight="1" x14ac:dyDescent="0.35">
      <c r="M35" s="88" t="s">
        <v>73</v>
      </c>
      <c r="N35" s="66">
        <v>904002</v>
      </c>
      <c r="O35" s="66">
        <v>768704</v>
      </c>
      <c r="P35" s="66">
        <v>647405</v>
      </c>
      <c r="Q35" s="66">
        <v>1063721</v>
      </c>
      <c r="R35" s="66">
        <v>881155</v>
      </c>
      <c r="S35" s="66">
        <v>848918</v>
      </c>
    </row>
    <row r="36" spans="2:21" ht="15" customHeight="1" x14ac:dyDescent="0.35">
      <c r="M36" s="238"/>
      <c r="N36" s="238"/>
      <c r="O36" s="238"/>
      <c r="P36" s="238"/>
      <c r="Q36" s="238"/>
      <c r="R36" s="238"/>
      <c r="S36" s="238"/>
    </row>
    <row r="37" spans="2:21" ht="24" customHeight="1" x14ac:dyDescent="0.35">
      <c r="J37" s="168"/>
      <c r="M37" s="239"/>
      <c r="N37" s="239"/>
      <c r="O37" s="239"/>
      <c r="P37" s="239"/>
      <c r="Q37" s="239"/>
      <c r="R37" s="239"/>
      <c r="S37" s="239"/>
    </row>
    <row r="38" spans="2:21" ht="24" customHeight="1" x14ac:dyDescent="0.45">
      <c r="B38" s="28" t="s">
        <v>151</v>
      </c>
      <c r="J38" s="168"/>
      <c r="M38" s="89"/>
    </row>
    <row r="39" spans="2:21" x14ac:dyDescent="0.35">
      <c r="J39" s="168"/>
      <c r="K39" s="20"/>
      <c r="M39" s="89"/>
      <c r="U39" s="20"/>
    </row>
    <row r="40" spans="2:21" x14ac:dyDescent="0.35">
      <c r="M40" s="89"/>
    </row>
    <row r="41" spans="2:21" x14ac:dyDescent="0.35">
      <c r="B41" s="232" t="s">
        <v>75</v>
      </c>
      <c r="C41" s="234" t="s">
        <v>76</v>
      </c>
      <c r="D41" s="221" t="s">
        <v>77</v>
      </c>
      <c r="E41" s="223" t="s">
        <v>163</v>
      </c>
      <c r="F41" s="236" t="s">
        <v>78</v>
      </c>
      <c r="G41" s="230" t="s">
        <v>164</v>
      </c>
      <c r="H41" s="29" t="s">
        <v>79</v>
      </c>
      <c r="I41" s="29" t="s">
        <v>79</v>
      </c>
      <c r="J41" s="29" t="s">
        <v>80</v>
      </c>
      <c r="M41" s="90" t="s">
        <v>106</v>
      </c>
      <c r="N41" s="31" t="s">
        <v>302</v>
      </c>
      <c r="O41" s="31" t="s">
        <v>42</v>
      </c>
      <c r="P41" s="31" t="s">
        <v>303</v>
      </c>
      <c r="Q41" s="31" t="s">
        <v>304</v>
      </c>
      <c r="R41" s="31" t="s">
        <v>45</v>
      </c>
      <c r="S41" s="31" t="s">
        <v>46</v>
      </c>
    </row>
    <row r="42" spans="2:21" x14ac:dyDescent="0.35">
      <c r="B42" s="233"/>
      <c r="C42" s="235"/>
      <c r="D42" s="222"/>
      <c r="E42" s="224"/>
      <c r="F42" s="237"/>
      <c r="G42" s="231"/>
      <c r="H42" s="30" t="str">
        <f ca="1">"June "&amp; YEAR(IF(MONTH(INDIRECT("RCEData!A62"))&lt;7,EDATE(INDIRECT("RCEData!A62"),-12),INDIRECT("RCEData!A62"))-1)</f>
        <v>June 2025</v>
      </c>
      <c r="I42" s="30" t="str">
        <f ca="1">"June "&amp; YEAR(IF(MONTH(INDIRECT("RCEData!A62"))&lt;7,EDATE(INDIRECT("RCEData!A62"),-12),INDIRECT("RCEData!A62"))-1)-1</f>
        <v>June 2024</v>
      </c>
      <c r="J42" s="30" t="s">
        <v>81</v>
      </c>
      <c r="M42" s="84" t="s">
        <v>114</v>
      </c>
      <c r="N42" s="32"/>
      <c r="O42" s="32"/>
      <c r="P42" s="32"/>
      <c r="Q42" s="32"/>
      <c r="R42" s="32"/>
      <c r="S42" s="33"/>
    </row>
    <row r="43" spans="2:21" x14ac:dyDescent="0.35">
      <c r="B43" s="108" t="s">
        <v>150</v>
      </c>
      <c r="C43" s="67" cm="1">
        <f t="array" aca="1" ref="C43" ca="1">INDIRECT("RCEData!E62")</f>
        <v>3309</v>
      </c>
      <c r="D43" s="67" cm="1">
        <f t="array" aca="1" ref="D43" ca="1">INDIRECT("RCEData!E61")</f>
        <v>3877</v>
      </c>
      <c r="E43" s="68">
        <f ca="1">(C43-D43)/D43</f>
        <v>-0.14650502966210988</v>
      </c>
      <c r="F43" s="67" cm="1">
        <f t="array" aca="1" ref="F43" ca="1">INDIRECT("RCEData!E50")</f>
        <v>3512</v>
      </c>
      <c r="G43" s="187">
        <f ca="1">(C43-F43)/F43</f>
        <v>-5.7801822323462412E-2</v>
      </c>
      <c r="H43" s="67">
        <f ca="1">INDEX(INDIRECT("RCEData!E2:E62"),MATCH(DATE(YEAR(IF(MONTH(INDIRECT("RCEData!A62"))&lt;7,EDATE(INDIRECT("RCEData!A62"),-12),INDIRECT("RCEData!A62"))-1),6,30), INDIRECT("RCEData!A2:A62")),0)</f>
        <v>3102</v>
      </c>
      <c r="I43" s="67">
        <f ca="1">INDEX(INDIRECT("RCEData!E2:E62"),MATCH(DATE(YEAR(IF(MONTH(INDIRECT("RCEData!A62"))&lt;7,EDATE(INDIRECT("RCEData!A62"),-12),INDIRECT("RCEData!A62"))-1)-1,6,30), INDIRECT("RCEData!A2:A62")),0)</f>
        <v>6459</v>
      </c>
      <c r="J43" s="187">
        <f ca="1">(H43-I43)/I43</f>
        <v>-0.51973989781699959</v>
      </c>
      <c r="M43" s="154" t="s">
        <v>27</v>
      </c>
      <c r="N43" s="155">
        <v>51797</v>
      </c>
      <c r="O43" s="155">
        <v>44245</v>
      </c>
      <c r="P43" s="155">
        <v>37152</v>
      </c>
      <c r="Q43" s="155">
        <v>80168</v>
      </c>
      <c r="R43" s="155">
        <v>65996</v>
      </c>
      <c r="S43" s="155">
        <v>60996</v>
      </c>
    </row>
    <row r="44" spans="2:21" x14ac:dyDescent="0.35">
      <c r="B44" s="109" t="s">
        <v>156</v>
      </c>
      <c r="C44" s="67" cm="1">
        <f t="array" aca="1" ref="C44" ca="1">INDIRECT("RCEData!F62")</f>
        <v>2858</v>
      </c>
      <c r="D44" s="67" cm="1">
        <f t="array" aca="1" ref="D44" ca="1">INDIRECT("RCEData!F61")</f>
        <v>2992</v>
      </c>
      <c r="E44" s="68">
        <f t="shared" ref="E44:E45" ca="1" si="2">(C44-D44)/D44</f>
        <v>-4.4786096256684491E-2</v>
      </c>
      <c r="F44" s="67" cm="1">
        <f t="array" aca="1" ref="F44" ca="1">INDIRECT("RCEData!F50")</f>
        <v>3329</v>
      </c>
      <c r="G44" s="187">
        <f t="shared" ref="G44:G45" ca="1" si="3">(C44-F44)/F44</f>
        <v>-0.14148392910784019</v>
      </c>
      <c r="H44" s="67">
        <f ca="1">INDEX(INDIRECT("RCEData!F2:F62"),MATCH(DATE(YEAR(IF(MONTH(INDIRECT("RCEData!A62"))&lt;7,EDATE(INDIRECT("RCEData!A62"),-12),INDIRECT("RCEData!A62"))-1),6,30), INDIRECT("RCEData!A2:A62")),0)</f>
        <v>2894</v>
      </c>
      <c r="I44" s="67">
        <f ca="1">INDEX(INDIRECT("RCEData!F2:F62"),MATCH(DATE(YEAR(IF(MONTH(INDIRECT("RCEData!A62"))&lt;7,EDATE(INDIRECT("RCEData!A62"),-12),INDIRECT("RCEData!A62"))-1)-1,6,30), INDIRECT("RCEData!A2:A62")),0)</f>
        <v>4563</v>
      </c>
      <c r="J44" s="187">
        <f ca="1">(H44-I44)/I44</f>
        <v>-0.3657681349989042</v>
      </c>
      <c r="M44" s="156" t="s">
        <v>293</v>
      </c>
      <c r="N44" s="157">
        <v>199083</v>
      </c>
      <c r="O44" s="157">
        <v>170813</v>
      </c>
      <c r="P44" s="157">
        <v>145393</v>
      </c>
      <c r="Q44" s="157">
        <v>158118</v>
      </c>
      <c r="R44" s="157">
        <v>130012</v>
      </c>
      <c r="S44" s="157">
        <v>126817</v>
      </c>
    </row>
    <row r="45" spans="2:21" ht="13.5" customHeight="1" x14ac:dyDescent="0.35">
      <c r="B45" s="109" t="s">
        <v>157</v>
      </c>
      <c r="C45" s="67" cm="1">
        <f t="array" aca="1" ref="C45" ca="1">INDIRECT("RCEData!G62")</f>
        <v>3050</v>
      </c>
      <c r="D45" s="67" cm="1">
        <f t="array" aca="1" ref="D45" ca="1">INDIRECT("RCEData!G61")</f>
        <v>3053</v>
      </c>
      <c r="E45" s="68">
        <f t="shared" ca="1" si="2"/>
        <v>-9.8264002620373396E-4</v>
      </c>
      <c r="F45" s="67" cm="1">
        <f t="array" aca="1" ref="F45" ca="1">INDIRECT("RCEData!G50")</f>
        <v>3883</v>
      </c>
      <c r="G45" s="187">
        <f t="shared" ca="1" si="3"/>
        <v>-0.21452485191861961</v>
      </c>
      <c r="H45" s="67">
        <f ca="1">INDEX(INDIRECT("RCEData!G2:G62"),MATCH(DATE(YEAR(IF(MONTH(INDIRECT("RCEData!A62"))&lt;7,EDATE(INDIRECT("RCEData!A62"),-12),INDIRECT("RCEData!A62"))-1),6,30), INDIRECT("RCEData!A2:A62")),0)</f>
        <v>3360</v>
      </c>
      <c r="I45" s="67">
        <f ca="1">INDEX(INDIRECT("RCEData!G2:G62"),MATCH(DATE(YEAR(IF(MONTH(INDIRECT("RCEData!A62"))&lt;7,EDATE(INDIRECT("RCEData!A62"),-12),INDIRECT("RCEData!A62"))-1)-1,6,30), INDIRECT("RCEData!A2:A62")),0)</f>
        <v>3514</v>
      </c>
      <c r="J45" s="187">
        <f ca="1">(H45-I45)/I45</f>
        <v>-4.3824701195219126E-2</v>
      </c>
      <c r="M45" s="156" t="s">
        <v>30</v>
      </c>
      <c r="N45" s="157">
        <v>60555</v>
      </c>
      <c r="O45" s="157">
        <v>51966</v>
      </c>
      <c r="P45" s="157">
        <v>42894</v>
      </c>
      <c r="Q45" s="157">
        <v>78454</v>
      </c>
      <c r="R45" s="157">
        <v>64685</v>
      </c>
      <c r="S45" s="157">
        <v>60475</v>
      </c>
    </row>
    <row r="46" spans="2:21" x14ac:dyDescent="0.35">
      <c r="M46" s="156" t="s">
        <v>32</v>
      </c>
      <c r="N46" s="157">
        <v>44234</v>
      </c>
      <c r="O46" s="157">
        <v>39491</v>
      </c>
      <c r="P46" s="157">
        <v>33535</v>
      </c>
      <c r="Q46" s="157">
        <v>36127</v>
      </c>
      <c r="R46" s="157">
        <v>31094</v>
      </c>
      <c r="S46" s="157">
        <v>30689</v>
      </c>
    </row>
    <row r="47" spans="2:21" x14ac:dyDescent="0.35">
      <c r="M47" s="156" t="s">
        <v>34</v>
      </c>
      <c r="N47" s="157">
        <v>62661</v>
      </c>
      <c r="O47" s="157">
        <v>55190</v>
      </c>
      <c r="P47" s="157">
        <v>45784</v>
      </c>
      <c r="Q47" s="157">
        <v>83019</v>
      </c>
      <c r="R47" s="157">
        <v>72653</v>
      </c>
      <c r="S47" s="157">
        <v>68394</v>
      </c>
    </row>
    <row r="48" spans="2:21" x14ac:dyDescent="0.35">
      <c r="M48" s="158" t="s">
        <v>115</v>
      </c>
      <c r="N48" s="159">
        <v>1989</v>
      </c>
      <c r="O48" s="159">
        <v>1326</v>
      </c>
      <c r="P48" s="159">
        <v>1148</v>
      </c>
      <c r="Q48" s="159">
        <v>1815</v>
      </c>
      <c r="R48" s="159">
        <v>1083</v>
      </c>
      <c r="S48" s="159">
        <v>1131</v>
      </c>
    </row>
    <row r="49" spans="11:19" ht="12" customHeight="1" x14ac:dyDescent="0.35">
      <c r="M49" s="89"/>
    </row>
    <row r="50" spans="11:19" ht="15" customHeight="1" x14ac:dyDescent="0.35">
      <c r="M50" s="89"/>
    </row>
    <row r="51" spans="11:19" ht="12" customHeight="1" x14ac:dyDescent="0.35">
      <c r="K51" s="48"/>
      <c r="M51" s="89"/>
    </row>
    <row r="52" spans="11:19" ht="15" customHeight="1" x14ac:dyDescent="0.35">
      <c r="K52" s="48"/>
      <c r="M52" s="84" t="s">
        <v>116</v>
      </c>
      <c r="N52" s="32"/>
      <c r="O52" s="32"/>
      <c r="P52" s="32"/>
      <c r="Q52" s="32"/>
      <c r="R52" s="32"/>
      <c r="S52" s="33"/>
    </row>
    <row r="53" spans="11:19" ht="15" customHeight="1" x14ac:dyDescent="0.35">
      <c r="K53" s="48"/>
      <c r="M53" s="85" t="s">
        <v>11</v>
      </c>
      <c r="N53" s="94">
        <v>5.7000000000000002E-2</v>
      </c>
      <c r="O53" s="94">
        <v>5.6000000000000001E-2</v>
      </c>
      <c r="P53" s="94">
        <v>3.6999999999999998E-2</v>
      </c>
      <c r="Q53" s="94">
        <v>0.13400000000000001</v>
      </c>
      <c r="R53" s="94">
        <v>0.13400000000000001</v>
      </c>
      <c r="S53" s="94">
        <v>8.6999999999999994E-2</v>
      </c>
    </row>
    <row r="54" spans="11:19" ht="15" customHeight="1" x14ac:dyDescent="0.35">
      <c r="M54" s="86" t="s">
        <v>12</v>
      </c>
      <c r="N54" s="95">
        <v>6.3E-2</v>
      </c>
      <c r="O54" s="95">
        <v>6.4000000000000001E-2</v>
      </c>
      <c r="P54" s="95">
        <v>5.7000000000000002E-2</v>
      </c>
      <c r="Q54" s="95">
        <v>9.5000000000000001E-2</v>
      </c>
      <c r="R54" s="95">
        <v>9.8000000000000004E-2</v>
      </c>
      <c r="S54" s="95">
        <v>0.105</v>
      </c>
    </row>
    <row r="55" spans="11:19" ht="15" customHeight="1" x14ac:dyDescent="0.35">
      <c r="M55" s="86" t="s">
        <v>13</v>
      </c>
      <c r="N55" s="95">
        <v>0.152</v>
      </c>
      <c r="O55" s="95">
        <v>0.151</v>
      </c>
      <c r="P55" s="95">
        <v>0.153</v>
      </c>
      <c r="Q55" s="95">
        <v>0.186</v>
      </c>
      <c r="R55" s="95">
        <v>0.188</v>
      </c>
      <c r="S55" s="95">
        <v>0.19900000000000001</v>
      </c>
    </row>
    <row r="56" spans="11:19" ht="15" customHeight="1" x14ac:dyDescent="0.35">
      <c r="K56" s="49"/>
      <c r="M56" s="86" t="s">
        <v>14</v>
      </c>
      <c r="N56" s="95">
        <v>0.193</v>
      </c>
      <c r="O56" s="95">
        <v>0.192</v>
      </c>
      <c r="P56" s="95">
        <v>0.185</v>
      </c>
      <c r="Q56" s="95">
        <v>0.16900000000000001</v>
      </c>
      <c r="R56" s="95">
        <v>0.16700000000000001</v>
      </c>
      <c r="S56" s="95">
        <v>0.16900000000000001</v>
      </c>
    </row>
    <row r="57" spans="11:19" ht="15" customHeight="1" x14ac:dyDescent="0.35">
      <c r="K57" s="49"/>
      <c r="M57" s="86" t="s">
        <v>16</v>
      </c>
      <c r="N57" s="95">
        <v>0.126</v>
      </c>
      <c r="O57" s="95">
        <v>0.126</v>
      </c>
      <c r="P57" s="95">
        <v>0.122</v>
      </c>
      <c r="Q57" s="95">
        <v>9.8000000000000004E-2</v>
      </c>
      <c r="R57" s="95">
        <v>9.8000000000000004E-2</v>
      </c>
      <c r="S57" s="95">
        <v>9.6000000000000002E-2</v>
      </c>
    </row>
    <row r="58" spans="11:19" ht="15" customHeight="1" x14ac:dyDescent="0.35">
      <c r="K58" s="49"/>
      <c r="M58" s="86" t="s">
        <v>18</v>
      </c>
      <c r="N58" s="95">
        <v>0.13800000000000001</v>
      </c>
      <c r="O58" s="95">
        <v>0.13900000000000001</v>
      </c>
      <c r="P58" s="95">
        <v>0.13600000000000001</v>
      </c>
      <c r="Q58" s="95">
        <v>0.104</v>
      </c>
      <c r="R58" s="95">
        <v>0.105</v>
      </c>
      <c r="S58" s="95">
        <v>0.105</v>
      </c>
    </row>
    <row r="59" spans="11:19" ht="15" customHeight="1" x14ac:dyDescent="0.35">
      <c r="M59" s="86" t="s">
        <v>20</v>
      </c>
      <c r="N59" s="95">
        <v>0.254</v>
      </c>
      <c r="O59" s="95">
        <v>0.255</v>
      </c>
      <c r="P59" s="95">
        <v>0.247</v>
      </c>
      <c r="Q59" s="95">
        <v>0.19900000000000001</v>
      </c>
      <c r="R59" s="95">
        <v>0.19500000000000001</v>
      </c>
      <c r="S59" s="95">
        <v>0.192</v>
      </c>
    </row>
    <row r="60" spans="11:19" ht="15" customHeight="1" x14ac:dyDescent="0.35">
      <c r="K60" s="49"/>
      <c r="M60" s="87" t="s">
        <v>22</v>
      </c>
      <c r="N60" s="96">
        <v>1.7000000000000001E-2</v>
      </c>
      <c r="O60" s="96">
        <v>1.7000000000000001E-2</v>
      </c>
      <c r="P60" s="96">
        <v>6.4000000000000001E-2</v>
      </c>
      <c r="Q60" s="96">
        <v>1.4999999999999999E-2</v>
      </c>
      <c r="R60" s="96">
        <v>1.4999999999999999E-2</v>
      </c>
      <c r="S60" s="96">
        <v>4.7E-2</v>
      </c>
    </row>
    <row r="61" spans="11:19" ht="12" customHeight="1" x14ac:dyDescent="0.35">
      <c r="K61" s="49"/>
    </row>
    <row r="62" spans="11:19" ht="12" customHeight="1" x14ac:dyDescent="0.35">
      <c r="K62" s="49"/>
    </row>
    <row r="63" spans="11:19" ht="12" customHeight="1" x14ac:dyDescent="0.35"/>
    <row r="64" spans="11:19" ht="12" customHeight="1" x14ac:dyDescent="0.35"/>
    <row r="65" spans="2:2" ht="12" customHeight="1" x14ac:dyDescent="0.35"/>
    <row r="66" spans="2:2" ht="12" customHeight="1" x14ac:dyDescent="0.35"/>
    <row r="67" spans="2:2" ht="12" customHeight="1" x14ac:dyDescent="0.35"/>
    <row r="68" spans="2:2" ht="12" customHeight="1" x14ac:dyDescent="0.35"/>
    <row r="69" spans="2:2" ht="12" customHeight="1" x14ac:dyDescent="0.35"/>
    <row r="70" spans="2:2" ht="12" customHeight="1" x14ac:dyDescent="0.35"/>
    <row r="71" spans="2:2" ht="12" customHeight="1" x14ac:dyDescent="0.35"/>
    <row r="72" spans="2:2" ht="12.75" customHeight="1" x14ac:dyDescent="0.35"/>
    <row r="73" spans="2:2" ht="12.75" customHeight="1" x14ac:dyDescent="0.35"/>
    <row r="74" spans="2:2" ht="12.75" customHeight="1" x14ac:dyDescent="0.35"/>
    <row r="78" spans="2:2" ht="18.5" x14ac:dyDescent="0.45">
      <c r="B78" s="28" t="s">
        <v>152</v>
      </c>
    </row>
    <row r="79" spans="2:2" ht="12" customHeight="1" x14ac:dyDescent="0.35"/>
    <row r="81" spans="2:21" x14ac:dyDescent="0.35">
      <c r="B81" s="232" t="s">
        <v>75</v>
      </c>
      <c r="C81" s="234" t="s">
        <v>76</v>
      </c>
      <c r="D81" s="221" t="s">
        <v>77</v>
      </c>
      <c r="E81" s="223" t="s">
        <v>163</v>
      </c>
      <c r="F81" s="236" t="s">
        <v>78</v>
      </c>
      <c r="G81" s="230" t="s">
        <v>164</v>
      </c>
      <c r="H81" s="29" t="s">
        <v>79</v>
      </c>
      <c r="I81" s="29" t="s">
        <v>79</v>
      </c>
      <c r="J81" s="29" t="s">
        <v>80</v>
      </c>
      <c r="U81" s="20"/>
    </row>
    <row r="82" spans="2:21" x14ac:dyDescent="0.35">
      <c r="B82" s="233"/>
      <c r="C82" s="235"/>
      <c r="D82" s="222"/>
      <c r="E82" s="224"/>
      <c r="F82" s="237"/>
      <c r="G82" s="231"/>
      <c r="H82" s="30" t="str">
        <f ca="1">"June "&amp; YEAR(IF(MONTH(INDIRECT("RCEData!A62"))&lt;7,EDATE(INDIRECT("RCEData!A62"),-12),INDIRECT("RCEData!A62"))-1)</f>
        <v>June 2025</v>
      </c>
      <c r="I82" s="30" t="str">
        <f ca="1">"June "&amp; YEAR(IF(MONTH(INDIRECT("RCEData!A62"))&lt;7,EDATE(INDIRECT("RCEData!A62"),-12),INDIRECT("RCEData!A62"))-1)-1</f>
        <v>June 2024</v>
      </c>
      <c r="J82" s="47" t="s">
        <v>81</v>
      </c>
      <c r="L82" s="49"/>
    </row>
    <row r="83" spans="2:21" x14ac:dyDescent="0.35">
      <c r="B83" s="108" t="s">
        <v>153</v>
      </c>
      <c r="C83" s="67" cm="1">
        <f t="array" aca="1" ref="C83" ca="1">INDIRECT("RCEData!H62")</f>
        <v>5763</v>
      </c>
      <c r="D83" s="67" cm="1">
        <f t="array" aca="1" ref="D83" ca="1">INDIRECT("RCEData!H61")</f>
        <v>6117</v>
      </c>
      <c r="E83" s="68">
        <f ca="1">(C83-D83)/D83</f>
        <v>-5.7871505640019617E-2</v>
      </c>
      <c r="F83" s="67" cm="1">
        <f t="array" aca="1" ref="F83" ca="1">INDIRECT("RCEData!H50")</f>
        <v>5640</v>
      </c>
      <c r="G83" s="187">
        <f ca="1">(C83-F83)/F83</f>
        <v>2.1808510638297873E-2</v>
      </c>
      <c r="H83" s="67">
        <f ca="1">INDEX(INDIRECT("RCEData!H2:H62"),MATCH(DATE(YEAR(IF(MONTH(INDIRECT("RCEData!A62"))&lt;7,EDATE(INDIRECT("RCEData!A62"),-12),INDIRECT("RCEData!A62"))-1),6,30), INDIRECT("RCEData!A2:A62")),0)</f>
        <v>5519</v>
      </c>
      <c r="I83" s="67">
        <f ca="1">INDEX(INDIRECT("RCEData!H2:H62"),MATCH(DATE(YEAR(IF(MONTH(INDIRECT("RCEData!A62"))&lt;7,EDATE(INDIRECT("RCEData!A62"),-12),INDIRECT("RCEData!A62"))-1)-1,6,30), INDIRECT("RCEData!A2:A62")),0)</f>
        <v>9243</v>
      </c>
      <c r="J83" s="187">
        <f ca="1">(H83-I83)/I83</f>
        <v>-0.40289949150708643</v>
      </c>
      <c r="L83" s="49"/>
    </row>
    <row r="84" spans="2:21" x14ac:dyDescent="0.35">
      <c r="B84" s="109" t="s">
        <v>154</v>
      </c>
      <c r="C84" s="67" cm="1">
        <f t="array" aca="1" ref="C84" ca="1">INDIRECT("RCEData!I62")</f>
        <v>4854</v>
      </c>
      <c r="D84" s="67" cm="1">
        <f t="array" aca="1" ref="D84" ca="1">INDIRECT("RCEData!I61")</f>
        <v>4661</v>
      </c>
      <c r="E84" s="68">
        <f t="shared" ref="E84:E85" ca="1" si="4">(C84-D84)/D84</f>
        <v>4.1407423299721087E-2</v>
      </c>
      <c r="F84" s="67" cm="1">
        <f t="array" aca="1" ref="F84" ca="1">INDIRECT("RCEData!I50")</f>
        <v>5469</v>
      </c>
      <c r="G84" s="187">
        <f t="shared" ref="G84:G85" ca="1" si="5">(C84-F84)/F84</f>
        <v>-0.11245200219418541</v>
      </c>
      <c r="H84" s="67">
        <f ca="1">INDEX(INDIRECT("RCEData!I2:I62"),MATCH(DATE(YEAR(IF(MONTH(INDIRECT("RCEData!A62"))&lt;7,EDATE(INDIRECT("RCEData!A62"),-12),INDIRECT("RCEData!A62"))-1),6,30), INDIRECT("RCEData!A2:A62")),0)</f>
        <v>5250</v>
      </c>
      <c r="I84" s="67">
        <f ca="1">INDEX(INDIRECT("RCEData!I2:I62"),MATCH(DATE(YEAR(IF(MONTH(INDIRECT("RCEData!A62"))&lt;7,EDATE(INDIRECT("RCEData!A62"),-12),INDIRECT("RCEData!A62"))-1)-1,6,30), INDIRECT("RCEData!A2:A62")),0)</f>
        <v>6360</v>
      </c>
      <c r="J84" s="187">
        <f ca="1">(H84-I84)/I84</f>
        <v>-0.17452830188679244</v>
      </c>
      <c r="L84" s="49"/>
    </row>
    <row r="85" spans="2:21" x14ac:dyDescent="0.35">
      <c r="B85" s="109" t="s">
        <v>155</v>
      </c>
      <c r="C85" s="67" cm="1">
        <f t="array" aca="1" ref="C85" ca="1">INDIRECT("RCEData!J62")</f>
        <v>5927</v>
      </c>
      <c r="D85" s="67" cm="1">
        <f t="array" aca="1" ref="D85" ca="1">INDIRECT("RCEData!J61")</f>
        <v>5641</v>
      </c>
      <c r="E85" s="68">
        <f t="shared" ca="1" si="4"/>
        <v>5.0700230455592979E-2</v>
      </c>
      <c r="F85" s="67" cm="1">
        <f t="array" aca="1" ref="F85" ca="1">INDIRECT("RCEData!J50")</f>
        <v>5955</v>
      </c>
      <c r="G85" s="187">
        <f t="shared" ca="1" si="5"/>
        <v>-4.7019311502938706E-3</v>
      </c>
      <c r="H85" s="67">
        <f ca="1">INDEX(INDIRECT("RCEData!J2:J62"),MATCH(DATE(YEAR(IF(MONTH(INDIRECT("RCEData!A62"))&lt;7,EDATE(INDIRECT("RCEData!A62"),-12),INDIRECT("RCEData!A62"))-1),6,30), INDIRECT("RCEData!A2:A62")),0)</f>
        <v>5687</v>
      </c>
      <c r="I85" s="67">
        <f ca="1">INDEX(INDIRECT("RCEData!J2:J62"),MATCH(DATE(YEAR(IF(MONTH(INDIRECT("RCEData!A62"))&lt;7,EDATE(INDIRECT("RCEData!A62"),-12),INDIRECT("RCEData!A62"))-1)-1,6,30), INDIRECT("RCEData!A2:A62")),0)</f>
        <v>5665</v>
      </c>
      <c r="J85" s="187">
        <f ca="1">(H85-I85)/I85</f>
        <v>3.8834951456310678E-3</v>
      </c>
    </row>
    <row r="89" spans="2:21" x14ac:dyDescent="0.35">
      <c r="K89" s="48"/>
    </row>
    <row r="90" spans="2:21" x14ac:dyDescent="0.35">
      <c r="K90" s="48"/>
    </row>
    <row r="91" spans="2:21" x14ac:dyDescent="0.35">
      <c r="K91" s="48"/>
    </row>
    <row r="115" spans="11:21" x14ac:dyDescent="0.35">
      <c r="K115" s="20"/>
    </row>
    <row r="117" spans="11:21" x14ac:dyDescent="0.35">
      <c r="U117" s="20"/>
    </row>
  </sheetData>
  <mergeCells count="20">
    <mergeCell ref="E81:E82"/>
    <mergeCell ref="G81:G82"/>
    <mergeCell ref="M36:S37"/>
    <mergeCell ref="B81:B82"/>
    <mergeCell ref="C81:C82"/>
    <mergeCell ref="D81:D82"/>
    <mergeCell ref="F81:F82"/>
    <mergeCell ref="B7:E8"/>
    <mergeCell ref="G9:G10"/>
    <mergeCell ref="B41:B42"/>
    <mergeCell ref="C41:C42"/>
    <mergeCell ref="B9:B10"/>
    <mergeCell ref="C9:C10"/>
    <mergeCell ref="D9:D10"/>
    <mergeCell ref="E9:E10"/>
    <mergeCell ref="F9:F10"/>
    <mergeCell ref="D41:D42"/>
    <mergeCell ref="E41:E42"/>
    <mergeCell ref="F41:F42"/>
    <mergeCell ref="G41:G42"/>
  </mergeCells>
  <printOptions horizontalCentered="1" verticalCentered="1"/>
  <pageMargins left="0.31496062992125984" right="0.31496062992125984" top="0.35433070866141736" bottom="0.35433070866141736" header="0.31496062992125984" footer="0.31496062992125984"/>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D6CD20"/>
  </sheetPr>
  <dimension ref="A1:J62"/>
  <sheetViews>
    <sheetView showGridLines="0" zoomScale="89" zoomScaleNormal="89" workbookViewId="0">
      <pane ySplit="1" topLeftCell="A2" activePane="bottomLeft" state="frozen"/>
      <selection pane="bottomLeft" activeCell="A2" sqref="A2"/>
    </sheetView>
  </sheetViews>
  <sheetFormatPr defaultRowHeight="14.5" x14ac:dyDescent="0.35"/>
  <cols>
    <col min="1" max="1" width="12.7265625" style="44" customWidth="1"/>
    <col min="2" max="4" width="12.7265625" customWidth="1"/>
    <col min="5" max="5" width="16.453125" customWidth="1"/>
    <col min="6" max="7" width="12.7265625" customWidth="1"/>
    <col min="8" max="8" width="16.453125" customWidth="1"/>
    <col min="9" max="10" width="12.7265625" customWidth="1"/>
  </cols>
  <sheetData>
    <row r="1" spans="1:10" x14ac:dyDescent="0.35">
      <c r="A1" s="18" t="s">
        <v>37</v>
      </c>
      <c r="B1" s="18" t="s">
        <v>38</v>
      </c>
      <c r="C1" s="18" t="s">
        <v>39</v>
      </c>
      <c r="D1" s="18" t="s">
        <v>40</v>
      </c>
      <c r="E1" s="18" t="s">
        <v>41</v>
      </c>
      <c r="F1" s="18" t="s">
        <v>42</v>
      </c>
      <c r="G1" s="18" t="s">
        <v>43</v>
      </c>
      <c r="H1" s="18" t="s">
        <v>44</v>
      </c>
      <c r="I1" s="18" t="s">
        <v>45</v>
      </c>
      <c r="J1" s="18" t="s">
        <v>46</v>
      </c>
    </row>
    <row r="2" spans="1:10" x14ac:dyDescent="0.35">
      <c r="A2" s="43">
        <v>44104</v>
      </c>
      <c r="B2" s="119">
        <v>18135</v>
      </c>
      <c r="C2" s="119">
        <v>12202</v>
      </c>
      <c r="D2" s="119">
        <v>8769</v>
      </c>
      <c r="E2" s="119">
        <v>8281</v>
      </c>
      <c r="F2" s="119">
        <v>5684</v>
      </c>
      <c r="G2" s="119">
        <v>3714</v>
      </c>
      <c r="H2" s="119">
        <v>9854</v>
      </c>
      <c r="I2" s="119">
        <v>6518</v>
      </c>
      <c r="J2" s="119">
        <v>5055</v>
      </c>
    </row>
    <row r="3" spans="1:10" x14ac:dyDescent="0.35">
      <c r="A3" s="42">
        <v>44135</v>
      </c>
      <c r="B3" s="118">
        <v>16152</v>
      </c>
      <c r="C3" s="118">
        <v>15076</v>
      </c>
      <c r="D3" s="118">
        <v>9125</v>
      </c>
      <c r="E3" s="118">
        <v>7209</v>
      </c>
      <c r="F3" s="118">
        <v>6842</v>
      </c>
      <c r="G3" s="118">
        <v>3894</v>
      </c>
      <c r="H3" s="118">
        <v>8943</v>
      </c>
      <c r="I3" s="118">
        <v>8234</v>
      </c>
      <c r="J3" s="118">
        <v>5231</v>
      </c>
    </row>
    <row r="4" spans="1:10" x14ac:dyDescent="0.35">
      <c r="A4" s="43">
        <v>44165</v>
      </c>
      <c r="B4" s="119">
        <v>13575</v>
      </c>
      <c r="C4" s="119">
        <v>12517</v>
      </c>
      <c r="D4" s="119">
        <v>10042</v>
      </c>
      <c r="E4" s="119">
        <v>6166</v>
      </c>
      <c r="F4" s="119">
        <v>5612</v>
      </c>
      <c r="G4" s="119">
        <v>4194</v>
      </c>
      <c r="H4" s="119">
        <v>7409</v>
      </c>
      <c r="I4" s="119">
        <v>6905</v>
      </c>
      <c r="J4" s="119">
        <v>5848</v>
      </c>
    </row>
    <row r="5" spans="1:10" x14ac:dyDescent="0.35">
      <c r="A5" s="42">
        <v>44196</v>
      </c>
      <c r="B5" s="118">
        <v>9677</v>
      </c>
      <c r="C5" s="118">
        <v>9421</v>
      </c>
      <c r="D5" s="118">
        <v>9025</v>
      </c>
      <c r="E5" s="118">
        <v>4261</v>
      </c>
      <c r="F5" s="118">
        <v>4397</v>
      </c>
      <c r="G5" s="118">
        <v>3793</v>
      </c>
      <c r="H5" s="118">
        <v>5416</v>
      </c>
      <c r="I5" s="118">
        <v>5024</v>
      </c>
      <c r="J5" s="118">
        <v>5232</v>
      </c>
    </row>
    <row r="6" spans="1:10" x14ac:dyDescent="0.35">
      <c r="A6" s="43">
        <v>44227</v>
      </c>
      <c r="B6" s="119">
        <v>12048</v>
      </c>
      <c r="C6" s="119">
        <v>9797</v>
      </c>
      <c r="D6" s="119">
        <v>9318</v>
      </c>
      <c r="E6" s="119">
        <v>5557</v>
      </c>
      <c r="F6" s="119">
        <v>4634</v>
      </c>
      <c r="G6" s="119">
        <v>3956</v>
      </c>
      <c r="H6" s="119">
        <v>6491</v>
      </c>
      <c r="I6" s="119">
        <v>5163</v>
      </c>
      <c r="J6" s="119">
        <v>5362</v>
      </c>
    </row>
    <row r="7" spans="1:10" x14ac:dyDescent="0.35">
      <c r="A7" s="42">
        <v>44255</v>
      </c>
      <c r="B7" s="118">
        <v>14518</v>
      </c>
      <c r="C7" s="118">
        <v>11955</v>
      </c>
      <c r="D7" s="118">
        <v>10819</v>
      </c>
      <c r="E7" s="118">
        <v>6565</v>
      </c>
      <c r="F7" s="118">
        <v>5458</v>
      </c>
      <c r="G7" s="118">
        <v>4651</v>
      </c>
      <c r="H7" s="118">
        <v>7953</v>
      </c>
      <c r="I7" s="118">
        <v>6497</v>
      </c>
      <c r="J7" s="118">
        <v>6168</v>
      </c>
    </row>
    <row r="8" spans="1:10" x14ac:dyDescent="0.35">
      <c r="A8" s="43">
        <v>44286</v>
      </c>
      <c r="B8" s="119">
        <v>14158</v>
      </c>
      <c r="C8" s="119">
        <v>13083</v>
      </c>
      <c r="D8" s="119">
        <v>11155</v>
      </c>
      <c r="E8" s="119">
        <v>6166</v>
      </c>
      <c r="F8" s="119">
        <v>5934</v>
      </c>
      <c r="G8" s="119">
        <v>4624</v>
      </c>
      <c r="H8" s="119">
        <v>7992</v>
      </c>
      <c r="I8" s="119">
        <v>7149</v>
      </c>
      <c r="J8" s="119">
        <v>6531</v>
      </c>
    </row>
    <row r="9" spans="1:10" x14ac:dyDescent="0.35">
      <c r="A9" s="42">
        <v>44316</v>
      </c>
      <c r="B9" s="118">
        <v>12292</v>
      </c>
      <c r="C9" s="118">
        <v>10826</v>
      </c>
      <c r="D9" s="118">
        <v>9437</v>
      </c>
      <c r="E9" s="118">
        <v>5445</v>
      </c>
      <c r="F9" s="118">
        <v>4957</v>
      </c>
      <c r="G9" s="118">
        <v>3941</v>
      </c>
      <c r="H9" s="118">
        <v>6847</v>
      </c>
      <c r="I9" s="118">
        <v>5869</v>
      </c>
      <c r="J9" s="118">
        <v>5496</v>
      </c>
    </row>
    <row r="10" spans="1:10" x14ac:dyDescent="0.35">
      <c r="A10" s="43">
        <v>44347</v>
      </c>
      <c r="B10" s="119">
        <v>14702</v>
      </c>
      <c r="C10" s="119">
        <v>11398</v>
      </c>
      <c r="D10" s="119">
        <v>10208</v>
      </c>
      <c r="E10" s="119">
        <v>6570</v>
      </c>
      <c r="F10" s="119">
        <v>5133</v>
      </c>
      <c r="G10" s="119">
        <v>4256</v>
      </c>
      <c r="H10" s="119">
        <v>8132</v>
      </c>
      <c r="I10" s="119">
        <v>6265</v>
      </c>
      <c r="J10" s="119">
        <v>5952</v>
      </c>
    </row>
    <row r="11" spans="1:10" x14ac:dyDescent="0.35">
      <c r="A11" s="42">
        <v>44377</v>
      </c>
      <c r="B11" s="118">
        <v>15753</v>
      </c>
      <c r="C11" s="118">
        <v>13405</v>
      </c>
      <c r="D11" s="118">
        <v>10563</v>
      </c>
      <c r="E11" s="118">
        <v>6912</v>
      </c>
      <c r="F11" s="118">
        <v>6006</v>
      </c>
      <c r="G11" s="118">
        <v>4509</v>
      </c>
      <c r="H11" s="118">
        <v>8841</v>
      </c>
      <c r="I11" s="118">
        <v>7399</v>
      </c>
      <c r="J11" s="118">
        <v>6054</v>
      </c>
    </row>
    <row r="12" spans="1:10" x14ac:dyDescent="0.35">
      <c r="A12" s="43">
        <v>44408</v>
      </c>
      <c r="B12" s="119">
        <v>11731</v>
      </c>
      <c r="C12" s="119">
        <v>10816</v>
      </c>
      <c r="D12" s="119">
        <v>10245</v>
      </c>
      <c r="E12" s="119">
        <v>5243</v>
      </c>
      <c r="F12" s="119">
        <v>4973</v>
      </c>
      <c r="G12" s="119">
        <v>4443</v>
      </c>
      <c r="H12" s="119">
        <v>6488</v>
      </c>
      <c r="I12" s="119">
        <v>5843</v>
      </c>
      <c r="J12" s="119">
        <v>5802</v>
      </c>
    </row>
    <row r="13" spans="1:10" x14ac:dyDescent="0.35">
      <c r="A13" s="42">
        <v>44439</v>
      </c>
      <c r="B13" s="118">
        <v>9879</v>
      </c>
      <c r="C13" s="118">
        <v>9717</v>
      </c>
      <c r="D13" s="118">
        <v>10454</v>
      </c>
      <c r="E13" s="118">
        <v>4100</v>
      </c>
      <c r="F13" s="118">
        <v>4361</v>
      </c>
      <c r="G13" s="118">
        <v>4532</v>
      </c>
      <c r="H13" s="118">
        <v>5779</v>
      </c>
      <c r="I13" s="118">
        <v>5356</v>
      </c>
      <c r="J13" s="118">
        <v>5922</v>
      </c>
    </row>
    <row r="14" spans="1:10" x14ac:dyDescent="0.35">
      <c r="A14" s="43">
        <v>44469</v>
      </c>
      <c r="B14" s="119">
        <v>10952</v>
      </c>
      <c r="C14" s="119">
        <v>9207</v>
      </c>
      <c r="D14" s="119">
        <v>9794</v>
      </c>
      <c r="E14" s="119">
        <v>4777</v>
      </c>
      <c r="F14" s="119">
        <v>4098</v>
      </c>
      <c r="G14" s="119">
        <v>4244</v>
      </c>
      <c r="H14" s="119">
        <v>6175</v>
      </c>
      <c r="I14" s="119">
        <v>5109</v>
      </c>
      <c r="J14" s="119">
        <v>5550</v>
      </c>
    </row>
    <row r="15" spans="1:10" x14ac:dyDescent="0.35">
      <c r="A15" s="42">
        <v>44500</v>
      </c>
      <c r="B15" s="118">
        <v>14047</v>
      </c>
      <c r="C15" s="118">
        <v>10284</v>
      </c>
      <c r="D15" s="118">
        <v>9595</v>
      </c>
      <c r="E15" s="118">
        <v>6272</v>
      </c>
      <c r="F15" s="118">
        <v>4610</v>
      </c>
      <c r="G15" s="118">
        <v>4093</v>
      </c>
      <c r="H15" s="118">
        <v>7775</v>
      </c>
      <c r="I15" s="118">
        <v>5674</v>
      </c>
      <c r="J15" s="118">
        <v>5502</v>
      </c>
    </row>
    <row r="16" spans="1:10" x14ac:dyDescent="0.35">
      <c r="A16" s="43">
        <v>44530</v>
      </c>
      <c r="B16" s="119">
        <v>14033</v>
      </c>
      <c r="C16" s="119">
        <v>11731</v>
      </c>
      <c r="D16" s="119">
        <v>11459</v>
      </c>
      <c r="E16" s="119">
        <v>5970</v>
      </c>
      <c r="F16" s="119">
        <v>5203</v>
      </c>
      <c r="G16" s="119">
        <v>4773</v>
      </c>
      <c r="H16" s="119">
        <v>8063</v>
      </c>
      <c r="I16" s="119">
        <v>6528</v>
      </c>
      <c r="J16" s="119">
        <v>6686</v>
      </c>
    </row>
    <row r="17" spans="1:10" x14ac:dyDescent="0.35">
      <c r="A17" s="42">
        <v>44561</v>
      </c>
      <c r="B17" s="118">
        <v>10861</v>
      </c>
      <c r="C17" s="118">
        <v>9423</v>
      </c>
      <c r="D17" s="118">
        <v>10023</v>
      </c>
      <c r="E17" s="118">
        <v>4760</v>
      </c>
      <c r="F17" s="118">
        <v>4171</v>
      </c>
      <c r="G17" s="118">
        <v>4411</v>
      </c>
      <c r="H17" s="118">
        <v>6101</v>
      </c>
      <c r="I17" s="118">
        <v>5252</v>
      </c>
      <c r="J17" s="118">
        <v>5612</v>
      </c>
    </row>
    <row r="18" spans="1:10" x14ac:dyDescent="0.35">
      <c r="A18" s="43">
        <v>44592</v>
      </c>
      <c r="B18" s="119">
        <v>9149</v>
      </c>
      <c r="C18" s="119">
        <v>8344</v>
      </c>
      <c r="D18" s="119">
        <v>10044</v>
      </c>
      <c r="E18" s="119">
        <v>3977</v>
      </c>
      <c r="F18" s="119">
        <v>3755</v>
      </c>
      <c r="G18" s="119">
        <v>4287</v>
      </c>
      <c r="H18" s="119">
        <v>5172</v>
      </c>
      <c r="I18" s="119">
        <v>4589</v>
      </c>
      <c r="J18" s="119">
        <v>5757</v>
      </c>
    </row>
    <row r="19" spans="1:10" x14ac:dyDescent="0.35">
      <c r="A19" s="42">
        <v>44620</v>
      </c>
      <c r="B19" s="118">
        <v>11840</v>
      </c>
      <c r="C19" s="118">
        <v>9472</v>
      </c>
      <c r="D19" s="118">
        <v>11923</v>
      </c>
      <c r="E19" s="118">
        <v>4990</v>
      </c>
      <c r="F19" s="118">
        <v>4104</v>
      </c>
      <c r="G19" s="118">
        <v>5098</v>
      </c>
      <c r="H19" s="118">
        <v>6850</v>
      </c>
      <c r="I19" s="118">
        <v>5368</v>
      </c>
      <c r="J19" s="118">
        <v>6825</v>
      </c>
    </row>
    <row r="20" spans="1:10" x14ac:dyDescent="0.35">
      <c r="A20" s="43">
        <v>44651</v>
      </c>
      <c r="B20" s="119">
        <v>10781</v>
      </c>
      <c r="C20" s="119">
        <v>9771</v>
      </c>
      <c r="D20" s="119">
        <v>12965</v>
      </c>
      <c r="E20" s="119">
        <v>4436</v>
      </c>
      <c r="F20" s="119">
        <v>4133</v>
      </c>
      <c r="G20" s="119">
        <v>5782</v>
      </c>
      <c r="H20" s="119">
        <v>6345</v>
      </c>
      <c r="I20" s="119">
        <v>5638</v>
      </c>
      <c r="J20" s="119">
        <v>7183</v>
      </c>
    </row>
    <row r="21" spans="1:10" x14ac:dyDescent="0.35">
      <c r="A21" s="42">
        <v>44681</v>
      </c>
      <c r="B21" s="118">
        <v>9850</v>
      </c>
      <c r="C21" s="118">
        <v>7894</v>
      </c>
      <c r="D21" s="118">
        <v>10468</v>
      </c>
      <c r="E21" s="118">
        <v>4167</v>
      </c>
      <c r="F21" s="118">
        <v>3380</v>
      </c>
      <c r="G21" s="118">
        <v>4704</v>
      </c>
      <c r="H21" s="118">
        <v>5683</v>
      </c>
      <c r="I21" s="118">
        <v>4514</v>
      </c>
      <c r="J21" s="118">
        <v>5764</v>
      </c>
    </row>
    <row r="22" spans="1:10" x14ac:dyDescent="0.35">
      <c r="A22" s="43">
        <v>44712</v>
      </c>
      <c r="B22" s="119">
        <v>11121</v>
      </c>
      <c r="C22" s="119">
        <v>9153</v>
      </c>
      <c r="D22" s="119">
        <v>12354</v>
      </c>
      <c r="E22" s="119">
        <v>4954</v>
      </c>
      <c r="F22" s="119">
        <v>3970</v>
      </c>
      <c r="G22" s="119">
        <v>5319</v>
      </c>
      <c r="H22" s="119">
        <v>6167</v>
      </c>
      <c r="I22" s="119">
        <v>5183</v>
      </c>
      <c r="J22" s="119">
        <v>7035</v>
      </c>
    </row>
    <row r="23" spans="1:10" x14ac:dyDescent="0.35">
      <c r="A23" s="42">
        <v>44742</v>
      </c>
      <c r="B23" s="118">
        <v>9784</v>
      </c>
      <c r="C23" s="118">
        <v>8610</v>
      </c>
      <c r="D23" s="118">
        <v>11392</v>
      </c>
      <c r="E23" s="118">
        <v>4137</v>
      </c>
      <c r="F23" s="118">
        <v>3630</v>
      </c>
      <c r="G23" s="118">
        <v>4984</v>
      </c>
      <c r="H23" s="118">
        <v>5647</v>
      </c>
      <c r="I23" s="118">
        <v>4980</v>
      </c>
      <c r="J23" s="118">
        <v>6408</v>
      </c>
    </row>
    <row r="24" spans="1:10" x14ac:dyDescent="0.35">
      <c r="A24" s="43">
        <v>44773</v>
      </c>
      <c r="B24" s="119">
        <v>8723</v>
      </c>
      <c r="C24" s="119">
        <v>6697</v>
      </c>
      <c r="D24" s="119">
        <v>10419</v>
      </c>
      <c r="E24" s="119">
        <v>3768</v>
      </c>
      <c r="F24" s="119">
        <v>2909</v>
      </c>
      <c r="G24" s="119">
        <v>4488</v>
      </c>
      <c r="H24" s="119">
        <v>4955</v>
      </c>
      <c r="I24" s="119">
        <v>3788</v>
      </c>
      <c r="J24" s="119">
        <v>5931</v>
      </c>
    </row>
    <row r="25" spans="1:10" x14ac:dyDescent="0.35">
      <c r="A25" s="42">
        <v>44804</v>
      </c>
      <c r="B25" s="118">
        <v>11184</v>
      </c>
      <c r="C25" s="118">
        <v>9929</v>
      </c>
      <c r="D25" s="118">
        <v>11708</v>
      </c>
      <c r="E25" s="118">
        <v>4590</v>
      </c>
      <c r="F25" s="118">
        <v>4268</v>
      </c>
      <c r="G25" s="118">
        <v>4987</v>
      </c>
      <c r="H25" s="118">
        <v>6594</v>
      </c>
      <c r="I25" s="118">
        <v>5661</v>
      </c>
      <c r="J25" s="118">
        <v>6721</v>
      </c>
    </row>
    <row r="26" spans="1:10" x14ac:dyDescent="0.35">
      <c r="A26" s="43">
        <v>44834</v>
      </c>
      <c r="B26" s="119">
        <v>9192</v>
      </c>
      <c r="C26" s="119">
        <v>8410</v>
      </c>
      <c r="D26" s="119">
        <v>10405</v>
      </c>
      <c r="E26" s="119">
        <v>3696</v>
      </c>
      <c r="F26" s="119">
        <v>3546</v>
      </c>
      <c r="G26" s="119">
        <v>4434</v>
      </c>
      <c r="H26" s="119">
        <v>5496</v>
      </c>
      <c r="I26" s="119">
        <v>4864</v>
      </c>
      <c r="J26" s="119">
        <v>5971</v>
      </c>
    </row>
    <row r="27" spans="1:10" x14ac:dyDescent="0.35">
      <c r="A27" s="42">
        <v>44865</v>
      </c>
      <c r="B27" s="118">
        <v>8722</v>
      </c>
      <c r="C27" s="118">
        <v>7966</v>
      </c>
      <c r="D27" s="118">
        <v>11283</v>
      </c>
      <c r="E27" s="118">
        <v>3459</v>
      </c>
      <c r="F27" s="118">
        <v>3243</v>
      </c>
      <c r="G27" s="118">
        <v>4882</v>
      </c>
      <c r="H27" s="118">
        <v>5263</v>
      </c>
      <c r="I27" s="118">
        <v>4723</v>
      </c>
      <c r="J27" s="118">
        <v>6401</v>
      </c>
    </row>
    <row r="28" spans="1:10" x14ac:dyDescent="0.35">
      <c r="A28" s="43">
        <v>44895</v>
      </c>
      <c r="B28" s="119">
        <v>9862</v>
      </c>
      <c r="C28" s="119">
        <v>8583</v>
      </c>
      <c r="D28" s="119">
        <v>12362</v>
      </c>
      <c r="E28" s="119">
        <v>4025</v>
      </c>
      <c r="F28" s="119">
        <v>3533</v>
      </c>
      <c r="G28" s="119">
        <v>5186</v>
      </c>
      <c r="H28" s="119">
        <v>5837</v>
      </c>
      <c r="I28" s="119">
        <v>5050</v>
      </c>
      <c r="J28" s="119">
        <v>7176</v>
      </c>
    </row>
    <row r="29" spans="1:10" x14ac:dyDescent="0.35">
      <c r="A29" s="42">
        <v>44926</v>
      </c>
      <c r="B29" s="118">
        <v>5406</v>
      </c>
      <c r="C29" s="118">
        <v>5584</v>
      </c>
      <c r="D29" s="118">
        <v>9779</v>
      </c>
      <c r="E29" s="118">
        <v>2117</v>
      </c>
      <c r="F29" s="118">
        <v>2262</v>
      </c>
      <c r="G29" s="118">
        <v>4211</v>
      </c>
      <c r="H29" s="118">
        <v>3289</v>
      </c>
      <c r="I29" s="118">
        <v>3322</v>
      </c>
      <c r="J29" s="118">
        <v>5568</v>
      </c>
    </row>
    <row r="30" spans="1:10" x14ac:dyDescent="0.35">
      <c r="A30" s="43">
        <v>44957</v>
      </c>
      <c r="B30" s="119">
        <v>10845</v>
      </c>
      <c r="C30" s="119">
        <v>7762</v>
      </c>
      <c r="D30" s="119">
        <v>10799</v>
      </c>
      <c r="E30" s="119">
        <v>4403</v>
      </c>
      <c r="F30" s="119">
        <v>3217</v>
      </c>
      <c r="G30" s="119">
        <v>4598</v>
      </c>
      <c r="H30" s="119">
        <v>6442</v>
      </c>
      <c r="I30" s="119">
        <v>4545</v>
      </c>
      <c r="J30" s="119">
        <v>6201</v>
      </c>
    </row>
    <row r="31" spans="1:10" x14ac:dyDescent="0.35">
      <c r="A31" s="42">
        <v>44985</v>
      </c>
      <c r="B31" s="118">
        <v>13593</v>
      </c>
      <c r="C31" s="118">
        <v>10093</v>
      </c>
      <c r="D31" s="118">
        <v>10189</v>
      </c>
      <c r="E31" s="118">
        <v>5654</v>
      </c>
      <c r="F31" s="118">
        <v>4244</v>
      </c>
      <c r="G31" s="118">
        <v>4256</v>
      </c>
      <c r="H31" s="118">
        <v>7939</v>
      </c>
      <c r="I31" s="118">
        <v>5849</v>
      </c>
      <c r="J31" s="118">
        <v>5933</v>
      </c>
    </row>
    <row r="32" spans="1:10" x14ac:dyDescent="0.35">
      <c r="A32" s="43">
        <v>45016</v>
      </c>
      <c r="B32" s="119">
        <v>14070</v>
      </c>
      <c r="C32" s="119">
        <v>11974</v>
      </c>
      <c r="D32" s="119">
        <v>11956</v>
      </c>
      <c r="E32" s="119">
        <v>5800</v>
      </c>
      <c r="F32" s="119">
        <v>5026</v>
      </c>
      <c r="G32" s="119">
        <v>4964</v>
      </c>
      <c r="H32" s="119">
        <v>8270</v>
      </c>
      <c r="I32" s="119">
        <v>6948</v>
      </c>
      <c r="J32" s="119">
        <v>6992</v>
      </c>
    </row>
    <row r="33" spans="1:10" x14ac:dyDescent="0.35">
      <c r="A33" s="42">
        <v>45046</v>
      </c>
      <c r="B33" s="118">
        <v>10622</v>
      </c>
      <c r="C33" s="118">
        <v>8727</v>
      </c>
      <c r="D33" s="118">
        <v>9504</v>
      </c>
      <c r="E33" s="118">
        <v>4344</v>
      </c>
      <c r="F33" s="118">
        <v>3553</v>
      </c>
      <c r="G33" s="118">
        <v>3917</v>
      </c>
      <c r="H33" s="118">
        <v>6278</v>
      </c>
      <c r="I33" s="118">
        <v>5174</v>
      </c>
      <c r="J33" s="118">
        <v>5587</v>
      </c>
    </row>
    <row r="34" spans="1:10" x14ac:dyDescent="0.35">
      <c r="A34" s="43">
        <v>45077</v>
      </c>
      <c r="B34" s="119">
        <v>11709</v>
      </c>
      <c r="C34" s="119">
        <v>10872</v>
      </c>
      <c r="D34" s="119">
        <v>11705</v>
      </c>
      <c r="E34" s="119">
        <v>4664</v>
      </c>
      <c r="F34" s="119">
        <v>4422</v>
      </c>
      <c r="G34" s="119">
        <v>4870</v>
      </c>
      <c r="H34" s="119">
        <v>7045</v>
      </c>
      <c r="I34" s="119">
        <v>6450</v>
      </c>
      <c r="J34" s="119">
        <v>6835</v>
      </c>
    </row>
    <row r="35" spans="1:10" x14ac:dyDescent="0.35">
      <c r="A35" s="42">
        <v>45107</v>
      </c>
      <c r="B35" s="118">
        <v>9730</v>
      </c>
      <c r="C35" s="118">
        <v>9665</v>
      </c>
      <c r="D35" s="118">
        <v>10401</v>
      </c>
      <c r="E35" s="118">
        <v>3825</v>
      </c>
      <c r="F35" s="118">
        <v>3905</v>
      </c>
      <c r="G35" s="118">
        <v>4294</v>
      </c>
      <c r="H35" s="118">
        <v>5905</v>
      </c>
      <c r="I35" s="118">
        <v>5760</v>
      </c>
      <c r="J35" s="118">
        <v>6107</v>
      </c>
    </row>
    <row r="36" spans="1:10" x14ac:dyDescent="0.35">
      <c r="A36" s="43">
        <v>45138</v>
      </c>
      <c r="B36" s="119">
        <v>9666</v>
      </c>
      <c r="C36" s="119">
        <v>8719</v>
      </c>
      <c r="D36" s="119">
        <v>10242</v>
      </c>
      <c r="E36" s="119">
        <v>3706</v>
      </c>
      <c r="F36" s="119">
        <v>3502</v>
      </c>
      <c r="G36" s="119">
        <v>3953</v>
      </c>
      <c r="H36" s="119">
        <v>5960</v>
      </c>
      <c r="I36" s="119">
        <v>5217</v>
      </c>
      <c r="J36" s="119">
        <v>6289</v>
      </c>
    </row>
    <row r="37" spans="1:10" x14ac:dyDescent="0.35">
      <c r="A37" s="42">
        <v>45169</v>
      </c>
      <c r="B37" s="118">
        <v>9712</v>
      </c>
      <c r="C37" s="118">
        <v>9294</v>
      </c>
      <c r="D37" s="118">
        <v>10580</v>
      </c>
      <c r="E37" s="118">
        <v>3744</v>
      </c>
      <c r="F37" s="118">
        <v>3615</v>
      </c>
      <c r="G37" s="118">
        <v>4148</v>
      </c>
      <c r="H37" s="118">
        <v>5968</v>
      </c>
      <c r="I37" s="118">
        <v>5679</v>
      </c>
      <c r="J37" s="118">
        <v>6432</v>
      </c>
    </row>
    <row r="38" spans="1:10" x14ac:dyDescent="0.35">
      <c r="A38" s="43">
        <v>45199</v>
      </c>
      <c r="B38" s="119">
        <v>7801</v>
      </c>
      <c r="C38" s="119">
        <v>7734</v>
      </c>
      <c r="D38" s="119">
        <v>8601</v>
      </c>
      <c r="E38" s="119">
        <v>2970</v>
      </c>
      <c r="F38" s="119">
        <v>3016</v>
      </c>
      <c r="G38" s="119">
        <v>3436</v>
      </c>
      <c r="H38" s="119">
        <v>4831</v>
      </c>
      <c r="I38" s="119">
        <v>4718</v>
      </c>
      <c r="J38" s="119">
        <v>5165</v>
      </c>
    </row>
    <row r="39" spans="1:10" x14ac:dyDescent="0.35">
      <c r="A39" s="42">
        <v>45230</v>
      </c>
      <c r="B39" s="118">
        <v>9265</v>
      </c>
      <c r="C39" s="118">
        <v>7892</v>
      </c>
      <c r="D39" s="118">
        <v>9227</v>
      </c>
      <c r="E39" s="118">
        <v>3610</v>
      </c>
      <c r="F39" s="118">
        <v>3178</v>
      </c>
      <c r="G39" s="118">
        <v>3659</v>
      </c>
      <c r="H39" s="118">
        <v>5655</v>
      </c>
      <c r="I39" s="118">
        <v>4714</v>
      </c>
      <c r="J39" s="118">
        <v>5568</v>
      </c>
    </row>
    <row r="40" spans="1:10" x14ac:dyDescent="0.35">
      <c r="A40" s="43">
        <v>45260</v>
      </c>
      <c r="B40" s="119">
        <v>9492</v>
      </c>
      <c r="C40" s="119">
        <v>8356</v>
      </c>
      <c r="D40" s="119">
        <v>9397</v>
      </c>
      <c r="E40" s="119">
        <v>3589</v>
      </c>
      <c r="F40" s="119">
        <v>3310</v>
      </c>
      <c r="G40" s="119">
        <v>3757</v>
      </c>
      <c r="H40" s="119">
        <v>5903</v>
      </c>
      <c r="I40" s="119">
        <v>5046</v>
      </c>
      <c r="J40" s="119">
        <v>5640</v>
      </c>
    </row>
    <row r="41" spans="1:10" x14ac:dyDescent="0.35">
      <c r="A41" s="42">
        <v>45291</v>
      </c>
      <c r="B41" s="118">
        <v>6358</v>
      </c>
      <c r="C41" s="118">
        <v>6046</v>
      </c>
      <c r="D41" s="118">
        <v>7733</v>
      </c>
      <c r="E41" s="118">
        <v>2437</v>
      </c>
      <c r="F41" s="118">
        <v>2421</v>
      </c>
      <c r="G41" s="118">
        <v>3107</v>
      </c>
      <c r="H41" s="118">
        <v>3921</v>
      </c>
      <c r="I41" s="118">
        <v>3625</v>
      </c>
      <c r="J41" s="118">
        <v>4626</v>
      </c>
    </row>
    <row r="42" spans="1:10" x14ac:dyDescent="0.35">
      <c r="A42" s="43">
        <v>45322</v>
      </c>
      <c r="B42" s="119">
        <v>8641</v>
      </c>
      <c r="C42" s="119">
        <v>7794</v>
      </c>
      <c r="D42" s="119">
        <v>10148</v>
      </c>
      <c r="E42" s="119">
        <v>3276</v>
      </c>
      <c r="F42" s="119">
        <v>3094</v>
      </c>
      <c r="G42" s="119">
        <v>4054</v>
      </c>
      <c r="H42" s="119">
        <v>5365</v>
      </c>
      <c r="I42" s="119">
        <v>4700</v>
      </c>
      <c r="J42" s="119">
        <v>6094</v>
      </c>
    </row>
    <row r="43" spans="1:10" x14ac:dyDescent="0.35">
      <c r="A43" s="42">
        <v>45351</v>
      </c>
      <c r="B43" s="118">
        <v>9370</v>
      </c>
      <c r="C43" s="118">
        <v>7920</v>
      </c>
      <c r="D43" s="118">
        <v>9410</v>
      </c>
      <c r="E43" s="118">
        <v>3436</v>
      </c>
      <c r="F43" s="118">
        <v>3131</v>
      </c>
      <c r="G43" s="118">
        <v>3723</v>
      </c>
      <c r="H43" s="118">
        <v>5934</v>
      </c>
      <c r="I43" s="118">
        <v>4789</v>
      </c>
      <c r="J43" s="118">
        <v>5687</v>
      </c>
    </row>
    <row r="44" spans="1:10" x14ac:dyDescent="0.35">
      <c r="A44" s="43">
        <v>45382</v>
      </c>
      <c r="B44" s="119">
        <v>8889</v>
      </c>
      <c r="C44" s="119">
        <v>7981</v>
      </c>
      <c r="D44" s="119">
        <v>9282</v>
      </c>
      <c r="E44" s="119">
        <v>3330</v>
      </c>
      <c r="F44" s="119">
        <v>2998</v>
      </c>
      <c r="G44" s="119">
        <v>3704</v>
      </c>
      <c r="H44" s="119">
        <v>5559</v>
      </c>
      <c r="I44" s="119">
        <v>4983</v>
      </c>
      <c r="J44" s="119">
        <v>5578</v>
      </c>
    </row>
    <row r="45" spans="1:10" x14ac:dyDescent="0.35">
      <c r="A45" s="42">
        <v>45412</v>
      </c>
      <c r="B45" s="118">
        <v>10920</v>
      </c>
      <c r="C45" s="118">
        <v>8415</v>
      </c>
      <c r="D45" s="118">
        <v>9025</v>
      </c>
      <c r="E45" s="118">
        <v>4203</v>
      </c>
      <c r="F45" s="118">
        <v>3269</v>
      </c>
      <c r="G45" s="118">
        <v>3455</v>
      </c>
      <c r="H45" s="118">
        <v>6717</v>
      </c>
      <c r="I45" s="118">
        <v>5146</v>
      </c>
      <c r="J45" s="118">
        <v>5570</v>
      </c>
    </row>
    <row r="46" spans="1:10" x14ac:dyDescent="0.35">
      <c r="A46" s="43">
        <v>45443</v>
      </c>
      <c r="B46" s="119">
        <v>13093</v>
      </c>
      <c r="C46" s="119">
        <v>10405</v>
      </c>
      <c r="D46" s="119">
        <v>10011</v>
      </c>
      <c r="E46" s="119">
        <v>5326</v>
      </c>
      <c r="F46" s="119">
        <v>4101</v>
      </c>
      <c r="G46" s="119">
        <v>3909</v>
      </c>
      <c r="H46" s="119">
        <v>7767</v>
      </c>
      <c r="I46" s="119">
        <v>6304</v>
      </c>
      <c r="J46" s="119">
        <v>6102</v>
      </c>
    </row>
    <row r="47" spans="1:10" x14ac:dyDescent="0.35">
      <c r="A47" s="42">
        <v>45473</v>
      </c>
      <c r="B47" s="118">
        <v>15702</v>
      </c>
      <c r="C47" s="118">
        <v>10923</v>
      </c>
      <c r="D47" s="118">
        <v>9179</v>
      </c>
      <c r="E47" s="118">
        <v>6459</v>
      </c>
      <c r="F47" s="118">
        <v>4563</v>
      </c>
      <c r="G47" s="118">
        <v>3514</v>
      </c>
      <c r="H47" s="118">
        <v>9243</v>
      </c>
      <c r="I47" s="118">
        <v>6360</v>
      </c>
      <c r="J47" s="118">
        <v>5665</v>
      </c>
    </row>
    <row r="48" spans="1:10" x14ac:dyDescent="0.35">
      <c r="A48" s="43">
        <v>45504</v>
      </c>
      <c r="B48" s="119">
        <v>13985</v>
      </c>
      <c r="C48" s="119">
        <v>12807</v>
      </c>
      <c r="D48" s="119">
        <v>16243</v>
      </c>
      <c r="E48" s="119">
        <v>5324</v>
      </c>
      <c r="F48" s="119">
        <v>4993</v>
      </c>
      <c r="G48" s="119">
        <v>7296</v>
      </c>
      <c r="H48" s="119">
        <v>8661</v>
      </c>
      <c r="I48" s="119">
        <v>7814</v>
      </c>
      <c r="J48" s="119">
        <v>8947</v>
      </c>
    </row>
    <row r="49" spans="1:10" x14ac:dyDescent="0.35">
      <c r="A49" s="42">
        <v>45535</v>
      </c>
      <c r="B49" s="118">
        <v>11689</v>
      </c>
      <c r="C49" s="118">
        <v>10662</v>
      </c>
      <c r="D49" s="118">
        <v>10430</v>
      </c>
      <c r="E49" s="118">
        <v>4523</v>
      </c>
      <c r="F49" s="118">
        <v>4104</v>
      </c>
      <c r="G49" s="118">
        <v>4088</v>
      </c>
      <c r="H49" s="118">
        <v>7166</v>
      </c>
      <c r="I49" s="118">
        <v>6558</v>
      </c>
      <c r="J49" s="118">
        <v>6342</v>
      </c>
    </row>
    <row r="50" spans="1:10" x14ac:dyDescent="0.35">
      <c r="A50" s="43">
        <v>45565</v>
      </c>
      <c r="B50" s="119">
        <v>9152</v>
      </c>
      <c r="C50" s="119">
        <v>8798</v>
      </c>
      <c r="D50" s="119">
        <v>9838</v>
      </c>
      <c r="E50" s="119">
        <v>3512</v>
      </c>
      <c r="F50" s="119">
        <v>3329</v>
      </c>
      <c r="G50" s="119">
        <v>3883</v>
      </c>
      <c r="H50" s="119">
        <v>5640</v>
      </c>
      <c r="I50" s="119">
        <v>5469</v>
      </c>
      <c r="J50" s="119">
        <v>5955</v>
      </c>
    </row>
    <row r="51" spans="1:10" x14ac:dyDescent="0.35">
      <c r="A51" s="42">
        <v>45596</v>
      </c>
      <c r="B51" s="118">
        <v>10215</v>
      </c>
      <c r="C51" s="118">
        <v>9549</v>
      </c>
      <c r="D51" s="118">
        <v>9994</v>
      </c>
      <c r="E51" s="118">
        <v>3941</v>
      </c>
      <c r="F51" s="118">
        <v>3674</v>
      </c>
      <c r="G51" s="118">
        <v>3807</v>
      </c>
      <c r="H51" s="118">
        <v>6274</v>
      </c>
      <c r="I51" s="118">
        <v>5875</v>
      </c>
      <c r="J51" s="118">
        <v>6187</v>
      </c>
    </row>
    <row r="52" spans="1:10" x14ac:dyDescent="0.35">
      <c r="A52" s="43">
        <v>45626</v>
      </c>
      <c r="B52" s="119">
        <v>8894</v>
      </c>
      <c r="C52" s="119">
        <v>8169</v>
      </c>
      <c r="D52" s="119">
        <v>8758</v>
      </c>
      <c r="E52" s="119">
        <v>3309</v>
      </c>
      <c r="F52" s="119">
        <v>3032</v>
      </c>
      <c r="G52" s="119">
        <v>3333</v>
      </c>
      <c r="H52" s="119">
        <v>5585</v>
      </c>
      <c r="I52" s="119">
        <v>5137</v>
      </c>
      <c r="J52" s="119">
        <v>5425</v>
      </c>
    </row>
    <row r="53" spans="1:10" x14ac:dyDescent="0.35">
      <c r="A53" s="42">
        <v>45657</v>
      </c>
      <c r="B53" s="118">
        <v>7334</v>
      </c>
      <c r="C53" s="118">
        <v>5422</v>
      </c>
      <c r="D53" s="118">
        <v>7924</v>
      </c>
      <c r="E53" s="118">
        <v>2762</v>
      </c>
      <c r="F53" s="118">
        <v>2038</v>
      </c>
      <c r="G53" s="118">
        <v>2996</v>
      </c>
      <c r="H53" s="118">
        <v>4572</v>
      </c>
      <c r="I53" s="118">
        <v>3384</v>
      </c>
      <c r="J53" s="118">
        <v>4928</v>
      </c>
    </row>
    <row r="54" spans="1:10" x14ac:dyDescent="0.35">
      <c r="A54" s="43">
        <v>45688</v>
      </c>
      <c r="B54" s="119">
        <v>10105</v>
      </c>
      <c r="C54" s="119">
        <v>8501</v>
      </c>
      <c r="D54" s="119">
        <v>8991</v>
      </c>
      <c r="E54" s="119">
        <v>3668</v>
      </c>
      <c r="F54" s="119">
        <v>3240</v>
      </c>
      <c r="G54" s="119">
        <v>3310</v>
      </c>
      <c r="H54" s="119">
        <v>6437</v>
      </c>
      <c r="I54" s="119">
        <v>5261</v>
      </c>
      <c r="J54" s="119">
        <v>5681</v>
      </c>
    </row>
    <row r="55" spans="1:10" x14ac:dyDescent="0.35">
      <c r="A55" s="42">
        <v>45716</v>
      </c>
      <c r="B55" s="118">
        <v>14085</v>
      </c>
      <c r="C55" s="118">
        <v>10180</v>
      </c>
      <c r="D55" s="118">
        <v>9105</v>
      </c>
      <c r="E55" s="118">
        <v>5457</v>
      </c>
      <c r="F55" s="118">
        <v>3958</v>
      </c>
      <c r="G55" s="118">
        <v>3368</v>
      </c>
      <c r="H55" s="118">
        <v>8628</v>
      </c>
      <c r="I55" s="118">
        <v>6222</v>
      </c>
      <c r="J55" s="118">
        <v>5737</v>
      </c>
    </row>
    <row r="56" spans="1:10" x14ac:dyDescent="0.35">
      <c r="A56" s="43">
        <v>45747</v>
      </c>
      <c r="B56" s="119">
        <v>10841</v>
      </c>
      <c r="C56" s="119">
        <v>9641</v>
      </c>
      <c r="D56" s="119">
        <v>9340</v>
      </c>
      <c r="E56" s="119">
        <v>4089</v>
      </c>
      <c r="F56" s="119">
        <v>3599</v>
      </c>
      <c r="G56" s="119">
        <v>3475</v>
      </c>
      <c r="H56" s="119">
        <v>6752</v>
      </c>
      <c r="I56" s="119">
        <v>6042</v>
      </c>
      <c r="J56" s="119">
        <v>5865</v>
      </c>
    </row>
    <row r="57" spans="1:10" x14ac:dyDescent="0.35">
      <c r="A57" s="42">
        <v>45777</v>
      </c>
      <c r="B57" s="118">
        <v>9937</v>
      </c>
      <c r="C57" s="118">
        <v>7801</v>
      </c>
      <c r="D57" s="118">
        <v>9009</v>
      </c>
      <c r="E57" s="118">
        <v>3826</v>
      </c>
      <c r="F57" s="118">
        <v>2930</v>
      </c>
      <c r="G57" s="118">
        <v>3321</v>
      </c>
      <c r="H57" s="118">
        <v>6111</v>
      </c>
      <c r="I57" s="118">
        <v>4871</v>
      </c>
      <c r="J57" s="118">
        <v>5688</v>
      </c>
    </row>
    <row r="58" spans="1:10" x14ac:dyDescent="0.35">
      <c r="A58" s="167">
        <v>45808</v>
      </c>
      <c r="B58" s="166">
        <v>11139</v>
      </c>
      <c r="C58" s="119">
        <v>9466</v>
      </c>
      <c r="D58" s="166">
        <v>9664</v>
      </c>
      <c r="E58" s="119">
        <v>4035</v>
      </c>
      <c r="F58" s="166">
        <v>3500</v>
      </c>
      <c r="G58" s="119">
        <v>3557</v>
      </c>
      <c r="H58" s="166">
        <v>7104</v>
      </c>
      <c r="I58" s="119">
        <v>5966</v>
      </c>
      <c r="J58" s="119">
        <v>6107</v>
      </c>
    </row>
    <row r="59" spans="1:10" x14ac:dyDescent="0.35">
      <c r="A59" s="42">
        <v>45838</v>
      </c>
      <c r="B59" s="118">
        <v>8621</v>
      </c>
      <c r="C59" s="118">
        <v>8144</v>
      </c>
      <c r="D59" s="118">
        <v>9047</v>
      </c>
      <c r="E59" s="118">
        <v>3102</v>
      </c>
      <c r="F59" s="118">
        <v>2894</v>
      </c>
      <c r="G59" s="118">
        <v>3360</v>
      </c>
      <c r="H59" s="118">
        <v>5519</v>
      </c>
      <c r="I59" s="118">
        <v>5250</v>
      </c>
      <c r="J59" s="118">
        <v>5687</v>
      </c>
    </row>
    <row r="60" spans="1:10" x14ac:dyDescent="0.35">
      <c r="A60" s="167">
        <v>45869</v>
      </c>
      <c r="B60" s="166">
        <v>11551</v>
      </c>
      <c r="C60" s="119">
        <v>9171</v>
      </c>
      <c r="D60" s="166">
        <v>9334</v>
      </c>
      <c r="E60" s="119">
        <v>4308</v>
      </c>
      <c r="F60" s="166">
        <v>3439</v>
      </c>
      <c r="G60" s="119">
        <v>3390</v>
      </c>
      <c r="H60" s="166">
        <v>7243</v>
      </c>
      <c r="I60" s="119">
        <v>5732</v>
      </c>
      <c r="J60" s="119">
        <v>5944</v>
      </c>
    </row>
    <row r="61" spans="1:10" x14ac:dyDescent="0.35">
      <c r="A61" s="42">
        <v>45900</v>
      </c>
      <c r="B61" s="118">
        <v>9994</v>
      </c>
      <c r="C61" s="118">
        <v>7653</v>
      </c>
      <c r="D61" s="118">
        <v>8694</v>
      </c>
      <c r="E61" s="118">
        <v>3877</v>
      </c>
      <c r="F61" s="118">
        <v>2992</v>
      </c>
      <c r="G61" s="118">
        <v>3053</v>
      </c>
      <c r="H61" s="118">
        <v>6117</v>
      </c>
      <c r="I61" s="118">
        <v>4661</v>
      </c>
      <c r="J61" s="118">
        <v>5641</v>
      </c>
    </row>
    <row r="62" spans="1:10" x14ac:dyDescent="0.35">
      <c r="A62" s="188">
        <v>45930</v>
      </c>
      <c r="B62" s="189">
        <v>9072</v>
      </c>
      <c r="C62" s="190">
        <v>7712</v>
      </c>
      <c r="D62" s="189">
        <v>8977</v>
      </c>
      <c r="E62" s="190">
        <v>3309</v>
      </c>
      <c r="F62" s="189">
        <v>2858</v>
      </c>
      <c r="G62" s="190">
        <v>3050</v>
      </c>
      <c r="H62" s="189">
        <v>5763</v>
      </c>
      <c r="I62" s="190">
        <v>4854</v>
      </c>
      <c r="J62" s="190">
        <v>5927</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B050"/>
  </sheetPr>
  <dimension ref="B1:T94"/>
  <sheetViews>
    <sheetView showGridLines="0" zoomScaleNormal="100" workbookViewId="0"/>
  </sheetViews>
  <sheetFormatPr defaultRowHeight="14.5" x14ac:dyDescent="0.35"/>
  <cols>
    <col min="1" max="1" width="2.26953125" customWidth="1"/>
    <col min="2" max="2" width="17.54296875" customWidth="1"/>
    <col min="3" max="10" width="14.7265625" customWidth="1"/>
    <col min="11" max="11" width="2.7265625" customWidth="1"/>
    <col min="12" max="12" width="38.453125" customWidth="1"/>
    <col min="13" max="20" width="12.7265625" customWidth="1"/>
  </cols>
  <sheetData>
    <row r="1" spans="2:20" ht="25.5" customHeight="1" x14ac:dyDescent="0.35"/>
    <row r="2" spans="2:20" ht="18.75" customHeight="1" x14ac:dyDescent="0.4">
      <c r="B2" s="121" t="s">
        <v>316</v>
      </c>
    </row>
    <row r="3" spans="2:20" ht="29.25" customHeight="1" x14ac:dyDescent="0.35">
      <c r="B3" s="120" t="s">
        <v>172</v>
      </c>
      <c r="C3" s="240" t="s">
        <v>291</v>
      </c>
      <c r="D3" s="240"/>
      <c r="E3" s="240"/>
      <c r="F3" s="240"/>
      <c r="G3" s="240"/>
      <c r="H3" s="240"/>
      <c r="I3" s="240"/>
      <c r="J3" s="240"/>
      <c r="L3" s="37" t="s">
        <v>106</v>
      </c>
      <c r="M3" s="37" t="s">
        <v>313</v>
      </c>
      <c r="N3" s="37" t="s">
        <v>121</v>
      </c>
      <c r="O3" s="37" t="s">
        <v>122</v>
      </c>
      <c r="P3" s="37" t="s">
        <v>123</v>
      </c>
      <c r="Q3" s="37" t="s">
        <v>314</v>
      </c>
      <c r="R3" s="37" t="s">
        <v>124</v>
      </c>
      <c r="S3" s="37" t="s">
        <v>125</v>
      </c>
      <c r="T3" s="37" t="s">
        <v>126</v>
      </c>
    </row>
    <row r="4" spans="2:20" ht="14.9" customHeight="1" x14ac:dyDescent="0.35">
      <c r="C4" s="240"/>
      <c r="D4" s="240"/>
      <c r="E4" s="240"/>
      <c r="F4" s="240"/>
      <c r="G4" s="240"/>
      <c r="H4" s="240"/>
      <c r="I4" s="240"/>
      <c r="J4" s="240"/>
      <c r="L4" s="100" t="s">
        <v>15</v>
      </c>
      <c r="M4" s="38"/>
      <c r="N4" s="38"/>
      <c r="O4" s="38"/>
      <c r="P4" s="38"/>
      <c r="Q4" s="38"/>
      <c r="R4" s="38"/>
      <c r="S4" s="38"/>
      <c r="T4" s="39"/>
    </row>
    <row r="5" spans="2:20" ht="14.9" customHeight="1" x14ac:dyDescent="0.35">
      <c r="C5" s="241"/>
      <c r="D5" s="241"/>
      <c r="E5" s="241"/>
      <c r="F5" s="241"/>
      <c r="G5" s="241"/>
      <c r="H5" s="241"/>
      <c r="I5" s="241"/>
      <c r="J5" s="241"/>
      <c r="L5" s="85" t="s">
        <v>17</v>
      </c>
      <c r="M5" s="196">
        <v>543</v>
      </c>
      <c r="N5" s="196">
        <v>608</v>
      </c>
      <c r="O5" s="196">
        <v>582</v>
      </c>
      <c r="P5" s="196">
        <v>386</v>
      </c>
      <c r="Q5" s="196">
        <v>486</v>
      </c>
      <c r="R5" s="196">
        <v>474</v>
      </c>
      <c r="S5" s="196">
        <v>442</v>
      </c>
      <c r="T5" s="196">
        <v>282</v>
      </c>
    </row>
    <row r="6" spans="2:20" ht="14.9" customHeight="1" x14ac:dyDescent="0.35">
      <c r="B6" s="244" t="s">
        <v>75</v>
      </c>
      <c r="C6" s="234" t="s">
        <v>76</v>
      </c>
      <c r="D6" s="221" t="s">
        <v>77</v>
      </c>
      <c r="E6" s="223" t="s">
        <v>163</v>
      </c>
      <c r="F6" s="242" t="s">
        <v>78</v>
      </c>
      <c r="G6" s="230" t="s">
        <v>165</v>
      </c>
      <c r="H6" s="29" t="s">
        <v>79</v>
      </c>
      <c r="I6" s="29" t="s">
        <v>79</v>
      </c>
      <c r="J6" s="29" t="s">
        <v>80</v>
      </c>
      <c r="L6" s="86" t="s">
        <v>19</v>
      </c>
      <c r="M6" s="197">
        <v>501</v>
      </c>
      <c r="N6" s="197">
        <v>453</v>
      </c>
      <c r="O6" s="197">
        <v>412</v>
      </c>
      <c r="P6" s="197">
        <v>290</v>
      </c>
      <c r="Q6" s="197">
        <v>828</v>
      </c>
      <c r="R6" s="197">
        <v>765</v>
      </c>
      <c r="S6" s="197">
        <v>681</v>
      </c>
      <c r="T6" s="197">
        <v>446</v>
      </c>
    </row>
    <row r="7" spans="2:20" ht="14.9" customHeight="1" x14ac:dyDescent="0.35">
      <c r="B7" s="245"/>
      <c r="C7" s="235"/>
      <c r="D7" s="222"/>
      <c r="E7" s="224"/>
      <c r="F7" s="243"/>
      <c r="G7" s="231"/>
      <c r="H7" s="30" t="str">
        <f ca="1">"June "&amp; YEAR(IF(MONTH(INDIRECT("OutcomesData!A62"))&lt;7,EDATE(INDIRECT("OutcomesData!A62"),-12),INDIRECT("OutcomesData!A62"))-1)</f>
        <v>June 2025</v>
      </c>
      <c r="I7" s="30" t="str">
        <f ca="1">"June "&amp; YEAR(IF(MONTH(INDIRECT("OutcomesData!A62"))&lt;7,EDATE(INDIRECT("OutcomesData!A62"),-12),INDIRECT("OutcomesData!A62"))-1)-1</f>
        <v>June 2024</v>
      </c>
      <c r="J7" s="30" t="s">
        <v>81</v>
      </c>
      <c r="L7" s="86" t="s">
        <v>26</v>
      </c>
      <c r="M7" s="197">
        <v>33</v>
      </c>
      <c r="N7" s="197">
        <v>29</v>
      </c>
      <c r="O7" s="197">
        <v>25</v>
      </c>
      <c r="P7" s="197">
        <v>9</v>
      </c>
      <c r="Q7" s="197">
        <v>101</v>
      </c>
      <c r="R7" s="197">
        <v>80</v>
      </c>
      <c r="S7" s="197">
        <v>82</v>
      </c>
      <c r="T7" s="197">
        <v>44</v>
      </c>
    </row>
    <row r="8" spans="2:20" ht="14.9" customHeight="1" x14ac:dyDescent="0.35">
      <c r="B8" s="97" t="s">
        <v>315</v>
      </c>
      <c r="C8" s="91" cm="1">
        <f t="array" aca="1" ref="C8" ca="1">INDIRECT("OutcomesData!B62") + INDIRECT("OutcomesData!K62")</f>
        <v>3170</v>
      </c>
      <c r="D8" s="91" cm="1">
        <f t="array" aca="1" ref="D8" ca="1">INDIRECT("OutcomesData!B61") + INDIRECT("OutcomesData!K61")</f>
        <v>2972</v>
      </c>
      <c r="E8" s="92">
        <f ca="1">(C8-D8)/D8</f>
        <v>6.6621803499327059E-2</v>
      </c>
      <c r="F8" s="107" cm="1">
        <f t="array" aca="1" ref="F8" ca="1">INDIRECT("OutcomesData!B50") + INDIRECT("OutcomesData!K50")</f>
        <v>3684</v>
      </c>
      <c r="G8" s="92">
        <f ca="1">(C8-F8)/F8</f>
        <v>-0.13952225841476656</v>
      </c>
      <c r="H8" s="107">
        <f ca="1">INDEX(INDIRECT("OutcomesData!K2:K62"), MATCH(DATE(YEAR(IF(MONTH(INDIRECT("OutcomesData!A62"))&lt;7,EDATE(INDIRECT("OutcomesData!A62"),-12),INDIRECT("OutcomesData!A62"))-1),6,30), INDIRECT("OutcomesData!A2:A62")),0)                                           +INDEX(INDIRECT("OutcomesData!B2:B62"), MATCH(DATE(YEAR(IF(MONTH(INDIRECT("OutcomesData!A62"))&lt;7,EDATE(INDIRECT("OutcomesData!A62"),-12),INDIRECT("OutcomesData!A62"))-1),6,30), INDIRECT("OutcomesData!A2:A62")),0)</f>
        <v>3529</v>
      </c>
      <c r="I8" s="107">
        <f ca="1">INDEX(INDIRECT("OutcomesData!K2:K62"), MATCH(DATE(YEAR(IF(MONTH(INDIRECT("OutcomesData!A62"))&lt;7,EDATE(INDIRECT("OutcomesData!A62"),-12),INDIRECT("OutcomesData!A62"))-1)-1,6,30), INDIRECT("OutcomesData!A2:A62")),0)                                           +INDEX(INDIRECT("OutcomesData!B2:B62"), MATCH(DATE(YEAR(IF(MONTH(INDIRECT("OutcomesData!A62"))&lt;7,EDATE(INDIRECT("OutcomesData!A62"),-12),INDIRECT("OutcomesData!A62"))-1)-1,6,30), INDIRECT("OutcomesData!A2:A62")),0)</f>
        <v>3435</v>
      </c>
      <c r="J8" s="93">
        <f ca="1">SUM((H8-I8)/I8)</f>
        <v>2.7365356622998546E-2</v>
      </c>
      <c r="L8" s="86" t="s">
        <v>21</v>
      </c>
      <c r="M8" s="197">
        <v>6</v>
      </c>
      <c r="N8" s="197">
        <v>8</v>
      </c>
      <c r="O8" s="197">
        <v>6</v>
      </c>
      <c r="P8" s="197">
        <v>2</v>
      </c>
      <c r="Q8" s="197">
        <v>155</v>
      </c>
      <c r="R8" s="197">
        <v>133</v>
      </c>
      <c r="S8" s="197">
        <v>102</v>
      </c>
      <c r="T8" s="197">
        <v>64</v>
      </c>
    </row>
    <row r="9" spans="2:20" ht="14.9" customHeight="1" x14ac:dyDescent="0.35">
      <c r="B9" s="98" t="s">
        <v>117</v>
      </c>
      <c r="C9" s="91" cm="1">
        <f t="array" aca="1" ref="C9" ca="1">INDIRECT("OutcomesData!C62") + INDIRECT("OutcomesData!L62")</f>
        <v>2961</v>
      </c>
      <c r="D9" s="91" cm="1">
        <f t="array" aca="1" ref="D9" ca="1">INDIRECT("OutcomesData!C61") + INDIRECT("OutcomesData!L61")</f>
        <v>2736</v>
      </c>
      <c r="E9" s="92">
        <f t="shared" ref="E9:E11" ca="1" si="0">(C9-D9)/D9</f>
        <v>8.2236842105263164E-2</v>
      </c>
      <c r="F9" s="107" cm="1">
        <f t="array" aca="1" ref="F9" ca="1">INDIRECT("OutcomesData!C50") + INDIRECT("OutcomesData!L50")</f>
        <v>3062</v>
      </c>
      <c r="G9" s="92">
        <f t="shared" ref="G9:G10" ca="1" si="1">(C9-F9)/F9</f>
        <v>-3.2984977139124752E-2</v>
      </c>
      <c r="H9" s="107">
        <f ca="1">INDEX(INDIRECT("OutcomesData!L2:L62"), MATCH(DATE(YEAR(IF(MONTH(INDIRECT("OutcomesData!A62"))&lt;7,EDATE(INDIRECT("OutcomesData!A62"),-12),INDIRECT("OutcomesData!A62"))-1),6,30), INDIRECT("OutcomesData!A2:A62")),0)                                           +INDEX(INDIRECT("OutcomesData!C2:C62"), MATCH(DATE(YEAR(IF(MONTH(INDIRECT("OutcomesData!A62"))&lt;7,EDATE(INDIRECT("OutcomesData!A62"),-12),INDIRECT("OutcomesData!A62"))-1),6,30), INDIRECT("OutcomesData!A2:A62")),0)</f>
        <v>3113</v>
      </c>
      <c r="I9" s="107">
        <f ca="1">INDEX(INDIRECT("OutcomesData!L2:L62"), MATCH(DATE(YEAR(IF(MONTH(INDIRECT("OutcomesData!A62"))&lt;7,EDATE(INDIRECT("OutcomesData!A62"),-12),INDIRECT("OutcomesData!A62"))-1)-1,6,30), INDIRECT("OutcomesData!A2:A62")),0)                                           +INDEX(INDIRECT("OutcomesData!C2:C62"), MATCH(DATE(YEAR(IF(MONTH(INDIRECT("OutcomesData!A62"))&lt;7,EDATE(INDIRECT("OutcomesData!A62"),-12),INDIRECT("OutcomesData!A62"))-1)-1,6,30), INDIRECT("OutcomesData!A2:A62")),0)</f>
        <v>3299</v>
      </c>
      <c r="J9" s="93">
        <f t="shared" ref="J9:J11" ca="1" si="2">SUM((H9-I9)/I9)</f>
        <v>-5.6380721430736587E-2</v>
      </c>
      <c r="L9" s="86" t="s">
        <v>24</v>
      </c>
      <c r="M9" s="197">
        <v>46</v>
      </c>
      <c r="N9" s="197">
        <v>45</v>
      </c>
      <c r="O9" s="197">
        <v>44</v>
      </c>
      <c r="P9" s="197">
        <v>23</v>
      </c>
      <c r="Q9" s="197">
        <v>66</v>
      </c>
      <c r="R9" s="197">
        <v>56</v>
      </c>
      <c r="S9" s="197">
        <v>64</v>
      </c>
      <c r="T9" s="197">
        <v>43</v>
      </c>
    </row>
    <row r="10" spans="2:20" ht="14.9" customHeight="1" x14ac:dyDescent="0.35">
      <c r="B10" s="98" t="s">
        <v>118</v>
      </c>
      <c r="C10" s="91" cm="1">
        <f t="array" aca="1" ref="C10" ca="1">INDIRECT("OutcomesData!D62") + INDIRECT("OutcomesData!M62")</f>
        <v>2762</v>
      </c>
      <c r="D10" s="91" cm="1">
        <f t="array" aca="1" ref="D10" ca="1">INDIRECT("OutcomesData!D61") + INDIRECT("OutcomesData!M61")</f>
        <v>2489</v>
      </c>
      <c r="E10" s="92">
        <f t="shared" ca="1" si="0"/>
        <v>0.10968260345520289</v>
      </c>
      <c r="F10" s="107" cm="1">
        <f t="array" aca="1" ref="F10" ca="1">INDIRECT("OutcomesData!D50") + INDIRECT("OutcomesData!M50")</f>
        <v>2929</v>
      </c>
      <c r="G10" s="92">
        <f t="shared" ca="1" si="1"/>
        <v>-5.7016046432229427E-2</v>
      </c>
      <c r="H10" s="107">
        <f ca="1">INDEX(INDIRECT("OutcomesData!M2:M62"), MATCH(DATE(YEAR(IF(MONTH(INDIRECT("OutcomesData!A62"))&lt;7,EDATE(INDIRECT("OutcomesData!A62"),-12),INDIRECT("OutcomesData!A62"))-1),6,30), INDIRECT("OutcomesData!A2:A62")),0)                                           +INDEX(INDIRECT("OutcomesData!D2:D62"), MATCH(DATE(YEAR(IF(MONTH(INDIRECT("OutcomesData!A62"))&lt;7,EDATE(INDIRECT("OutcomesData!A62"),-12),INDIRECT("OutcomesData!A62"))-1),6,30), INDIRECT("OutcomesData!A2:A62")),0)</f>
        <v>2242</v>
      </c>
      <c r="I10" s="107">
        <f ca="1">INDEX(INDIRECT("OutcomesData!M2:M62"), MATCH(DATE(YEAR(IF(MONTH(INDIRECT("OutcomesData!A62"))&lt;7,EDATE(INDIRECT("OutcomesData!A62"),-12),INDIRECT("OutcomesData!A62"))-1)-1,6,30), INDIRECT("OutcomesData!A2:A62")),0)                                           +INDEX(INDIRECT("OutcomesData!D2:D62"), MATCH(DATE(YEAR(IF(MONTH(INDIRECT("OutcomesData!A62"))&lt;7,EDATE(INDIRECT("OutcomesData!A62"),-12),INDIRECT("OutcomesData!A62"))-1)-1,6,30), INDIRECT("OutcomesData!A2:A62")),0)</f>
        <v>2190</v>
      </c>
      <c r="J10" s="93">
        <f t="shared" ca="1" si="2"/>
        <v>2.3744292237442923E-2</v>
      </c>
      <c r="L10" s="86" t="s">
        <v>23</v>
      </c>
      <c r="M10" s="197">
        <v>18</v>
      </c>
      <c r="N10" s="197">
        <v>21</v>
      </c>
      <c r="O10" s="197">
        <v>21</v>
      </c>
      <c r="P10" s="197">
        <v>16</v>
      </c>
      <c r="Q10" s="197">
        <v>268</v>
      </c>
      <c r="R10" s="197">
        <v>213</v>
      </c>
      <c r="S10" s="197">
        <v>198</v>
      </c>
      <c r="T10" s="197">
        <v>99</v>
      </c>
    </row>
    <row r="11" spans="2:20" ht="14.9" customHeight="1" x14ac:dyDescent="0.35">
      <c r="B11" s="98" t="s">
        <v>119</v>
      </c>
      <c r="C11" s="91" cm="1">
        <f t="array" aca="1" ref="C11" ca="1">INDIRECT("OutcomesData!N62")</f>
        <v>1770</v>
      </c>
      <c r="D11" s="91" cm="1">
        <f t="array" aca="1" ref="D11" ca="1">INDIRECT("OutcomesData!N61")</f>
        <v>1525</v>
      </c>
      <c r="E11" s="92">
        <f t="shared" ca="1" si="0"/>
        <v>0.16065573770491803</v>
      </c>
      <c r="F11" s="91" cm="1">
        <f t="array" aca="1" ref="F11" ca="1">INDIRECT("OutcomesData!N50")</f>
        <v>1918</v>
      </c>
      <c r="G11" s="92">
        <f ca="1">(C11-F11)/F11</f>
        <v>-7.7163712200208553E-2</v>
      </c>
      <c r="H11" s="107">
        <f ca="1">INDEX(INDIRECT("OutcomesData!N2:N62"), MATCH(DATE(YEAR(IF(MONTH(INDIRECT("OutcomesData!A62"))&lt;7,EDATE(INDIRECT("OutcomesData!A62"),-12),INDIRECT("OutcomesData!A62"))-1),6,30), INDIRECT("OutcomesData!A2:A62")),0)</f>
        <v>1693</v>
      </c>
      <c r="I11" s="107">
        <f ca="1">INDEX(INDIRECT("OutcomesData!N2:N62"), MATCH(DATE(YEAR(IF(MONTH(INDIRECT("OutcomesData!A62"))&lt;7,EDATE(INDIRECT("OutcomesData!A62"),-12),INDIRECT("OutcomesData!A62"))-1)-1,6,30), INDIRECT("OutcomesData!A2:A62")),0)</f>
        <v>1954</v>
      </c>
      <c r="J11" s="93">
        <f t="shared" ca="1" si="2"/>
        <v>-0.13357215967246674</v>
      </c>
      <c r="L11" s="86" t="s">
        <v>28</v>
      </c>
      <c r="M11" s="197">
        <v>9</v>
      </c>
      <c r="N11" s="197">
        <v>7</v>
      </c>
      <c r="O11" s="197">
        <v>14</v>
      </c>
      <c r="P11" s="197">
        <v>6</v>
      </c>
      <c r="Q11" s="197">
        <v>29</v>
      </c>
      <c r="R11" s="197">
        <v>18</v>
      </c>
      <c r="S11" s="197">
        <v>19</v>
      </c>
      <c r="T11" s="197">
        <v>12</v>
      </c>
    </row>
    <row r="12" spans="2:20" ht="14.9" customHeight="1" x14ac:dyDescent="0.35">
      <c r="B12" s="98" t="s">
        <v>120</v>
      </c>
      <c r="C12" s="91" cm="1">
        <f t="array" aca="1" ref="C12" ca="1">INDIRECT("OutcomesData!O62")</f>
        <v>0</v>
      </c>
      <c r="D12" s="91" cm="1">
        <f t="array" aca="1" ref="D12" ca="1">INDIRECT("OutcomesData!O61")</f>
        <v>0</v>
      </c>
      <c r="E12" s="92"/>
      <c r="F12" s="107" cm="1">
        <f t="array" aca="1" ref="F12" ca="1">INDIRECT("OutcomesData!O50")</f>
        <v>0</v>
      </c>
      <c r="G12" s="92">
        <v>0</v>
      </c>
      <c r="H12" s="107">
        <f ca="1">INDEX(INDIRECT("OutcomesData!O2:O62"), MATCH(DATE(YEAR(IF(MONTH(INDIRECT("OutcomesData!A62"))&lt;7,EDATE(INDIRECT("OutcomesData!A62"),-12),INDIRECT("OutcomesData!A62"))-1),6,30), INDIRECT("OutcomesData!A2:A62")),0)</f>
        <v>0</v>
      </c>
      <c r="I12" s="107">
        <f ca="1">INDEX(INDIRECT("OutcomesData!O2:O62"), MATCH(DATE(YEAR(IF(MONTH(INDIRECT("OutcomesData!A62"))&lt;7,EDATE(INDIRECT("OutcomesData!A62"),-12),INDIRECT("OutcomesData!A62"))-1)-1,6,30), INDIRECT("OutcomesData!A2:A62")),0)</f>
        <v>0</v>
      </c>
      <c r="J12" s="93">
        <f ca="1">IF(I12=0, 0, (H12-I12)/I12)</f>
        <v>0</v>
      </c>
      <c r="L12" s="86" t="s">
        <v>110</v>
      </c>
      <c r="M12" s="197">
        <v>10</v>
      </c>
      <c r="N12" s="197">
        <v>5</v>
      </c>
      <c r="O12" s="197">
        <v>9</v>
      </c>
      <c r="P12" s="197">
        <v>10</v>
      </c>
      <c r="Q12" s="197">
        <v>26</v>
      </c>
      <c r="R12" s="197">
        <v>18</v>
      </c>
      <c r="S12" s="197">
        <v>19</v>
      </c>
      <c r="T12" s="197">
        <v>10</v>
      </c>
    </row>
    <row r="13" spans="2:20" ht="14.9" customHeight="1" x14ac:dyDescent="0.35">
      <c r="L13" s="86" t="s">
        <v>31</v>
      </c>
      <c r="M13" s="197">
        <v>9</v>
      </c>
      <c r="N13" s="197">
        <v>3</v>
      </c>
      <c r="O13" s="197">
        <v>6</v>
      </c>
      <c r="P13" s="197">
        <v>8</v>
      </c>
      <c r="Q13" s="197">
        <v>19</v>
      </c>
      <c r="R13" s="197">
        <v>15</v>
      </c>
      <c r="S13" s="197">
        <v>20</v>
      </c>
      <c r="T13" s="197">
        <v>13</v>
      </c>
    </row>
    <row r="14" spans="2:20" ht="12.75" customHeight="1" x14ac:dyDescent="0.35">
      <c r="L14" s="86" t="s">
        <v>33</v>
      </c>
      <c r="M14" s="197">
        <v>3</v>
      </c>
      <c r="N14" s="197">
        <v>1</v>
      </c>
      <c r="O14" s="197">
        <v>2</v>
      </c>
      <c r="P14" s="197" t="s">
        <v>318</v>
      </c>
      <c r="Q14" s="197">
        <v>4</v>
      </c>
      <c r="R14" s="197">
        <v>2</v>
      </c>
      <c r="S14" s="197">
        <v>2</v>
      </c>
      <c r="T14" s="197">
        <v>2</v>
      </c>
    </row>
    <row r="15" spans="2:20" ht="12.75" customHeight="1" x14ac:dyDescent="0.35">
      <c r="L15" s="86" t="s">
        <v>35</v>
      </c>
      <c r="M15" s="197" t="s">
        <v>318</v>
      </c>
      <c r="N15" s="197" t="s">
        <v>318</v>
      </c>
      <c r="O15" s="197" t="s">
        <v>318</v>
      </c>
      <c r="P15" s="197" t="s">
        <v>318</v>
      </c>
      <c r="Q15" s="197">
        <v>2</v>
      </c>
      <c r="R15" s="197">
        <v>1</v>
      </c>
      <c r="S15" s="197">
        <v>3</v>
      </c>
      <c r="T15" s="197">
        <v>1</v>
      </c>
    </row>
    <row r="16" spans="2:20" ht="12.75" customHeight="1" x14ac:dyDescent="0.35">
      <c r="L16" s="87" t="s">
        <v>36</v>
      </c>
      <c r="M16" s="198">
        <v>2</v>
      </c>
      <c r="N16" s="198">
        <v>1</v>
      </c>
      <c r="O16" s="198" t="s">
        <v>318</v>
      </c>
      <c r="P16" s="198">
        <v>3</v>
      </c>
      <c r="Q16" s="198">
        <v>6</v>
      </c>
      <c r="R16" s="198">
        <v>5</v>
      </c>
      <c r="S16" s="198">
        <v>9</v>
      </c>
      <c r="T16" s="198">
        <v>1</v>
      </c>
    </row>
    <row r="17" spans="10:20" ht="12.75" customHeight="1" x14ac:dyDescent="0.35">
      <c r="L17" s="100" t="s">
        <v>88</v>
      </c>
      <c r="M17" s="105"/>
      <c r="N17" s="105"/>
      <c r="O17" s="105"/>
      <c r="P17" s="105"/>
      <c r="Q17" s="105"/>
      <c r="R17" s="105"/>
      <c r="S17" s="105"/>
      <c r="T17" s="106"/>
    </row>
    <row r="18" spans="10:20" ht="12.75" customHeight="1" x14ac:dyDescent="0.35">
      <c r="L18" s="85" t="s">
        <v>178</v>
      </c>
      <c r="M18" s="196">
        <v>1016</v>
      </c>
      <c r="N18" s="196">
        <v>945</v>
      </c>
      <c r="O18" s="196">
        <v>824</v>
      </c>
      <c r="P18" s="196">
        <v>446</v>
      </c>
      <c r="Q18" s="196">
        <v>1226</v>
      </c>
      <c r="R18" s="196">
        <v>1060</v>
      </c>
      <c r="S18" s="196">
        <v>875</v>
      </c>
      <c r="T18" s="196">
        <v>507</v>
      </c>
    </row>
    <row r="19" spans="10:20" ht="12.75" customHeight="1" x14ac:dyDescent="0.35">
      <c r="L19" s="86" t="s">
        <v>89</v>
      </c>
      <c r="M19" s="197">
        <v>29</v>
      </c>
      <c r="N19" s="197">
        <v>32</v>
      </c>
      <c r="O19" s="197">
        <v>38</v>
      </c>
      <c r="P19" s="197">
        <v>21</v>
      </c>
      <c r="Q19" s="197">
        <v>547</v>
      </c>
      <c r="R19" s="197">
        <v>477</v>
      </c>
      <c r="S19" s="197">
        <v>416</v>
      </c>
      <c r="T19" s="197">
        <v>247</v>
      </c>
    </row>
    <row r="20" spans="10:20" ht="12.75" customHeight="1" x14ac:dyDescent="0.35">
      <c r="L20" s="86" t="s">
        <v>90</v>
      </c>
      <c r="M20" s="197">
        <v>59</v>
      </c>
      <c r="N20" s="197">
        <v>69</v>
      </c>
      <c r="O20" s="197">
        <v>64</v>
      </c>
      <c r="P20" s="197">
        <v>37</v>
      </c>
      <c r="Q20" s="197">
        <v>50</v>
      </c>
      <c r="R20" s="197">
        <v>63</v>
      </c>
      <c r="S20" s="197">
        <v>42</v>
      </c>
      <c r="T20" s="197">
        <v>19</v>
      </c>
    </row>
    <row r="21" spans="10:20" ht="12.75" customHeight="1" x14ac:dyDescent="0.35">
      <c r="L21" s="86" t="s">
        <v>111</v>
      </c>
      <c r="M21" s="197">
        <v>10</v>
      </c>
      <c r="N21" s="197">
        <v>7</v>
      </c>
      <c r="O21" s="197">
        <v>13</v>
      </c>
      <c r="P21" s="197">
        <v>13</v>
      </c>
      <c r="Q21" s="197">
        <v>15</v>
      </c>
      <c r="R21" s="197">
        <v>11</v>
      </c>
      <c r="S21" s="197">
        <v>21</v>
      </c>
      <c r="T21" s="197">
        <v>9</v>
      </c>
    </row>
    <row r="22" spans="10:20" ht="12.75" customHeight="1" x14ac:dyDescent="0.35">
      <c r="L22" s="87" t="s">
        <v>162</v>
      </c>
      <c r="M22" s="198">
        <v>66</v>
      </c>
      <c r="N22" s="198">
        <v>128</v>
      </c>
      <c r="O22" s="198">
        <v>182</v>
      </c>
      <c r="P22" s="198">
        <v>236</v>
      </c>
      <c r="Q22" s="198">
        <v>152</v>
      </c>
      <c r="R22" s="198">
        <v>169</v>
      </c>
      <c r="S22" s="198">
        <v>287</v>
      </c>
      <c r="T22" s="198">
        <v>235</v>
      </c>
    </row>
    <row r="23" spans="10:20" ht="12.75" customHeight="1" x14ac:dyDescent="0.35">
      <c r="L23" s="100" t="s">
        <v>113</v>
      </c>
      <c r="M23" s="105"/>
      <c r="N23" s="105"/>
      <c r="O23" s="105"/>
      <c r="P23" s="105"/>
      <c r="Q23" s="105"/>
      <c r="R23" s="105"/>
      <c r="S23" s="105"/>
      <c r="T23" s="106"/>
    </row>
    <row r="24" spans="10:20" ht="12.75" customHeight="1" x14ac:dyDescent="0.35">
      <c r="L24" s="85" t="s">
        <v>11</v>
      </c>
      <c r="M24" s="196">
        <v>40</v>
      </c>
      <c r="N24" s="196">
        <v>31</v>
      </c>
      <c r="O24" s="196">
        <v>16</v>
      </c>
      <c r="P24" s="196">
        <v>5</v>
      </c>
      <c r="Q24" s="196">
        <v>191</v>
      </c>
      <c r="R24" s="196">
        <v>154</v>
      </c>
      <c r="S24" s="196">
        <v>125</v>
      </c>
      <c r="T24" s="196">
        <v>60</v>
      </c>
    </row>
    <row r="25" spans="10:20" ht="12.75" customHeight="1" x14ac:dyDescent="0.35">
      <c r="J25" s="50"/>
      <c r="L25" s="86" t="s">
        <v>12</v>
      </c>
      <c r="M25" s="197">
        <v>91</v>
      </c>
      <c r="N25" s="197">
        <v>75</v>
      </c>
      <c r="O25" s="197">
        <v>60</v>
      </c>
      <c r="P25" s="197">
        <v>51</v>
      </c>
      <c r="Q25" s="197">
        <v>238</v>
      </c>
      <c r="R25" s="197">
        <v>206</v>
      </c>
      <c r="S25" s="197">
        <v>177</v>
      </c>
      <c r="T25" s="197">
        <v>113</v>
      </c>
    </row>
    <row r="26" spans="10:20" ht="12.75" customHeight="1" x14ac:dyDescent="0.35">
      <c r="J26" s="50"/>
      <c r="L26" s="86" t="s">
        <v>13</v>
      </c>
      <c r="M26" s="197">
        <v>267</v>
      </c>
      <c r="N26" s="197">
        <v>243</v>
      </c>
      <c r="O26" s="197">
        <v>229</v>
      </c>
      <c r="P26" s="197">
        <v>148</v>
      </c>
      <c r="Q26" s="197">
        <v>531</v>
      </c>
      <c r="R26" s="197">
        <v>455</v>
      </c>
      <c r="S26" s="197">
        <v>436</v>
      </c>
      <c r="T26" s="197">
        <v>274</v>
      </c>
    </row>
    <row r="27" spans="10:20" ht="12.75" customHeight="1" x14ac:dyDescent="0.35">
      <c r="J27" s="50"/>
      <c r="L27" s="86" t="s">
        <v>14</v>
      </c>
      <c r="M27" s="197">
        <v>239</v>
      </c>
      <c r="N27" s="197">
        <v>216</v>
      </c>
      <c r="O27" s="197">
        <v>212</v>
      </c>
      <c r="P27" s="197">
        <v>134</v>
      </c>
      <c r="Q27" s="197">
        <v>373</v>
      </c>
      <c r="R27" s="197">
        <v>309</v>
      </c>
      <c r="S27" s="197">
        <v>268</v>
      </c>
      <c r="T27" s="197">
        <v>166</v>
      </c>
    </row>
    <row r="28" spans="10:20" ht="12.75" customHeight="1" x14ac:dyDescent="0.35">
      <c r="J28" s="45"/>
      <c r="L28" s="86" t="s">
        <v>16</v>
      </c>
      <c r="M28" s="197">
        <v>112</v>
      </c>
      <c r="N28" s="197">
        <v>123</v>
      </c>
      <c r="O28" s="197">
        <v>130</v>
      </c>
      <c r="P28" s="197">
        <v>81</v>
      </c>
      <c r="Q28" s="197">
        <v>151</v>
      </c>
      <c r="R28" s="197">
        <v>138</v>
      </c>
      <c r="S28" s="197">
        <v>160</v>
      </c>
      <c r="T28" s="197">
        <v>85</v>
      </c>
    </row>
    <row r="29" spans="10:20" ht="12.75" customHeight="1" x14ac:dyDescent="0.35">
      <c r="J29" s="45"/>
      <c r="L29" s="86" t="s">
        <v>18</v>
      </c>
      <c r="M29" s="197">
        <v>141</v>
      </c>
      <c r="N29" s="197">
        <v>148</v>
      </c>
      <c r="O29" s="197">
        <v>149</v>
      </c>
      <c r="P29" s="197">
        <v>109</v>
      </c>
      <c r="Q29" s="197">
        <v>175</v>
      </c>
      <c r="R29" s="197">
        <v>175</v>
      </c>
      <c r="S29" s="197">
        <v>144</v>
      </c>
      <c r="T29" s="197">
        <v>101</v>
      </c>
    </row>
    <row r="30" spans="10:20" ht="12.75" customHeight="1" x14ac:dyDescent="0.35">
      <c r="L30" s="86" t="s">
        <v>20</v>
      </c>
      <c r="M30" s="197">
        <v>264</v>
      </c>
      <c r="N30" s="197">
        <v>294</v>
      </c>
      <c r="O30" s="197">
        <v>282</v>
      </c>
      <c r="P30" s="197">
        <v>182</v>
      </c>
      <c r="Q30" s="197">
        <v>294</v>
      </c>
      <c r="R30" s="197">
        <v>293</v>
      </c>
      <c r="S30" s="197">
        <v>280</v>
      </c>
      <c r="T30" s="197">
        <v>185</v>
      </c>
    </row>
    <row r="31" spans="10:20" ht="12.75" customHeight="1" x14ac:dyDescent="0.35">
      <c r="L31" s="87" t="s">
        <v>22</v>
      </c>
      <c r="M31" s="198">
        <v>26</v>
      </c>
      <c r="N31" s="198">
        <v>51</v>
      </c>
      <c r="O31" s="198">
        <v>43</v>
      </c>
      <c r="P31" s="198">
        <v>43</v>
      </c>
      <c r="Q31" s="198">
        <v>37</v>
      </c>
      <c r="R31" s="198">
        <v>50</v>
      </c>
      <c r="S31" s="198">
        <v>51</v>
      </c>
      <c r="T31" s="198">
        <v>33</v>
      </c>
    </row>
    <row r="32" spans="10:20" ht="12.75" customHeight="1" x14ac:dyDescent="0.35">
      <c r="L32" s="100" t="s">
        <v>7</v>
      </c>
      <c r="M32" s="105"/>
      <c r="N32" s="105"/>
      <c r="O32" s="105"/>
      <c r="P32" s="105"/>
      <c r="Q32" s="105"/>
      <c r="R32" s="105"/>
      <c r="S32" s="105"/>
      <c r="T32" s="106"/>
    </row>
    <row r="33" spans="2:20" ht="12.75" customHeight="1" x14ac:dyDescent="0.35">
      <c r="L33" s="85" t="s">
        <v>8</v>
      </c>
      <c r="M33" s="196">
        <v>597</v>
      </c>
      <c r="N33" s="196">
        <v>598</v>
      </c>
      <c r="O33" s="196">
        <v>572</v>
      </c>
      <c r="P33" s="196">
        <v>376</v>
      </c>
      <c r="Q33" s="196">
        <v>1196</v>
      </c>
      <c r="R33" s="196">
        <v>994</v>
      </c>
      <c r="S33" s="196">
        <v>893</v>
      </c>
      <c r="T33" s="196">
        <v>536</v>
      </c>
    </row>
    <row r="34" spans="2:20" ht="12.75" customHeight="1" x14ac:dyDescent="0.35">
      <c r="L34" s="86" t="s">
        <v>9</v>
      </c>
      <c r="M34" s="197">
        <v>583</v>
      </c>
      <c r="N34" s="197">
        <v>583</v>
      </c>
      <c r="O34" s="197">
        <v>549</v>
      </c>
      <c r="P34" s="197">
        <v>377</v>
      </c>
      <c r="Q34" s="197">
        <v>794</v>
      </c>
      <c r="R34" s="197">
        <v>786</v>
      </c>
      <c r="S34" s="197">
        <v>748</v>
      </c>
      <c r="T34" s="197">
        <v>481</v>
      </c>
    </row>
    <row r="35" spans="2:20" ht="12.75" customHeight="1" x14ac:dyDescent="0.35">
      <c r="L35" s="101" t="s">
        <v>73</v>
      </c>
      <c r="M35" s="160">
        <v>1180</v>
      </c>
      <c r="N35" s="160">
        <v>1181</v>
      </c>
      <c r="O35" s="160">
        <v>1121</v>
      </c>
      <c r="P35" s="160">
        <v>753</v>
      </c>
      <c r="Q35" s="160">
        <v>1990</v>
      </c>
      <c r="R35" s="160">
        <v>1780</v>
      </c>
      <c r="S35" s="160">
        <v>1641</v>
      </c>
      <c r="T35" s="160">
        <v>1017</v>
      </c>
    </row>
    <row r="36" spans="2:20" ht="12.75" customHeight="1" x14ac:dyDescent="0.35">
      <c r="L36" s="238"/>
      <c r="M36" s="238"/>
      <c r="N36" s="238"/>
      <c r="O36" s="238"/>
      <c r="P36" s="238"/>
      <c r="Q36" s="238"/>
      <c r="R36" s="238"/>
      <c r="S36" s="238"/>
      <c r="T36" s="238"/>
    </row>
    <row r="37" spans="2:20" ht="12.75" customHeight="1" x14ac:dyDescent="0.35">
      <c r="L37" s="239"/>
      <c r="M37" s="239"/>
      <c r="N37" s="239"/>
      <c r="O37" s="239"/>
      <c r="P37" s="239"/>
      <c r="Q37" s="239"/>
      <c r="R37" s="239"/>
      <c r="S37" s="239"/>
      <c r="T37" s="239"/>
    </row>
    <row r="38" spans="2:20" ht="30" customHeight="1" x14ac:dyDescent="0.35">
      <c r="L38" s="89"/>
      <c r="T38" s="44"/>
    </row>
    <row r="39" spans="2:20" ht="12.75" customHeight="1" x14ac:dyDescent="0.35">
      <c r="L39" s="89"/>
    </row>
    <row r="40" spans="2:20" ht="15" customHeight="1" x14ac:dyDescent="0.35">
      <c r="L40" s="89"/>
    </row>
    <row r="41" spans="2:20" ht="30" customHeight="1" x14ac:dyDescent="0.45">
      <c r="B41" s="28" t="s">
        <v>173</v>
      </c>
      <c r="L41" s="102" t="s">
        <v>106</v>
      </c>
      <c r="M41" s="37" t="s">
        <v>313</v>
      </c>
      <c r="N41" s="37" t="s">
        <v>121</v>
      </c>
      <c r="O41" s="37" t="s">
        <v>122</v>
      </c>
      <c r="P41" s="37" t="s">
        <v>123</v>
      </c>
      <c r="Q41" s="37" t="s">
        <v>314</v>
      </c>
      <c r="R41" s="37" t="s">
        <v>124</v>
      </c>
      <c r="S41" s="37" t="s">
        <v>125</v>
      </c>
      <c r="T41" s="37" t="s">
        <v>126</v>
      </c>
    </row>
    <row r="42" spans="2:20" ht="12.75" customHeight="1" x14ac:dyDescent="0.45">
      <c r="B42" s="28"/>
      <c r="L42" s="100" t="s">
        <v>114</v>
      </c>
      <c r="M42" s="38"/>
      <c r="N42" s="38"/>
      <c r="O42" s="38"/>
      <c r="P42" s="38"/>
      <c r="Q42" s="38"/>
      <c r="R42" s="38"/>
      <c r="S42" s="38"/>
      <c r="T42" s="39"/>
    </row>
    <row r="43" spans="2:20" ht="15" customHeight="1" x14ac:dyDescent="0.35">
      <c r="B43" s="120" t="s">
        <v>172</v>
      </c>
      <c r="C43" s="240" t="s">
        <v>291</v>
      </c>
      <c r="D43" s="240"/>
      <c r="E43" s="240"/>
      <c r="F43" s="240"/>
      <c r="G43" s="240"/>
      <c r="H43" s="240"/>
      <c r="I43" s="240"/>
      <c r="J43" s="240"/>
      <c r="L43" s="103" t="s">
        <v>27</v>
      </c>
      <c r="M43" s="197">
        <v>85</v>
      </c>
      <c r="N43" s="197">
        <v>79</v>
      </c>
      <c r="O43" s="197">
        <v>85</v>
      </c>
      <c r="P43" s="197">
        <v>56</v>
      </c>
      <c r="Q43" s="197">
        <v>194</v>
      </c>
      <c r="R43" s="197">
        <v>163</v>
      </c>
      <c r="S43" s="197">
        <v>145</v>
      </c>
      <c r="T43" s="197">
        <v>97</v>
      </c>
    </row>
    <row r="44" spans="2:20" x14ac:dyDescent="0.35">
      <c r="C44" s="240"/>
      <c r="D44" s="240"/>
      <c r="E44" s="240"/>
      <c r="F44" s="240"/>
      <c r="G44" s="240"/>
      <c r="H44" s="240"/>
      <c r="I44" s="240"/>
      <c r="J44" s="240"/>
      <c r="L44" s="103" t="s">
        <v>29</v>
      </c>
      <c r="M44" s="197">
        <v>261</v>
      </c>
      <c r="N44" s="197">
        <v>299</v>
      </c>
      <c r="O44" s="197">
        <v>296</v>
      </c>
      <c r="P44" s="197">
        <v>152</v>
      </c>
      <c r="Q44" s="197">
        <v>296</v>
      </c>
      <c r="R44" s="197">
        <v>280</v>
      </c>
      <c r="S44" s="197">
        <v>270</v>
      </c>
      <c r="T44" s="197">
        <v>146</v>
      </c>
    </row>
    <row r="45" spans="2:20" x14ac:dyDescent="0.35">
      <c r="C45" s="240"/>
      <c r="D45" s="240"/>
      <c r="E45" s="240"/>
      <c r="F45" s="240"/>
      <c r="G45" s="240"/>
      <c r="H45" s="240"/>
      <c r="I45" s="240"/>
      <c r="J45" s="240"/>
      <c r="L45" s="103" t="s">
        <v>30</v>
      </c>
      <c r="M45" s="197">
        <v>93</v>
      </c>
      <c r="N45" s="197">
        <v>83</v>
      </c>
      <c r="O45" s="197">
        <v>78</v>
      </c>
      <c r="P45" s="197">
        <v>60</v>
      </c>
      <c r="Q45" s="197">
        <v>172</v>
      </c>
      <c r="R45" s="197">
        <v>120</v>
      </c>
      <c r="S45" s="197">
        <v>122</v>
      </c>
      <c r="T45" s="197">
        <v>60</v>
      </c>
    </row>
    <row r="46" spans="2:20" ht="14.25" customHeight="1" x14ac:dyDescent="0.45">
      <c r="B46" s="28"/>
      <c r="C46" s="241"/>
      <c r="D46" s="241"/>
      <c r="E46" s="241"/>
      <c r="F46" s="241"/>
      <c r="G46" s="241"/>
      <c r="H46" s="241"/>
      <c r="I46" s="241"/>
      <c r="J46" s="241"/>
      <c r="L46" s="103" t="s">
        <v>32</v>
      </c>
      <c r="M46" s="197">
        <v>54</v>
      </c>
      <c r="N46" s="197">
        <v>75</v>
      </c>
      <c r="O46" s="197">
        <v>94</v>
      </c>
      <c r="P46" s="197">
        <v>33</v>
      </c>
      <c r="Q46" s="197">
        <v>92</v>
      </c>
      <c r="R46" s="197">
        <v>71</v>
      </c>
      <c r="S46" s="197">
        <v>59</v>
      </c>
      <c r="T46" s="197">
        <v>30</v>
      </c>
    </row>
    <row r="47" spans="2:20" ht="15" customHeight="1" x14ac:dyDescent="0.35">
      <c r="B47" s="244" t="s">
        <v>75</v>
      </c>
      <c r="C47" s="234" t="s">
        <v>76</v>
      </c>
      <c r="D47" s="221" t="s">
        <v>77</v>
      </c>
      <c r="E47" s="223" t="s">
        <v>163</v>
      </c>
      <c r="F47" s="236" t="s">
        <v>78</v>
      </c>
      <c r="G47" s="230" t="s">
        <v>165</v>
      </c>
      <c r="H47" s="29" t="s">
        <v>79</v>
      </c>
      <c r="I47" s="29" t="s">
        <v>79</v>
      </c>
      <c r="J47" s="29" t="s">
        <v>80</v>
      </c>
      <c r="L47" s="104" t="s">
        <v>34</v>
      </c>
      <c r="M47" s="198">
        <v>96</v>
      </c>
      <c r="N47" s="198">
        <v>89</v>
      </c>
      <c r="O47" s="198">
        <v>71</v>
      </c>
      <c r="P47" s="198">
        <v>44</v>
      </c>
      <c r="Q47" s="198">
        <v>169</v>
      </c>
      <c r="R47" s="198">
        <v>138</v>
      </c>
      <c r="S47" s="198">
        <v>114</v>
      </c>
      <c r="T47" s="198">
        <v>73</v>
      </c>
    </row>
    <row r="48" spans="2:20" ht="12.75" customHeight="1" x14ac:dyDescent="0.35">
      <c r="B48" s="245"/>
      <c r="C48" s="235"/>
      <c r="D48" s="222"/>
      <c r="E48" s="224"/>
      <c r="F48" s="237"/>
      <c r="G48" s="231"/>
      <c r="H48" s="30" t="str">
        <f ca="1">"June "&amp; YEAR(IF(MONTH(INDIRECT("OutcomesData!A62"))&lt;7,EDATE(INDIRECT("OutcomesData!A62"),-12),INDIRECT("OutcomesData!A62"))-1)</f>
        <v>June 2025</v>
      </c>
      <c r="I48" s="30" t="str">
        <f ca="1">"June "&amp; YEAR(IF(MONTH(INDIRECT("OutcomesData!A62"))&lt;7,EDATE(INDIRECT("OutcomesData!A62"),-12),INDIRECT("OutcomesData!A62"))-1)-1</f>
        <v>June 2024</v>
      </c>
      <c r="J48" s="30" t="s">
        <v>81</v>
      </c>
    </row>
    <row r="49" spans="2:11" ht="14.25" customHeight="1" x14ac:dyDescent="0.35">
      <c r="B49" s="97" t="s">
        <v>315</v>
      </c>
      <c r="C49" s="91" cm="1">
        <f t="array" aca="1" ref="C49" ca="1">INDIRECT("OutcomesData!P62") + INDIRECT("OutcomesData!E62")</f>
        <v>1180</v>
      </c>
      <c r="D49" s="91" cm="1">
        <f t="array" aca="1" ref="D49" ca="1">INDIRECT("OutcomesData!P61") + INDIRECT("OutcomesData!E61")</f>
        <v>1154</v>
      </c>
      <c r="E49" s="92">
        <f t="shared" ref="E49:E52" ca="1" si="3">(C49-D49)/D49</f>
        <v>2.2530329289428077E-2</v>
      </c>
      <c r="F49" s="91" cm="1">
        <f t="array" aca="1" ref="F49" ca="1">INDIRECT("OutcomesData!P50") + INDIRECT("OutcomesData!E50")</f>
        <v>1436</v>
      </c>
      <c r="G49" s="93">
        <f ca="1">SUM((C49-F49)/F49)</f>
        <v>-0.17827298050139276</v>
      </c>
      <c r="H49" s="91">
        <f ca="1">INDEX(INDIRECT("OutcomesData!P2:P62"), MATCH(DATE(YEAR(IF(MONTH(INDIRECT("OutcomesData!A62"))&lt;7,EDATE(INDIRECT("OutcomesData!A62"),-12),INDIRECT("OutcomesData!A62"))-1),6,30), INDIRECT("OutcomesData!A2:A62")),0)                                           +INDEX(INDIRECT("OutcomesData!E2:E62"), MATCH(DATE(YEAR(IF(MONTH(INDIRECT("OutcomesData!A62"))&lt;7,EDATE(INDIRECT("OutcomesData!A62"),-12),INDIRECT("OutcomesData!A62"))-1),6,30), INDIRECT("OutcomesData!A2:A62")),0)</f>
        <v>1288</v>
      </c>
      <c r="I49" s="91">
        <f ca="1">INDEX(INDIRECT("OutcomesData!P2:P62"), MATCH(DATE(YEAR(IF(MONTH(INDIRECT("OutcomesData!A62"))&lt;7,EDATE(INDIRECT("OutcomesData!A62"),-12),INDIRECT("OutcomesData!A62"))-1)-1,6,30), INDIRECT("OutcomesData!A2:A62")),0)                                           +INDEX(INDIRECT("OutcomesData!E2:E62"), MATCH(DATE(YEAR(IF(MONTH(INDIRECT("OutcomesData!A62"))&lt;7,EDATE(INDIRECT("OutcomesData!A62"),-12),INDIRECT("OutcomesData!A62"))-1)-1,6,30), INDIRECT("OutcomesData!A2:A62")),0)</f>
        <v>1290</v>
      </c>
      <c r="J49" s="93">
        <f ca="1">SUM((H49-I49)/I49)</f>
        <v>-1.5503875968992248E-3</v>
      </c>
    </row>
    <row r="50" spans="2:11" ht="14.25" customHeight="1" x14ac:dyDescent="0.35">
      <c r="B50" s="98" t="s">
        <v>117</v>
      </c>
      <c r="C50" s="91" cm="1">
        <f t="array" aca="1" ref="C50" ca="1">INDIRECT("OutcomesData!Q62") + INDIRECT("OutcomesData!F62")</f>
        <v>1181</v>
      </c>
      <c r="D50" s="91" cm="1">
        <f t="array" aca="1" ref="D50" ca="1">INDIRECT("OutcomesData!Q61") + INDIRECT("OutcomesData!F61")</f>
        <v>1108</v>
      </c>
      <c r="E50" s="92">
        <f t="shared" ca="1" si="3"/>
        <v>6.5884476534296035E-2</v>
      </c>
      <c r="F50" s="91" cm="1">
        <f t="array" aca="1" ref="F50" ca="1">INDIRECT("OutcomesData!Q50") + INDIRECT("OutcomesData!F50")</f>
        <v>1306</v>
      </c>
      <c r="G50" s="93">
        <f t="shared" ref="G50:G52" ca="1" si="4">SUM((C50-F50)/F50)</f>
        <v>-9.5712098009188368E-2</v>
      </c>
      <c r="H50" s="91">
        <f ca="1">INDEX(INDIRECT("OutcomesData!Q2:Q62"), MATCH(DATE(YEAR(IF(MONTH(INDIRECT("OutcomesData!A62"))&lt;7,EDATE(INDIRECT("OutcomesData!A62"),-12),INDIRECT("OutcomesData!A62"))-1),6,30), INDIRECT("OutcomesData!A2:A62")),0)                                           +INDEX(INDIRECT("OutcomesData!F2:F62"), MATCH(DATE(YEAR(IF(MONTH(INDIRECT("OutcomesData!A62"))&lt;7,EDATE(INDIRECT("OutcomesData!A62"),-12),INDIRECT("OutcomesData!A62"))-1),6,30), INDIRECT("OutcomesData!A2:A62")),0)</f>
        <v>1266</v>
      </c>
      <c r="I50" s="91">
        <f ca="1">INDEX(INDIRECT("OutcomesData!Q2:Q62"), MATCH(DATE(YEAR(IF(MONTH(INDIRECT("OutcomesData!A62"))&lt;7,EDATE(INDIRECT("OutcomesData!A62"),-12),INDIRECT("OutcomesData!A62"))-1)-1,6,30), INDIRECT("OutcomesData!A2:A62")),0)                                           +INDEX(INDIRECT("OutcomesData!F2:F62"), MATCH(DATE(YEAR(IF(MONTH(INDIRECT("OutcomesData!A62"))&lt;7,EDATE(INDIRECT("OutcomesData!A62"),-12),INDIRECT("OutcomesData!A62"))-1)-1,6,30), INDIRECT("OutcomesData!A2:A62")),0)</f>
        <v>1367</v>
      </c>
      <c r="J50" s="93">
        <f t="shared" ref="J50:J52" ca="1" si="5">SUM((H50-I50)/I50)</f>
        <v>-7.3884418434528171E-2</v>
      </c>
    </row>
    <row r="51" spans="2:11" ht="14.25" customHeight="1" x14ac:dyDescent="0.35">
      <c r="B51" s="98" t="s">
        <v>118</v>
      </c>
      <c r="C51" s="91" cm="1">
        <f t="array" aca="1" ref="C51" ca="1">INDIRECT("OutcomesData!R62") + INDIRECT("OutcomesData!G62")</f>
        <v>1121</v>
      </c>
      <c r="D51" s="91" cm="1">
        <f t="array" aca="1" ref="D51" ca="1">INDIRECT("OutcomesData!R61") + INDIRECT("OutcomesData!G61")</f>
        <v>1011</v>
      </c>
      <c r="E51" s="92">
        <f t="shared" ca="1" si="3"/>
        <v>0.10880316518298715</v>
      </c>
      <c r="F51" s="91" cm="1">
        <f t="array" aca="1" ref="F51" ca="1">INDIRECT("OutcomesData!R50") + INDIRECT("OutcomesData!G50")</f>
        <v>1210</v>
      </c>
      <c r="G51" s="93">
        <f t="shared" ca="1" si="4"/>
        <v>-7.3553719008264462E-2</v>
      </c>
      <c r="H51" s="91">
        <f ca="1">INDEX(INDIRECT("OutcomesData!R2:R62"), MATCH(DATE(YEAR(IF(MONTH(INDIRECT("OutcomesData!A62"))&lt;7,EDATE(INDIRECT("OutcomesData!A62"),-12),INDIRECT("OutcomesData!A62"))-1),6,30), INDIRECT("OutcomesData!A2:A62")),0)                                           +INDEX(INDIRECT("OutcomesData!G2:G62"), MATCH(DATE(YEAR(IF(MONTH(INDIRECT("OutcomesData!A62"))&lt;7,EDATE(INDIRECT("OutcomesData!A62"),-12),INDIRECT("OutcomesData!A62"))-1),6,30), INDIRECT("OutcomesData!A2:A62")),0)</f>
        <v>891</v>
      </c>
      <c r="I51" s="91">
        <f ca="1">INDEX(INDIRECT("OutcomesData!R2:R62"), MATCH(DATE(YEAR(IF(MONTH(INDIRECT("OutcomesData!A62"))&lt;7,EDATE(INDIRECT("OutcomesData!A62"),-12),INDIRECT("OutcomesData!A62"))-1)-1,6,30), INDIRECT("OutcomesData!A2:A62")),0)                                           +INDEX(INDIRECT("OutcomesData!G2:G62"), MATCH(DATE(YEAR(IF(MONTH(INDIRECT("OutcomesData!A62"))&lt;7,EDATE(INDIRECT("OutcomesData!A62"),-12),INDIRECT("OutcomesData!A62"))-1)-1,6,30), INDIRECT("OutcomesData!A2:A62")),0)</f>
        <v>880</v>
      </c>
      <c r="J51" s="93">
        <f t="shared" ca="1" si="5"/>
        <v>1.2500000000000001E-2</v>
      </c>
    </row>
    <row r="52" spans="2:11" ht="14.25" customHeight="1" x14ac:dyDescent="0.35">
      <c r="B52" s="98" t="s">
        <v>119</v>
      </c>
      <c r="C52" s="91" cm="1">
        <f t="array" aca="1" ref="C52" ca="1">INDIRECT("OutcomesData!S62")</f>
        <v>753</v>
      </c>
      <c r="D52" s="91" cm="1">
        <f t="array" aca="1" ref="D52" ca="1">INDIRECT("OutcomesData!S61")</f>
        <v>679</v>
      </c>
      <c r="E52" s="92">
        <f t="shared" ca="1" si="3"/>
        <v>0.10898379970544919</v>
      </c>
      <c r="F52" s="91" cm="1">
        <f t="array" aca="1" ref="F52" ca="1">INDIRECT("OutcomesData!S50")</f>
        <v>814</v>
      </c>
      <c r="G52" s="93">
        <f t="shared" ca="1" si="4"/>
        <v>-7.4938574938574934E-2</v>
      </c>
      <c r="H52" s="91">
        <f ca="1">INDEX(INDIRECT("OutcomesData!S2:S62"), MATCH(DATE(YEAR(IF(MONTH(INDIRECT("OutcomesData!A62"))&lt;7,EDATE(INDIRECT("OutcomesData!A62"),-12),INDIRECT("OutcomesData!A62"))-1),6,30), INDIRECT("OutcomesData!A2:A62")),0)</f>
        <v>725</v>
      </c>
      <c r="I52" s="91">
        <f ca="1">INDEX(INDIRECT("OutcomesData!S2:S62"), MATCH(DATE(YEAR(IF(MONTH(INDIRECT("OutcomesData!A62"))&lt;7,EDATE(INDIRECT("OutcomesData!A62"),-12),INDIRECT("OutcomesData!A62"))-1)-1,6,30), INDIRECT("OutcomesData!A2:A62")),0)</f>
        <v>866</v>
      </c>
      <c r="J52" s="93">
        <f t="shared" ca="1" si="5"/>
        <v>-0.16281755196304851</v>
      </c>
    </row>
    <row r="53" spans="2:11" ht="12.75" customHeight="1" x14ac:dyDescent="0.35"/>
    <row r="54" spans="2:11" ht="12.75" customHeight="1" x14ac:dyDescent="0.35"/>
    <row r="55" spans="2:11" ht="12.75" customHeight="1" x14ac:dyDescent="0.35"/>
    <row r="56" spans="2:11" ht="12.75" customHeight="1" x14ac:dyDescent="0.35">
      <c r="K56" s="46"/>
    </row>
    <row r="57" spans="2:11" ht="12.75" customHeight="1" x14ac:dyDescent="0.35">
      <c r="K57" s="46"/>
    </row>
    <row r="58" spans="2:11" ht="12.75" customHeight="1" x14ac:dyDescent="0.35">
      <c r="K58" s="46"/>
    </row>
    <row r="59" spans="2:11" ht="12.75" customHeight="1" x14ac:dyDescent="0.35">
      <c r="K59" s="46"/>
    </row>
    <row r="60" spans="2:11" ht="12.75" customHeight="1" x14ac:dyDescent="0.35"/>
    <row r="61" spans="2:11" ht="12.75" customHeight="1" x14ac:dyDescent="0.35"/>
    <row r="62" spans="2:11" ht="12.75" customHeight="1" x14ac:dyDescent="0.35"/>
    <row r="63" spans="2:11" ht="12.75" customHeight="1" x14ac:dyDescent="0.35"/>
    <row r="64" spans="2:11" ht="12.75" customHeight="1" x14ac:dyDescent="0.35"/>
    <row r="65" spans="2:20" ht="12.75" customHeight="1" x14ac:dyDescent="0.35"/>
    <row r="66" spans="2:20" ht="12.75" customHeight="1" x14ac:dyDescent="0.35"/>
    <row r="67" spans="2:20" ht="12.75" customHeight="1" x14ac:dyDescent="0.35"/>
    <row r="68" spans="2:20" ht="12.75" customHeight="1" x14ac:dyDescent="0.35"/>
    <row r="69" spans="2:20" ht="12.75" customHeight="1" x14ac:dyDescent="0.35"/>
    <row r="70" spans="2:20" ht="12.75" customHeight="1" x14ac:dyDescent="0.35"/>
    <row r="71" spans="2:20" ht="12.75" customHeight="1" x14ac:dyDescent="0.35"/>
    <row r="72" spans="2:20" ht="30" customHeight="1" x14ac:dyDescent="0.35"/>
    <row r="73" spans="2:20" ht="12.75" customHeight="1" x14ac:dyDescent="0.35"/>
    <row r="77" spans="2:20" x14ac:dyDescent="0.35">
      <c r="T77" s="44"/>
    </row>
    <row r="80" spans="2:20" ht="18.5" x14ac:dyDescent="0.45">
      <c r="B80" s="28" t="s">
        <v>174</v>
      </c>
    </row>
    <row r="82" spans="2:11" ht="15" customHeight="1" x14ac:dyDescent="0.35">
      <c r="B82" s="120" t="s">
        <v>172</v>
      </c>
      <c r="C82" s="240" t="s">
        <v>291</v>
      </c>
      <c r="D82" s="240"/>
      <c r="E82" s="240"/>
      <c r="F82" s="240"/>
      <c r="G82" s="240"/>
      <c r="H82" s="240"/>
      <c r="I82" s="240"/>
      <c r="J82" s="240"/>
    </row>
    <row r="83" spans="2:11" x14ac:dyDescent="0.35">
      <c r="C83" s="240"/>
      <c r="D83" s="240"/>
      <c r="E83" s="240"/>
      <c r="F83" s="240"/>
      <c r="G83" s="240"/>
      <c r="H83" s="240"/>
      <c r="I83" s="240"/>
      <c r="J83" s="240"/>
    </row>
    <row r="84" spans="2:11" x14ac:dyDescent="0.35">
      <c r="C84" s="240"/>
      <c r="D84" s="240"/>
      <c r="E84" s="240"/>
      <c r="F84" s="240"/>
      <c r="G84" s="240"/>
      <c r="H84" s="240"/>
      <c r="I84" s="240"/>
      <c r="J84" s="240"/>
    </row>
    <row r="85" spans="2:11" x14ac:dyDescent="0.35">
      <c r="C85" s="241"/>
      <c r="D85" s="241"/>
      <c r="E85" s="241"/>
      <c r="F85" s="241"/>
      <c r="G85" s="241"/>
      <c r="H85" s="241"/>
      <c r="I85" s="241"/>
      <c r="J85" s="241"/>
    </row>
    <row r="86" spans="2:11" x14ac:dyDescent="0.35">
      <c r="B86" s="244" t="s">
        <v>75</v>
      </c>
      <c r="C86" s="234" t="s">
        <v>76</v>
      </c>
      <c r="D86" s="221" t="s">
        <v>77</v>
      </c>
      <c r="E86" s="223" t="s">
        <v>163</v>
      </c>
      <c r="F86" s="236" t="s">
        <v>78</v>
      </c>
      <c r="G86" s="230" t="s">
        <v>165</v>
      </c>
      <c r="H86" s="29" t="s">
        <v>79</v>
      </c>
      <c r="I86" s="29" t="s">
        <v>79</v>
      </c>
      <c r="J86" s="29" t="s">
        <v>80</v>
      </c>
    </row>
    <row r="87" spans="2:11" x14ac:dyDescent="0.35">
      <c r="B87" s="245"/>
      <c r="C87" s="235"/>
      <c r="D87" s="222"/>
      <c r="E87" s="224"/>
      <c r="F87" s="237"/>
      <c r="G87" s="231"/>
      <c r="H87" s="30" t="str">
        <f ca="1">"June "&amp; YEAR(IF(MONTH(INDIRECT("OutcomesData!A62"))&lt;7,EDATE(INDIRECT("OutcomesData!A62"),-12),INDIRECT("OutcomesData!A62"))-1)</f>
        <v>June 2025</v>
      </c>
      <c r="I87" s="30" t="str">
        <f ca="1">"June "&amp; YEAR(IF(MONTH(INDIRECT("OutcomesData!A62"))&lt;7,EDATE(INDIRECT("OutcomesData!A62"),-12),INDIRECT("OutcomesData!A62"))-1)-1</f>
        <v>June 2024</v>
      </c>
      <c r="J87" s="30" t="s">
        <v>81</v>
      </c>
    </row>
    <row r="88" spans="2:11" ht="14.25" customHeight="1" x14ac:dyDescent="0.35">
      <c r="B88" s="97" t="s">
        <v>315</v>
      </c>
      <c r="C88" s="91" cm="1">
        <f t="array" aca="1" ref="C88" ca="1">INDIRECT("OutcomesData!T62") + INDIRECT("OutcomesData!H62")</f>
        <v>1990</v>
      </c>
      <c r="D88" s="91" cm="1">
        <f t="array" aca="1" ref="D88" ca="1">INDIRECT("OutcomesData!T61") + INDIRECT("OutcomesData!H61")</f>
        <v>1818</v>
      </c>
      <c r="E88" s="92">
        <f t="shared" ref="E88:E91" ca="1" si="6">(C88-D88)/D88</f>
        <v>9.4609460946094612E-2</v>
      </c>
      <c r="F88" s="91" cm="1">
        <f t="array" aca="1" ref="F88" ca="1">INDIRECT("OutcomesData!T50") + INDIRECT("OutcomesData!H50")</f>
        <v>2248</v>
      </c>
      <c r="G88" s="93">
        <f t="shared" ref="G88:G89" ca="1" si="7">(C88-F88)/F88</f>
        <v>-0.11476868327402136</v>
      </c>
      <c r="H88" s="91">
        <f ca="1">INDEX(INDIRECT("OutcomesData!T2:T62"), MATCH(DATE(YEAR(IF(MONTH(INDIRECT("OutcomesData!A62"))&lt;7,EDATE(INDIRECT("OutcomesData!A62"),-12),INDIRECT("OutcomesData!A62"))-1),6,30), INDIRECT("OutcomesData!A2:A62")),0)                                           +INDEX(INDIRECT("OutcomesData!H2:H62"), MATCH(DATE(YEAR(IF(MONTH(INDIRECT("OutcomesData!A62"))&lt;7,EDATE(INDIRECT("OutcomesData!A62"),-12),INDIRECT("OutcomesData!A62"))-1),6,30), INDIRECT("OutcomesData!A2:A62")),0)</f>
        <v>2241</v>
      </c>
      <c r="I88" s="91">
        <f ca="1">INDEX(INDIRECT("OutcomesData!T2:T62"), MATCH(DATE(YEAR(IF(MONTH(INDIRECT("OutcomesData!A62"))&lt;7,EDATE(INDIRECT("OutcomesData!A62"),-12),INDIRECT("OutcomesData!A62"))-1)-1,6,30), INDIRECT("OutcomesData!A2:A62")),0)                                           +INDEX(INDIRECT("OutcomesData!H2:H62"), MATCH(DATE(YEAR(IF(MONTH(INDIRECT("OutcomesData!A62"))&lt;7,EDATE(INDIRECT("OutcomesData!A62"),-12),INDIRECT("OutcomesData!A62"))-1)-1,6,30), INDIRECT("OutcomesData!A2:A62")),0)</f>
        <v>2145</v>
      </c>
      <c r="J88" s="99">
        <f t="shared" ref="J88:J90" ca="1" si="8">(H88-I88)/I88</f>
        <v>4.4755244755244755E-2</v>
      </c>
    </row>
    <row r="89" spans="2:11" ht="14.25" customHeight="1" x14ac:dyDescent="0.35">
      <c r="B89" s="98" t="s">
        <v>117</v>
      </c>
      <c r="C89" s="91" cm="1">
        <f t="array" aca="1" ref="C89" ca="1">INDIRECT("OutcomesData!U62") + INDIRECT("OutcomesData!I62")</f>
        <v>1780</v>
      </c>
      <c r="D89" s="91" cm="1">
        <f t="array" aca="1" ref="D89" ca="1">INDIRECT("OutcomesData!U61") + INDIRECT("OutcomesData!I61")</f>
        <v>1628</v>
      </c>
      <c r="E89" s="92">
        <f t="shared" ca="1" si="6"/>
        <v>9.3366093366093361E-2</v>
      </c>
      <c r="F89" s="91" cm="1">
        <f t="array" aca="1" ref="F89" ca="1">INDIRECT("OutcomesData!U50") + INDIRECT("OutcomesData!I50")</f>
        <v>1756</v>
      </c>
      <c r="G89" s="93">
        <f t="shared" ca="1" si="7"/>
        <v>1.366742596810934E-2</v>
      </c>
      <c r="H89" s="91">
        <f ca="1">INDEX(INDIRECT("OutcomesData!U2:U62"), MATCH(DATE(YEAR(IF(MONTH(INDIRECT("OutcomesData!A62"))&lt;7,EDATE(INDIRECT("OutcomesData!A62"),-12),INDIRECT("OutcomesData!A62"))-1),6,30), INDIRECT("OutcomesData!A2:A62")),0)                                           +INDEX(INDIRECT("OutcomesData!I2:I62"), MATCH(DATE(YEAR(IF(MONTH(INDIRECT("OutcomesData!A62"))&lt;7,EDATE(INDIRECT("OutcomesData!A62"),-12),INDIRECT("OutcomesData!A62"))-1),6,30), INDIRECT("OutcomesData!A2:A62")),0)</f>
        <v>1847</v>
      </c>
      <c r="I89" s="91">
        <f ca="1">INDEX(INDIRECT("OutcomesData!U2:U62"), MATCH(DATE(YEAR(IF(MONTH(INDIRECT("OutcomesData!A62"))&lt;7,EDATE(INDIRECT("OutcomesData!A62"),-12),INDIRECT("OutcomesData!A62"))-1)-1,6,30), INDIRECT("OutcomesData!A2:A62")),0)                                           +INDEX(INDIRECT("OutcomesData!I2:I62"), MATCH(DATE(YEAR(IF(MONTH(INDIRECT("OutcomesData!A62"))&lt;7,EDATE(INDIRECT("OutcomesData!A62"),-12),INDIRECT("OutcomesData!A62"))-1)-1,6,30), INDIRECT("OutcomesData!A2:A62")),0)</f>
        <v>1932</v>
      </c>
      <c r="J89" s="99">
        <f t="shared" ca="1" si="8"/>
        <v>-4.399585921325052E-2</v>
      </c>
    </row>
    <row r="90" spans="2:11" ht="14.25" customHeight="1" x14ac:dyDescent="0.35">
      <c r="B90" s="98" t="s">
        <v>118</v>
      </c>
      <c r="C90" s="91" cm="1">
        <f t="array" aca="1" ref="C90" ca="1">INDIRECT("OutcomesData!V62") + INDIRECT("OutcomesData!J62")</f>
        <v>1641</v>
      </c>
      <c r="D90" s="91" cm="1">
        <f t="array" aca="1" ref="D90" ca="1">INDIRECT("OutcomesData!V61") + INDIRECT("OutcomesData!J61")</f>
        <v>1478</v>
      </c>
      <c r="E90" s="92">
        <f t="shared" ca="1" si="6"/>
        <v>0.11028416779431664</v>
      </c>
      <c r="F90" s="91" cm="1">
        <f t="array" aca="1" ref="F90" ca="1">INDIRECT("OutcomesData!V50") + INDIRECT("OutcomesData!J50")</f>
        <v>1719</v>
      </c>
      <c r="G90" s="93">
        <f ca="1">(C90-F90)/F90</f>
        <v>-4.5375218150087257E-2</v>
      </c>
      <c r="H90" s="91">
        <f ca="1">INDEX(INDIRECT("OutcomesData!V2:V62"), MATCH(DATE(YEAR(IF(MONTH(INDIRECT("OutcomesData!A62"))&lt;7,EDATE(INDIRECT("OutcomesData!A62"),-12),INDIRECT("OutcomesData!A62"))-1),6,30), INDIRECT("OutcomesData!A2:A62")),0)                                           +INDEX(INDIRECT("OutcomesData!J2:J62"), MATCH(DATE(YEAR(IF(MONTH(INDIRECT("OutcomesData!A62"))&lt;7,EDATE(INDIRECT("OutcomesData!A62"),-12),INDIRECT("OutcomesData!A62"))-1),6,30), INDIRECT("OutcomesData!A2:A62")),0)</f>
        <v>1351</v>
      </c>
      <c r="I90" s="91">
        <f ca="1">INDEX(INDIRECT("OutcomesData!V2:V62"), MATCH(DATE(YEAR(IF(MONTH(INDIRECT("OutcomesData!A62"))&lt;7,EDATE(INDIRECT("OutcomesData!A62"),-12),INDIRECT("OutcomesData!A62"))-1)-1,6,30), INDIRECT("OutcomesData!A2:A62")),0)                                           +INDEX(INDIRECT("OutcomesData!J2:J62"), MATCH(DATE(YEAR(IF(MONTH(INDIRECT("OutcomesData!A62"))&lt;7,EDATE(INDIRECT("OutcomesData!A62"),-12),INDIRECT("OutcomesData!A62"))-1)-1,6,30), INDIRECT("OutcomesData!A2:A62")),0)</f>
        <v>1310</v>
      </c>
      <c r="J90" s="99">
        <f t="shared" ca="1" si="8"/>
        <v>3.1297709923664124E-2</v>
      </c>
    </row>
    <row r="91" spans="2:11" ht="14.25" customHeight="1" x14ac:dyDescent="0.35">
      <c r="B91" s="98" t="s">
        <v>119</v>
      </c>
      <c r="C91" s="91" cm="1">
        <f t="array" aca="1" ref="C91" ca="1">INDIRECT("OutcomesData!W62")</f>
        <v>1017</v>
      </c>
      <c r="D91" s="91" cm="1">
        <f t="array" aca="1" ref="D91" ca="1">INDIRECT("OutcomesData!W61")</f>
        <v>846</v>
      </c>
      <c r="E91" s="92">
        <f t="shared" ca="1" si="6"/>
        <v>0.20212765957446807</v>
      </c>
      <c r="F91" s="91" cm="1">
        <f t="array" aca="1" ref="F91" ca="1">INDIRECT("OutcomesData!W50")</f>
        <v>1104</v>
      </c>
      <c r="G91" s="93">
        <f ca="1">(C91-F91)/F91</f>
        <v>-7.880434782608696E-2</v>
      </c>
      <c r="H91" s="91">
        <f ca="1">INDEX(INDIRECT("OutcomesData!W2:W62"), MATCH(DATE(YEAR(IF(MONTH(INDIRECT("OutcomesData!A62"))&lt;7,EDATE(INDIRECT("OutcomesData!A62"),-12),INDIRECT("OutcomesData!A62"))-1),6,30), INDIRECT("OutcomesData!A2:A62")),0)</f>
        <v>968</v>
      </c>
      <c r="I91" s="91">
        <f ca="1">INDEX(INDIRECT("OutcomesData!W2:W62"), MATCH(DATE(YEAR(IF(MONTH(INDIRECT("OutcomesData!A62"))&lt;7,EDATE(INDIRECT("OutcomesData!A62"),-12),INDIRECT("OutcomesData!A62"))-1)-1,6,30), INDIRECT("OutcomesData!A2:A62")),0)</f>
        <v>1088</v>
      </c>
      <c r="J91" s="99">
        <f ca="1">(H91-I91)/I91</f>
        <v>-0.11029411764705882</v>
      </c>
      <c r="K91" s="46"/>
    </row>
    <row r="92" spans="2:11" x14ac:dyDescent="0.35">
      <c r="K92" s="46"/>
    </row>
    <row r="93" spans="2:11" x14ac:dyDescent="0.35">
      <c r="K93" s="46"/>
    </row>
    <row r="94" spans="2:11" x14ac:dyDescent="0.35">
      <c r="K94" s="46"/>
    </row>
  </sheetData>
  <mergeCells count="22">
    <mergeCell ref="L36:T37"/>
    <mergeCell ref="B86:B87"/>
    <mergeCell ref="C86:C87"/>
    <mergeCell ref="D86:D87"/>
    <mergeCell ref="E86:E87"/>
    <mergeCell ref="F86:F87"/>
    <mergeCell ref="G86:G87"/>
    <mergeCell ref="C43:J46"/>
    <mergeCell ref="C82:J85"/>
    <mergeCell ref="B6:B7"/>
    <mergeCell ref="B47:B48"/>
    <mergeCell ref="C6:C7"/>
    <mergeCell ref="D6:D7"/>
    <mergeCell ref="E6:E7"/>
    <mergeCell ref="C3:J5"/>
    <mergeCell ref="G6:G7"/>
    <mergeCell ref="C47:C48"/>
    <mergeCell ref="D47:D48"/>
    <mergeCell ref="E47:E48"/>
    <mergeCell ref="F47:F48"/>
    <mergeCell ref="G47:G48"/>
    <mergeCell ref="F6:F7"/>
  </mergeCells>
  <printOptions horizontalCentered="1" verticalCentered="1"/>
  <pageMargins left="0.31496062992125984" right="0.31496062992125984" top="0.35433070866141736" bottom="0.35433070866141736" header="0.31496062992125984" footer="0.31496062992125984"/>
  <pageSetup paperSize="9"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B050"/>
  </sheetPr>
  <dimension ref="A1:W62"/>
  <sheetViews>
    <sheetView showGridLines="0" topLeftCell="K1" zoomScaleNormal="100" workbookViewId="0">
      <pane ySplit="1" topLeftCell="A2" activePane="bottomLeft" state="frozen"/>
      <selection pane="bottomLeft" activeCell="B2" sqref="A2:W62"/>
    </sheetView>
  </sheetViews>
  <sheetFormatPr defaultColWidth="11.26953125" defaultRowHeight="14.5" x14ac:dyDescent="0.35"/>
  <cols>
    <col min="1" max="1" width="11.26953125" style="44" customWidth="1"/>
    <col min="2" max="23" width="12.54296875" customWidth="1"/>
  </cols>
  <sheetData>
    <row r="1" spans="1:23" ht="23" x14ac:dyDescent="0.35">
      <c r="A1" s="177" t="s">
        <v>47</v>
      </c>
      <c r="B1" s="177" t="s">
        <v>48</v>
      </c>
      <c r="C1" s="177" t="s">
        <v>49</v>
      </c>
      <c r="D1" s="177" t="s">
        <v>50</v>
      </c>
      <c r="E1" s="177" t="s">
        <v>51</v>
      </c>
      <c r="F1" s="177" t="s">
        <v>52</v>
      </c>
      <c r="G1" s="177" t="s">
        <v>53</v>
      </c>
      <c r="H1" s="177" t="s">
        <v>54</v>
      </c>
      <c r="I1" s="177" t="s">
        <v>55</v>
      </c>
      <c r="J1" s="177" t="s">
        <v>56</v>
      </c>
      <c r="K1" s="177" t="s">
        <v>57</v>
      </c>
      <c r="L1" s="177" t="s">
        <v>58</v>
      </c>
      <c r="M1" s="177" t="s">
        <v>59</v>
      </c>
      <c r="N1" s="177" t="s">
        <v>60</v>
      </c>
      <c r="O1" s="177" t="s">
        <v>61</v>
      </c>
      <c r="P1" s="177" t="s">
        <v>62</v>
      </c>
      <c r="Q1" s="177" t="s">
        <v>63</v>
      </c>
      <c r="R1" s="177" t="s">
        <v>64</v>
      </c>
      <c r="S1" s="177" t="s">
        <v>65</v>
      </c>
      <c r="T1" s="177" t="s">
        <v>66</v>
      </c>
      <c r="U1" s="177" t="s">
        <v>67</v>
      </c>
      <c r="V1" s="177" t="s">
        <v>68</v>
      </c>
      <c r="W1" s="178" t="s">
        <v>69</v>
      </c>
    </row>
    <row r="2" spans="1:23" x14ac:dyDescent="0.35">
      <c r="A2" s="200">
        <v>44104</v>
      </c>
      <c r="B2" s="21"/>
      <c r="C2" s="21"/>
      <c r="D2" s="21"/>
      <c r="E2" s="21"/>
      <c r="F2" s="21"/>
      <c r="G2" s="21"/>
      <c r="H2" s="21"/>
      <c r="I2" s="21"/>
      <c r="J2" s="21"/>
      <c r="K2" s="21">
        <v>4001</v>
      </c>
      <c r="L2" s="21">
        <v>5070</v>
      </c>
      <c r="M2" s="21">
        <v>3511</v>
      </c>
      <c r="N2" s="21">
        <v>1940</v>
      </c>
      <c r="O2" s="21">
        <v>16</v>
      </c>
      <c r="P2" s="21">
        <v>1623</v>
      </c>
      <c r="Q2" s="21">
        <v>2207</v>
      </c>
      <c r="R2" s="21">
        <v>1509</v>
      </c>
      <c r="S2" s="21">
        <v>843</v>
      </c>
      <c r="T2" s="21">
        <v>2378</v>
      </c>
      <c r="U2" s="21">
        <v>2863</v>
      </c>
      <c r="V2" s="21">
        <v>2002</v>
      </c>
      <c r="W2" s="175">
        <v>1097</v>
      </c>
    </row>
    <row r="3" spans="1:23" x14ac:dyDescent="0.35">
      <c r="A3" s="201">
        <v>44135</v>
      </c>
      <c r="B3" s="19"/>
      <c r="C3" s="19"/>
      <c r="D3" s="19"/>
      <c r="E3" s="19"/>
      <c r="F3" s="19"/>
      <c r="G3" s="19"/>
      <c r="H3" s="19"/>
      <c r="I3" s="19"/>
      <c r="J3" s="19"/>
      <c r="K3" s="19">
        <v>4320</v>
      </c>
      <c r="L3" s="19">
        <v>4087</v>
      </c>
      <c r="M3" s="19">
        <v>2554</v>
      </c>
      <c r="N3" s="19">
        <v>1418</v>
      </c>
      <c r="O3" s="19">
        <v>14</v>
      </c>
      <c r="P3" s="19">
        <v>1882</v>
      </c>
      <c r="Q3" s="19">
        <v>1890</v>
      </c>
      <c r="R3" s="19">
        <v>1138</v>
      </c>
      <c r="S3" s="19">
        <v>660</v>
      </c>
      <c r="T3" s="19">
        <v>2438</v>
      </c>
      <c r="U3" s="19">
        <v>2197</v>
      </c>
      <c r="V3" s="19">
        <v>1416</v>
      </c>
      <c r="W3" s="176">
        <v>758</v>
      </c>
    </row>
    <row r="4" spans="1:23" x14ac:dyDescent="0.35">
      <c r="A4" s="200">
        <v>44165</v>
      </c>
      <c r="B4" s="21"/>
      <c r="C4" s="21"/>
      <c r="D4" s="21"/>
      <c r="E4" s="21"/>
      <c r="F4" s="21"/>
      <c r="G4" s="21"/>
      <c r="H4" s="21"/>
      <c r="I4" s="21"/>
      <c r="J4" s="21"/>
      <c r="K4" s="21">
        <v>4760</v>
      </c>
      <c r="L4" s="21">
        <v>4855</v>
      </c>
      <c r="M4" s="21">
        <v>3196</v>
      </c>
      <c r="N4" s="21">
        <v>1645</v>
      </c>
      <c r="O4" s="21">
        <v>9</v>
      </c>
      <c r="P4" s="21">
        <v>2092</v>
      </c>
      <c r="Q4" s="21">
        <v>2228</v>
      </c>
      <c r="R4" s="21">
        <v>1470</v>
      </c>
      <c r="S4" s="21">
        <v>722</v>
      </c>
      <c r="T4" s="21">
        <v>2668</v>
      </c>
      <c r="U4" s="21">
        <v>2627</v>
      </c>
      <c r="V4" s="21">
        <v>1726</v>
      </c>
      <c r="W4" s="175">
        <v>923</v>
      </c>
    </row>
    <row r="5" spans="1:23" x14ac:dyDescent="0.35">
      <c r="A5" s="201">
        <v>44196</v>
      </c>
      <c r="B5" s="19"/>
      <c r="C5" s="19">
        <v>1</v>
      </c>
      <c r="D5" s="19"/>
      <c r="E5" s="19"/>
      <c r="F5" s="19"/>
      <c r="G5" s="19"/>
      <c r="H5" s="19"/>
      <c r="I5" s="19">
        <v>1</v>
      </c>
      <c r="J5" s="19"/>
      <c r="K5" s="19">
        <v>4892</v>
      </c>
      <c r="L5" s="19">
        <v>4032</v>
      </c>
      <c r="M5" s="19">
        <v>3534</v>
      </c>
      <c r="N5" s="19">
        <v>1507</v>
      </c>
      <c r="O5" s="19">
        <v>13</v>
      </c>
      <c r="P5" s="19">
        <v>2141</v>
      </c>
      <c r="Q5" s="19">
        <v>1748</v>
      </c>
      <c r="R5" s="19">
        <v>1579</v>
      </c>
      <c r="S5" s="19">
        <v>624</v>
      </c>
      <c r="T5" s="19">
        <v>2751</v>
      </c>
      <c r="U5" s="19">
        <v>2284</v>
      </c>
      <c r="V5" s="19">
        <v>1955</v>
      </c>
      <c r="W5" s="176">
        <v>883</v>
      </c>
    </row>
    <row r="6" spans="1:23" x14ac:dyDescent="0.35">
      <c r="A6" s="200">
        <v>44227</v>
      </c>
      <c r="B6" s="21"/>
      <c r="C6" s="21"/>
      <c r="D6" s="21"/>
      <c r="E6" s="21"/>
      <c r="F6" s="21"/>
      <c r="G6" s="21"/>
      <c r="H6" s="21"/>
      <c r="I6" s="21"/>
      <c r="J6" s="21"/>
      <c r="K6" s="21">
        <v>4678</v>
      </c>
      <c r="L6" s="21">
        <v>4573</v>
      </c>
      <c r="M6" s="21">
        <v>4013</v>
      </c>
      <c r="N6" s="21">
        <v>1223</v>
      </c>
      <c r="O6" s="21">
        <v>11</v>
      </c>
      <c r="P6" s="21">
        <v>2085</v>
      </c>
      <c r="Q6" s="21">
        <v>2159</v>
      </c>
      <c r="R6" s="21">
        <v>1833</v>
      </c>
      <c r="S6" s="21">
        <v>570</v>
      </c>
      <c r="T6" s="21">
        <v>2593</v>
      </c>
      <c r="U6" s="21">
        <v>2414</v>
      </c>
      <c r="V6" s="21">
        <v>2180</v>
      </c>
      <c r="W6" s="175">
        <v>653</v>
      </c>
    </row>
    <row r="7" spans="1:23" x14ac:dyDescent="0.35">
      <c r="A7" s="201">
        <v>44255</v>
      </c>
      <c r="B7" s="19"/>
      <c r="C7" s="19"/>
      <c r="D7" s="19"/>
      <c r="E7" s="19"/>
      <c r="F7" s="19"/>
      <c r="G7" s="19"/>
      <c r="H7" s="19"/>
      <c r="I7" s="19"/>
      <c r="J7" s="19"/>
      <c r="K7" s="19">
        <v>4022</v>
      </c>
      <c r="L7" s="19">
        <v>4643</v>
      </c>
      <c r="M7" s="19">
        <v>4163</v>
      </c>
      <c r="N7" s="19">
        <v>1421</v>
      </c>
      <c r="O7" s="19">
        <v>6</v>
      </c>
      <c r="P7" s="19">
        <v>1855</v>
      </c>
      <c r="Q7" s="19">
        <v>2162</v>
      </c>
      <c r="R7" s="19">
        <v>1980</v>
      </c>
      <c r="S7" s="19">
        <v>668</v>
      </c>
      <c r="T7" s="19">
        <v>2167</v>
      </c>
      <c r="U7" s="19">
        <v>2481</v>
      </c>
      <c r="V7" s="19">
        <v>2183</v>
      </c>
      <c r="W7" s="176">
        <v>753</v>
      </c>
    </row>
    <row r="8" spans="1:23" x14ac:dyDescent="0.35">
      <c r="A8" s="200">
        <v>44286</v>
      </c>
      <c r="B8" s="21"/>
      <c r="C8" s="21"/>
      <c r="D8" s="21"/>
      <c r="E8" s="21"/>
      <c r="F8" s="21"/>
      <c r="G8" s="21"/>
      <c r="H8" s="21"/>
      <c r="I8" s="21"/>
      <c r="J8" s="21"/>
      <c r="K8" s="21">
        <v>6005</v>
      </c>
      <c r="L8" s="21">
        <v>5277</v>
      </c>
      <c r="M8" s="21">
        <v>4324</v>
      </c>
      <c r="N8" s="21">
        <v>1772</v>
      </c>
      <c r="O8" s="21">
        <v>13</v>
      </c>
      <c r="P8" s="21">
        <v>2767</v>
      </c>
      <c r="Q8" s="21">
        <v>2458</v>
      </c>
      <c r="R8" s="21">
        <v>1873</v>
      </c>
      <c r="S8" s="21">
        <v>731</v>
      </c>
      <c r="T8" s="21">
        <v>3238</v>
      </c>
      <c r="U8" s="21">
        <v>2819</v>
      </c>
      <c r="V8" s="21">
        <v>2451</v>
      </c>
      <c r="W8" s="175">
        <v>1041</v>
      </c>
    </row>
    <row r="9" spans="1:23" x14ac:dyDescent="0.35">
      <c r="A9" s="201">
        <v>44316</v>
      </c>
      <c r="B9" s="19"/>
      <c r="C9" s="19"/>
      <c r="D9" s="19"/>
      <c r="E9" s="19"/>
      <c r="F9" s="19"/>
      <c r="G9" s="19"/>
      <c r="H9" s="19"/>
      <c r="I9" s="19"/>
      <c r="J9" s="19"/>
      <c r="K9" s="19">
        <v>5891</v>
      </c>
      <c r="L9" s="19">
        <v>3357</v>
      </c>
      <c r="M9" s="19">
        <v>3539</v>
      </c>
      <c r="N9" s="19">
        <v>977</v>
      </c>
      <c r="O9" s="19">
        <v>5</v>
      </c>
      <c r="P9" s="19">
        <v>2779</v>
      </c>
      <c r="Q9" s="19">
        <v>1662</v>
      </c>
      <c r="R9" s="19">
        <v>1675</v>
      </c>
      <c r="S9" s="19">
        <v>459</v>
      </c>
      <c r="T9" s="19">
        <v>3112</v>
      </c>
      <c r="U9" s="19">
        <v>1695</v>
      </c>
      <c r="V9" s="19">
        <v>1864</v>
      </c>
      <c r="W9" s="176">
        <v>518</v>
      </c>
    </row>
    <row r="10" spans="1:23" x14ac:dyDescent="0.35">
      <c r="A10" s="200">
        <v>44347</v>
      </c>
      <c r="B10" s="21"/>
      <c r="C10" s="21"/>
      <c r="D10" s="21"/>
      <c r="E10" s="21"/>
      <c r="F10" s="21"/>
      <c r="G10" s="21"/>
      <c r="H10" s="21"/>
      <c r="I10" s="21"/>
      <c r="J10" s="21"/>
      <c r="K10" s="21">
        <v>6228</v>
      </c>
      <c r="L10" s="21">
        <v>5085</v>
      </c>
      <c r="M10" s="21">
        <v>4378</v>
      </c>
      <c r="N10" s="21">
        <v>1226</v>
      </c>
      <c r="O10" s="21">
        <v>12</v>
      </c>
      <c r="P10" s="21">
        <v>2910</v>
      </c>
      <c r="Q10" s="21">
        <v>2493</v>
      </c>
      <c r="R10" s="21">
        <v>2042</v>
      </c>
      <c r="S10" s="21">
        <v>529</v>
      </c>
      <c r="T10" s="21">
        <v>3318</v>
      </c>
      <c r="U10" s="21">
        <v>2592</v>
      </c>
      <c r="V10" s="21">
        <v>2336</v>
      </c>
      <c r="W10" s="175">
        <v>697</v>
      </c>
    </row>
    <row r="11" spans="1:23" x14ac:dyDescent="0.35">
      <c r="A11" s="201">
        <v>44377</v>
      </c>
      <c r="B11" s="19"/>
      <c r="C11" s="19"/>
      <c r="D11" s="19"/>
      <c r="E11" s="19"/>
      <c r="F11" s="19"/>
      <c r="G11" s="19"/>
      <c r="H11" s="19"/>
      <c r="I11" s="19"/>
      <c r="J11" s="19"/>
      <c r="K11" s="19">
        <v>6727</v>
      </c>
      <c r="L11" s="19">
        <v>6242</v>
      </c>
      <c r="M11" s="19">
        <v>4369</v>
      </c>
      <c r="N11" s="19">
        <v>1947</v>
      </c>
      <c r="O11" s="19">
        <v>9</v>
      </c>
      <c r="P11" s="19">
        <v>3001</v>
      </c>
      <c r="Q11" s="19">
        <v>2990</v>
      </c>
      <c r="R11" s="19">
        <v>2018</v>
      </c>
      <c r="S11" s="19">
        <v>821</v>
      </c>
      <c r="T11" s="19">
        <v>3726</v>
      </c>
      <c r="U11" s="19">
        <v>3252</v>
      </c>
      <c r="V11" s="19">
        <v>2351</v>
      </c>
      <c r="W11" s="176">
        <v>1126</v>
      </c>
    </row>
    <row r="12" spans="1:23" x14ac:dyDescent="0.35">
      <c r="A12" s="200">
        <v>44408</v>
      </c>
      <c r="B12" s="21"/>
      <c r="C12" s="21"/>
      <c r="D12" s="21"/>
      <c r="E12" s="21"/>
      <c r="F12" s="21"/>
      <c r="G12" s="21"/>
      <c r="H12" s="21"/>
      <c r="I12" s="21"/>
      <c r="J12" s="21"/>
      <c r="K12" s="21">
        <v>5916</v>
      </c>
      <c r="L12" s="21">
        <v>4567</v>
      </c>
      <c r="M12" s="21">
        <v>2871</v>
      </c>
      <c r="N12" s="21">
        <v>1527</v>
      </c>
      <c r="O12" s="21">
        <v>12</v>
      </c>
      <c r="P12" s="21">
        <v>2704</v>
      </c>
      <c r="Q12" s="21">
        <v>2199</v>
      </c>
      <c r="R12" s="21">
        <v>1410</v>
      </c>
      <c r="S12" s="21">
        <v>696</v>
      </c>
      <c r="T12" s="21">
        <v>3212</v>
      </c>
      <c r="U12" s="21">
        <v>2368</v>
      </c>
      <c r="V12" s="21">
        <v>1461</v>
      </c>
      <c r="W12" s="175">
        <v>831</v>
      </c>
    </row>
    <row r="13" spans="1:23" x14ac:dyDescent="0.35">
      <c r="A13" s="201">
        <v>44439</v>
      </c>
      <c r="B13" s="19"/>
      <c r="C13" s="19"/>
      <c r="D13" s="19"/>
      <c r="E13" s="19"/>
      <c r="F13" s="19"/>
      <c r="G13" s="19"/>
      <c r="H13" s="19"/>
      <c r="I13" s="19"/>
      <c r="J13" s="19"/>
      <c r="K13" s="19">
        <v>5694</v>
      </c>
      <c r="L13" s="19">
        <v>5026</v>
      </c>
      <c r="M13" s="19">
        <v>4287</v>
      </c>
      <c r="N13" s="19">
        <v>1825</v>
      </c>
      <c r="O13" s="19">
        <v>12</v>
      </c>
      <c r="P13" s="19">
        <v>2666</v>
      </c>
      <c r="Q13" s="19">
        <v>2353</v>
      </c>
      <c r="R13" s="19">
        <v>2081</v>
      </c>
      <c r="S13" s="19">
        <v>787</v>
      </c>
      <c r="T13" s="19">
        <v>3028</v>
      </c>
      <c r="U13" s="19">
        <v>2673</v>
      </c>
      <c r="V13" s="19">
        <v>2206</v>
      </c>
      <c r="W13" s="176">
        <v>1038</v>
      </c>
    </row>
    <row r="14" spans="1:23" x14ac:dyDescent="0.35">
      <c r="A14" s="200">
        <v>44469</v>
      </c>
      <c r="B14" s="21"/>
      <c r="C14" s="21"/>
      <c r="D14" s="21"/>
      <c r="E14" s="21"/>
      <c r="F14" s="21"/>
      <c r="G14" s="21"/>
      <c r="H14" s="21"/>
      <c r="I14" s="21"/>
      <c r="J14" s="21"/>
      <c r="K14" s="21">
        <v>5571</v>
      </c>
      <c r="L14" s="21">
        <v>5482</v>
      </c>
      <c r="M14" s="21">
        <v>4998</v>
      </c>
      <c r="N14" s="21">
        <v>2271</v>
      </c>
      <c r="O14" s="21">
        <v>11</v>
      </c>
      <c r="P14" s="165">
        <v>2494</v>
      </c>
      <c r="Q14" s="21">
        <v>2533</v>
      </c>
      <c r="R14" s="21">
        <v>2380</v>
      </c>
      <c r="S14" s="21">
        <v>996</v>
      </c>
      <c r="T14" s="21">
        <v>3077</v>
      </c>
      <c r="U14" s="21">
        <v>2949</v>
      </c>
      <c r="V14" s="21">
        <v>2618</v>
      </c>
      <c r="W14" s="175">
        <v>1275</v>
      </c>
    </row>
    <row r="15" spans="1:23" x14ac:dyDescent="0.35">
      <c r="A15" s="201">
        <v>44500</v>
      </c>
      <c r="B15" s="19"/>
      <c r="C15" s="19"/>
      <c r="D15" s="19"/>
      <c r="E15" s="19"/>
      <c r="F15" s="19"/>
      <c r="G15" s="19"/>
      <c r="H15" s="19"/>
      <c r="I15" s="19"/>
      <c r="J15" s="19"/>
      <c r="K15" s="19">
        <v>5306</v>
      </c>
      <c r="L15" s="19">
        <v>4010</v>
      </c>
      <c r="M15" s="19">
        <v>3545</v>
      </c>
      <c r="N15" s="19">
        <v>1885</v>
      </c>
      <c r="O15" s="19">
        <v>8</v>
      </c>
      <c r="P15" s="19">
        <v>2378</v>
      </c>
      <c r="Q15" s="19">
        <v>1919</v>
      </c>
      <c r="R15" s="19">
        <v>1673</v>
      </c>
      <c r="S15" s="19">
        <v>853</v>
      </c>
      <c r="T15" s="164">
        <v>2928</v>
      </c>
      <c r="U15" s="19">
        <v>2091</v>
      </c>
      <c r="V15" s="19">
        <v>1872</v>
      </c>
      <c r="W15" s="176">
        <v>1032</v>
      </c>
    </row>
    <row r="16" spans="1:23" x14ac:dyDescent="0.35">
      <c r="A16" s="200">
        <v>44530</v>
      </c>
      <c r="B16" s="21"/>
      <c r="C16" s="21"/>
      <c r="D16" s="21"/>
      <c r="E16" s="21"/>
      <c r="F16" s="21"/>
      <c r="G16" s="21"/>
      <c r="H16" s="21"/>
      <c r="I16" s="21"/>
      <c r="J16" s="21"/>
      <c r="K16" s="21">
        <v>6847</v>
      </c>
      <c r="L16" s="21">
        <v>4838</v>
      </c>
      <c r="M16" s="21">
        <v>4530</v>
      </c>
      <c r="N16" s="21">
        <v>2450</v>
      </c>
      <c r="O16" s="21">
        <v>9</v>
      </c>
      <c r="P16" s="21">
        <v>3139</v>
      </c>
      <c r="Q16" s="21">
        <v>2244</v>
      </c>
      <c r="R16" s="21">
        <v>2168</v>
      </c>
      <c r="S16" s="21">
        <v>1122</v>
      </c>
      <c r="T16" s="21">
        <v>3708</v>
      </c>
      <c r="U16" s="21">
        <v>2594</v>
      </c>
      <c r="V16" s="21">
        <v>2362</v>
      </c>
      <c r="W16" s="175">
        <v>1328</v>
      </c>
    </row>
    <row r="17" spans="1:23" x14ac:dyDescent="0.35">
      <c r="A17" s="201">
        <v>44561</v>
      </c>
      <c r="B17" s="19"/>
      <c r="C17" s="19"/>
      <c r="D17" s="19"/>
      <c r="E17" s="19"/>
      <c r="F17" s="19"/>
      <c r="G17" s="19"/>
      <c r="H17" s="19"/>
      <c r="I17" s="19"/>
      <c r="J17" s="19"/>
      <c r="K17" s="19">
        <v>6427</v>
      </c>
      <c r="L17" s="163">
        <v>4560</v>
      </c>
      <c r="M17" s="19">
        <v>4278</v>
      </c>
      <c r="N17" s="19">
        <v>2169</v>
      </c>
      <c r="O17" s="19">
        <v>6</v>
      </c>
      <c r="P17" s="19">
        <v>2852</v>
      </c>
      <c r="Q17" s="163">
        <v>2092</v>
      </c>
      <c r="R17" s="19">
        <v>2004</v>
      </c>
      <c r="S17" s="19">
        <v>982</v>
      </c>
      <c r="T17" s="19">
        <v>3575</v>
      </c>
      <c r="U17" s="19">
        <v>2468</v>
      </c>
      <c r="V17" s="19">
        <v>2274</v>
      </c>
      <c r="W17" s="176">
        <v>1187</v>
      </c>
    </row>
    <row r="18" spans="1:23" x14ac:dyDescent="0.35">
      <c r="A18" s="200">
        <v>44592</v>
      </c>
      <c r="B18" s="21"/>
      <c r="C18" s="21"/>
      <c r="D18" s="21"/>
      <c r="E18" s="21"/>
      <c r="F18" s="21"/>
      <c r="G18" s="21"/>
      <c r="H18" s="21"/>
      <c r="I18" s="21"/>
      <c r="J18" s="21"/>
      <c r="K18" s="21">
        <v>5952</v>
      </c>
      <c r="L18" s="21">
        <v>5170</v>
      </c>
      <c r="M18" s="21">
        <v>4208</v>
      </c>
      <c r="N18" s="21">
        <v>1876</v>
      </c>
      <c r="O18" s="21">
        <v>9</v>
      </c>
      <c r="P18" s="21">
        <v>2605</v>
      </c>
      <c r="Q18" s="21">
        <v>2412</v>
      </c>
      <c r="R18" s="21">
        <v>2025</v>
      </c>
      <c r="S18" s="21">
        <v>936</v>
      </c>
      <c r="T18" s="21">
        <v>3347</v>
      </c>
      <c r="U18" s="21">
        <v>2758</v>
      </c>
      <c r="V18" s="21">
        <v>2183</v>
      </c>
      <c r="W18" s="175">
        <v>940</v>
      </c>
    </row>
    <row r="19" spans="1:23" x14ac:dyDescent="0.35">
      <c r="A19" s="201">
        <v>44620</v>
      </c>
      <c r="B19" s="19"/>
      <c r="C19" s="19"/>
      <c r="D19" s="19"/>
      <c r="E19" s="19"/>
      <c r="F19" s="19"/>
      <c r="G19" s="19"/>
      <c r="H19" s="19"/>
      <c r="I19" s="19"/>
      <c r="J19" s="19"/>
      <c r="K19" s="19">
        <v>4524</v>
      </c>
      <c r="L19" s="19">
        <v>5106</v>
      </c>
      <c r="M19" s="19">
        <v>3740</v>
      </c>
      <c r="N19" s="19">
        <v>2305</v>
      </c>
      <c r="O19" s="19">
        <v>7</v>
      </c>
      <c r="P19" s="19">
        <v>2065</v>
      </c>
      <c r="Q19" s="19">
        <v>2375</v>
      </c>
      <c r="R19" s="163">
        <v>1757</v>
      </c>
      <c r="S19" s="19">
        <v>1127</v>
      </c>
      <c r="T19" s="19">
        <v>2459</v>
      </c>
      <c r="U19" s="19">
        <v>2731</v>
      </c>
      <c r="V19" s="19">
        <v>1983</v>
      </c>
      <c r="W19" s="176">
        <v>1178</v>
      </c>
    </row>
    <row r="20" spans="1:23" x14ac:dyDescent="0.35">
      <c r="A20" s="200">
        <v>44651</v>
      </c>
      <c r="B20" s="21"/>
      <c r="C20" s="21"/>
      <c r="D20" s="21">
        <v>1</v>
      </c>
      <c r="E20" s="21"/>
      <c r="F20" s="21"/>
      <c r="G20" s="21"/>
      <c r="H20" s="21"/>
      <c r="I20" s="21"/>
      <c r="J20" s="21">
        <v>1</v>
      </c>
      <c r="K20" s="21">
        <v>6758</v>
      </c>
      <c r="L20" s="21">
        <v>6212</v>
      </c>
      <c r="M20" s="21">
        <v>5302</v>
      </c>
      <c r="N20" s="21">
        <v>3596</v>
      </c>
      <c r="O20" s="21">
        <v>7</v>
      </c>
      <c r="P20" s="21">
        <v>3092</v>
      </c>
      <c r="Q20" s="21">
        <v>2812</v>
      </c>
      <c r="R20" s="21">
        <v>2517</v>
      </c>
      <c r="S20" s="21">
        <v>1745</v>
      </c>
      <c r="T20" s="21">
        <v>3666</v>
      </c>
      <c r="U20" s="21">
        <v>3400</v>
      </c>
      <c r="V20" s="21">
        <v>2785</v>
      </c>
      <c r="W20" s="175">
        <v>1851</v>
      </c>
    </row>
    <row r="21" spans="1:23" x14ac:dyDescent="0.35">
      <c r="A21" s="201">
        <v>44681</v>
      </c>
      <c r="B21" s="19"/>
      <c r="C21" s="19"/>
      <c r="D21" s="19"/>
      <c r="E21" s="19"/>
      <c r="F21" s="19"/>
      <c r="G21" s="19"/>
      <c r="H21" s="19"/>
      <c r="I21" s="19"/>
      <c r="J21" s="19"/>
      <c r="K21" s="19">
        <v>5558</v>
      </c>
      <c r="L21" s="19">
        <v>3139</v>
      </c>
      <c r="M21" s="19">
        <v>4058</v>
      </c>
      <c r="N21" s="19">
        <v>2498</v>
      </c>
      <c r="O21" s="19">
        <v>5</v>
      </c>
      <c r="P21" s="19">
        <v>2416</v>
      </c>
      <c r="Q21" s="19">
        <v>1483</v>
      </c>
      <c r="R21" s="19">
        <v>1888</v>
      </c>
      <c r="S21" s="19">
        <v>1208</v>
      </c>
      <c r="T21" s="19">
        <v>3142</v>
      </c>
      <c r="U21" s="19">
        <v>1656</v>
      </c>
      <c r="V21" s="19">
        <v>2170</v>
      </c>
      <c r="W21" s="176">
        <v>1290</v>
      </c>
    </row>
    <row r="22" spans="1:23" x14ac:dyDescent="0.35">
      <c r="A22" s="200">
        <v>44712</v>
      </c>
      <c r="B22" s="21"/>
      <c r="C22" s="21"/>
      <c r="D22" s="21"/>
      <c r="E22" s="21"/>
      <c r="F22" s="21"/>
      <c r="G22" s="21"/>
      <c r="H22" s="21"/>
      <c r="I22" s="21"/>
      <c r="J22" s="21"/>
      <c r="K22" s="21">
        <v>6511</v>
      </c>
      <c r="L22" s="21">
        <v>4952</v>
      </c>
      <c r="M22" s="21">
        <v>5185</v>
      </c>
      <c r="N22" s="21">
        <v>2900</v>
      </c>
      <c r="O22" s="21">
        <v>5</v>
      </c>
      <c r="P22" s="21">
        <v>2868</v>
      </c>
      <c r="Q22" s="21">
        <v>2349</v>
      </c>
      <c r="R22" s="21">
        <v>2398</v>
      </c>
      <c r="S22" s="21">
        <v>1360</v>
      </c>
      <c r="T22" s="21">
        <v>3643</v>
      </c>
      <c r="U22" s="21">
        <v>2603</v>
      </c>
      <c r="V22" s="21">
        <v>2787</v>
      </c>
      <c r="W22" s="175">
        <v>1540</v>
      </c>
    </row>
    <row r="23" spans="1:23" x14ac:dyDescent="0.35">
      <c r="A23" s="201">
        <v>44742</v>
      </c>
      <c r="B23" s="19"/>
      <c r="C23" s="19"/>
      <c r="D23" s="19"/>
      <c r="E23" s="19"/>
      <c r="F23" s="19"/>
      <c r="G23" s="19"/>
      <c r="H23" s="19"/>
      <c r="I23" s="19"/>
      <c r="J23" s="19"/>
      <c r="K23" s="19">
        <v>6318</v>
      </c>
      <c r="L23" s="19">
        <v>6134</v>
      </c>
      <c r="M23" s="19">
        <v>4978</v>
      </c>
      <c r="N23" s="19">
        <v>3446</v>
      </c>
      <c r="O23" s="19">
        <v>7</v>
      </c>
      <c r="P23" s="19">
        <v>2675</v>
      </c>
      <c r="Q23" s="19">
        <v>2839</v>
      </c>
      <c r="R23" s="19">
        <v>2263</v>
      </c>
      <c r="S23" s="19">
        <v>1586</v>
      </c>
      <c r="T23" s="19">
        <v>3643</v>
      </c>
      <c r="U23" s="19">
        <v>3295</v>
      </c>
      <c r="V23" s="19">
        <v>2715</v>
      </c>
      <c r="W23" s="176">
        <v>1860</v>
      </c>
    </row>
    <row r="24" spans="1:23" x14ac:dyDescent="0.35">
      <c r="A24" s="200">
        <v>44773</v>
      </c>
      <c r="B24" s="21"/>
      <c r="C24" s="21"/>
      <c r="D24" s="21"/>
      <c r="E24" s="21"/>
      <c r="F24" s="21"/>
      <c r="G24" s="21"/>
      <c r="H24" s="21"/>
      <c r="I24" s="21"/>
      <c r="J24" s="21"/>
      <c r="K24" s="21">
        <v>5603</v>
      </c>
      <c r="L24" s="21">
        <v>3677</v>
      </c>
      <c r="M24" s="21">
        <v>2518</v>
      </c>
      <c r="N24" s="21">
        <v>2112</v>
      </c>
      <c r="O24" s="21">
        <v>2</v>
      </c>
      <c r="P24" s="21">
        <v>2452</v>
      </c>
      <c r="Q24" s="21">
        <v>1692</v>
      </c>
      <c r="R24" s="21">
        <v>1203</v>
      </c>
      <c r="S24" s="21">
        <v>1056</v>
      </c>
      <c r="T24" s="21">
        <v>3151</v>
      </c>
      <c r="U24" s="21">
        <v>1985</v>
      </c>
      <c r="V24" s="21">
        <v>1315</v>
      </c>
      <c r="W24" s="175">
        <v>1056</v>
      </c>
    </row>
    <row r="25" spans="1:23" x14ac:dyDescent="0.35">
      <c r="A25" s="201">
        <v>44804</v>
      </c>
      <c r="B25" s="19"/>
      <c r="C25" s="19"/>
      <c r="D25" s="19"/>
      <c r="E25" s="19"/>
      <c r="F25" s="19"/>
      <c r="G25" s="19"/>
      <c r="H25" s="19"/>
      <c r="I25" s="19"/>
      <c r="J25" s="19"/>
      <c r="K25" s="19">
        <v>6348</v>
      </c>
      <c r="L25" s="19">
        <v>4966</v>
      </c>
      <c r="M25" s="19">
        <v>4453</v>
      </c>
      <c r="N25" s="19">
        <v>2795</v>
      </c>
      <c r="O25" s="19">
        <v>10</v>
      </c>
      <c r="P25" s="19">
        <v>2736</v>
      </c>
      <c r="Q25" s="19">
        <v>2311</v>
      </c>
      <c r="R25" s="19">
        <v>2064</v>
      </c>
      <c r="S25" s="19">
        <v>1318</v>
      </c>
      <c r="T25" s="19">
        <v>3612</v>
      </c>
      <c r="U25" s="19">
        <v>2655</v>
      </c>
      <c r="V25" s="19">
        <v>2389</v>
      </c>
      <c r="W25" s="176">
        <v>1477</v>
      </c>
    </row>
    <row r="26" spans="1:23" x14ac:dyDescent="0.35">
      <c r="A26" s="200">
        <v>44834</v>
      </c>
      <c r="B26" s="21"/>
      <c r="C26" s="21"/>
      <c r="D26" s="21"/>
      <c r="E26" s="21"/>
      <c r="F26" s="21"/>
      <c r="G26" s="21"/>
      <c r="H26" s="21"/>
      <c r="I26" s="21"/>
      <c r="J26" s="21"/>
      <c r="K26" s="21">
        <v>6115</v>
      </c>
      <c r="L26" s="21">
        <v>5577</v>
      </c>
      <c r="M26" s="21">
        <v>5348</v>
      </c>
      <c r="N26" s="165">
        <v>3244</v>
      </c>
      <c r="O26" s="21">
        <v>1</v>
      </c>
      <c r="P26" s="21">
        <v>2603</v>
      </c>
      <c r="Q26" s="21">
        <v>2436</v>
      </c>
      <c r="R26" s="21">
        <v>2530</v>
      </c>
      <c r="S26" s="21">
        <v>1524</v>
      </c>
      <c r="T26" s="21">
        <v>3512</v>
      </c>
      <c r="U26" s="21">
        <v>3141</v>
      </c>
      <c r="V26" s="21">
        <v>2818</v>
      </c>
      <c r="W26" s="175">
        <v>1720</v>
      </c>
    </row>
    <row r="27" spans="1:23" x14ac:dyDescent="0.35">
      <c r="A27" s="201">
        <v>44865</v>
      </c>
      <c r="B27" s="19"/>
      <c r="C27" s="19"/>
      <c r="D27" s="19"/>
      <c r="E27" s="19"/>
      <c r="F27" s="19"/>
      <c r="G27" s="19"/>
      <c r="H27" s="19"/>
      <c r="I27" s="19"/>
      <c r="J27" s="19"/>
      <c r="K27" s="19">
        <v>5512</v>
      </c>
      <c r="L27" s="19">
        <v>4022</v>
      </c>
      <c r="M27" s="19">
        <v>3427</v>
      </c>
      <c r="N27" s="19">
        <v>2545</v>
      </c>
      <c r="O27" s="19"/>
      <c r="P27" s="19">
        <v>2435</v>
      </c>
      <c r="Q27" s="19">
        <v>1824</v>
      </c>
      <c r="R27" s="19">
        <v>1565</v>
      </c>
      <c r="S27" s="19">
        <v>1208</v>
      </c>
      <c r="T27" s="19">
        <v>3077</v>
      </c>
      <c r="U27" s="19">
        <v>2198</v>
      </c>
      <c r="V27" s="19">
        <v>1862</v>
      </c>
      <c r="W27" s="176">
        <v>1337</v>
      </c>
    </row>
    <row r="28" spans="1:23" x14ac:dyDescent="0.35">
      <c r="A28" s="200">
        <v>44895</v>
      </c>
      <c r="B28" s="21"/>
      <c r="C28" s="21"/>
      <c r="D28" s="21"/>
      <c r="E28" s="21"/>
      <c r="F28" s="21"/>
      <c r="G28" s="21"/>
      <c r="H28" s="21"/>
      <c r="I28" s="21"/>
      <c r="J28" s="21"/>
      <c r="K28" s="21">
        <v>6062</v>
      </c>
      <c r="L28" s="21">
        <v>4584</v>
      </c>
      <c r="M28" s="21">
        <v>4380</v>
      </c>
      <c r="N28" s="21">
        <v>3451</v>
      </c>
      <c r="O28" s="21"/>
      <c r="P28" s="21">
        <v>2656</v>
      </c>
      <c r="Q28" s="21">
        <v>2069</v>
      </c>
      <c r="R28" s="21">
        <v>2004</v>
      </c>
      <c r="S28" s="21">
        <v>1606</v>
      </c>
      <c r="T28" s="21">
        <v>3406</v>
      </c>
      <c r="U28" s="21">
        <v>2515</v>
      </c>
      <c r="V28" s="21">
        <v>2376</v>
      </c>
      <c r="W28" s="175">
        <v>1845</v>
      </c>
    </row>
    <row r="29" spans="1:23" x14ac:dyDescent="0.35">
      <c r="A29" s="201">
        <v>44926</v>
      </c>
      <c r="B29" s="19"/>
      <c r="C29" s="19"/>
      <c r="D29" s="19"/>
      <c r="E29" s="19"/>
      <c r="F29" s="19"/>
      <c r="G29" s="19"/>
      <c r="H29" s="19"/>
      <c r="I29" s="19"/>
      <c r="J29" s="19"/>
      <c r="K29" s="19">
        <v>5100</v>
      </c>
      <c r="L29" s="19">
        <v>3935</v>
      </c>
      <c r="M29" s="19">
        <v>3773</v>
      </c>
      <c r="N29" s="19">
        <v>2721</v>
      </c>
      <c r="O29" s="19">
        <v>1</v>
      </c>
      <c r="P29" s="19">
        <v>2068</v>
      </c>
      <c r="Q29" s="19">
        <v>1731</v>
      </c>
      <c r="R29" s="19">
        <v>1656</v>
      </c>
      <c r="S29" s="19">
        <v>1226</v>
      </c>
      <c r="T29" s="19">
        <v>3032</v>
      </c>
      <c r="U29" s="19">
        <v>2204</v>
      </c>
      <c r="V29" s="19">
        <v>2117</v>
      </c>
      <c r="W29" s="176">
        <v>1495</v>
      </c>
    </row>
    <row r="30" spans="1:23" x14ac:dyDescent="0.35">
      <c r="A30" s="200">
        <v>44957</v>
      </c>
      <c r="B30" s="21"/>
      <c r="C30" s="21"/>
      <c r="D30" s="21"/>
      <c r="E30" s="21"/>
      <c r="F30" s="21"/>
      <c r="G30" s="21"/>
      <c r="H30" s="21"/>
      <c r="I30" s="21"/>
      <c r="J30" s="21"/>
      <c r="K30" s="21">
        <v>4522</v>
      </c>
      <c r="L30" s="21">
        <v>4901</v>
      </c>
      <c r="M30" s="21">
        <v>4517</v>
      </c>
      <c r="N30" s="21">
        <v>2324</v>
      </c>
      <c r="O30" s="21"/>
      <c r="P30" s="21">
        <v>1868</v>
      </c>
      <c r="Q30" s="21">
        <v>2247</v>
      </c>
      <c r="R30" s="21">
        <v>2060</v>
      </c>
      <c r="S30" s="21">
        <v>1145</v>
      </c>
      <c r="T30" s="21">
        <v>2654</v>
      </c>
      <c r="U30" s="21">
        <v>2654</v>
      </c>
      <c r="V30" s="21">
        <v>2457</v>
      </c>
      <c r="W30" s="175">
        <v>1179</v>
      </c>
    </row>
    <row r="31" spans="1:23" x14ac:dyDescent="0.35">
      <c r="A31" s="201">
        <v>44985</v>
      </c>
      <c r="B31" s="19"/>
      <c r="C31" s="19"/>
      <c r="D31" s="19"/>
      <c r="E31" s="19"/>
      <c r="F31" s="19"/>
      <c r="G31" s="19"/>
      <c r="H31" s="19"/>
      <c r="I31" s="19"/>
      <c r="J31" s="19"/>
      <c r="K31" s="19">
        <v>3855</v>
      </c>
      <c r="L31" s="19">
        <v>4128</v>
      </c>
      <c r="M31" s="19">
        <v>3802</v>
      </c>
      <c r="N31" s="19">
        <v>2608</v>
      </c>
      <c r="O31" s="19"/>
      <c r="P31" s="19">
        <v>1670</v>
      </c>
      <c r="Q31" s="19">
        <v>1850</v>
      </c>
      <c r="R31" s="19">
        <v>1739</v>
      </c>
      <c r="S31" s="19">
        <v>1259</v>
      </c>
      <c r="T31" s="19">
        <v>2185</v>
      </c>
      <c r="U31" s="19">
        <v>2278</v>
      </c>
      <c r="V31" s="19">
        <v>2063</v>
      </c>
      <c r="W31" s="176">
        <v>1349</v>
      </c>
    </row>
    <row r="32" spans="1:23" x14ac:dyDescent="0.35">
      <c r="A32" s="200">
        <v>45016</v>
      </c>
      <c r="B32" s="21"/>
      <c r="C32" s="21"/>
      <c r="D32" s="21"/>
      <c r="E32" s="21"/>
      <c r="F32" s="21"/>
      <c r="G32" s="21"/>
      <c r="H32" s="21"/>
      <c r="I32" s="21"/>
      <c r="J32" s="21"/>
      <c r="K32" s="21">
        <v>5767</v>
      </c>
      <c r="L32" s="21">
        <v>4112</v>
      </c>
      <c r="M32" s="21">
        <v>4633</v>
      </c>
      <c r="N32" s="21">
        <v>3595</v>
      </c>
      <c r="O32" s="21"/>
      <c r="P32" s="21">
        <v>2401</v>
      </c>
      <c r="Q32" s="21">
        <v>1750</v>
      </c>
      <c r="R32" s="21">
        <v>2070</v>
      </c>
      <c r="S32" s="21">
        <v>1691</v>
      </c>
      <c r="T32" s="21">
        <v>3366</v>
      </c>
      <c r="U32" s="21">
        <v>2362</v>
      </c>
      <c r="V32" s="21">
        <v>2563</v>
      </c>
      <c r="W32" s="175">
        <v>1904</v>
      </c>
    </row>
    <row r="33" spans="1:23" x14ac:dyDescent="0.35">
      <c r="A33" s="201">
        <v>45046</v>
      </c>
      <c r="B33" s="19"/>
      <c r="C33" s="19"/>
      <c r="D33" s="19"/>
      <c r="E33" s="19"/>
      <c r="F33" s="19"/>
      <c r="G33" s="19"/>
      <c r="H33" s="19"/>
      <c r="I33" s="19"/>
      <c r="J33" s="19"/>
      <c r="K33" s="19">
        <v>4193</v>
      </c>
      <c r="L33" s="19">
        <v>2266</v>
      </c>
      <c r="M33" s="19">
        <v>3193</v>
      </c>
      <c r="N33" s="19">
        <v>2157</v>
      </c>
      <c r="O33" s="19"/>
      <c r="P33" s="19">
        <v>1741</v>
      </c>
      <c r="Q33" s="19">
        <v>998</v>
      </c>
      <c r="R33" s="19">
        <v>1466</v>
      </c>
      <c r="S33" s="19">
        <v>990</v>
      </c>
      <c r="T33" s="19">
        <v>2452</v>
      </c>
      <c r="U33" s="19">
        <v>1268</v>
      </c>
      <c r="V33" s="19">
        <v>1727</v>
      </c>
      <c r="W33" s="176">
        <v>1167</v>
      </c>
    </row>
    <row r="34" spans="1:23" x14ac:dyDescent="0.35">
      <c r="A34" s="200">
        <v>45077</v>
      </c>
      <c r="B34" s="21"/>
      <c r="C34" s="21">
        <v>1</v>
      </c>
      <c r="D34" s="21"/>
      <c r="E34" s="21"/>
      <c r="F34" s="21"/>
      <c r="G34" s="21"/>
      <c r="H34" s="21"/>
      <c r="I34" s="21">
        <v>1</v>
      </c>
      <c r="J34" s="21"/>
      <c r="K34" s="21">
        <v>4758</v>
      </c>
      <c r="L34" s="21">
        <v>4443</v>
      </c>
      <c r="M34" s="21">
        <v>4266</v>
      </c>
      <c r="N34" s="21">
        <v>3101</v>
      </c>
      <c r="O34" s="21"/>
      <c r="P34" s="21">
        <v>2007</v>
      </c>
      <c r="Q34" s="21">
        <v>1983</v>
      </c>
      <c r="R34" s="21">
        <v>1915</v>
      </c>
      <c r="S34" s="21">
        <v>1472</v>
      </c>
      <c r="T34" s="21">
        <v>2751</v>
      </c>
      <c r="U34" s="21">
        <v>2460</v>
      </c>
      <c r="V34" s="21">
        <v>2351</v>
      </c>
      <c r="W34" s="175">
        <v>1629</v>
      </c>
    </row>
    <row r="35" spans="1:23" x14ac:dyDescent="0.35">
      <c r="A35" s="201">
        <v>45107</v>
      </c>
      <c r="B35" s="19"/>
      <c r="C35" s="19"/>
      <c r="D35" s="19"/>
      <c r="E35" s="19"/>
      <c r="F35" s="19"/>
      <c r="G35" s="19"/>
      <c r="H35" s="19"/>
      <c r="I35" s="19"/>
      <c r="J35" s="19"/>
      <c r="K35" s="19">
        <v>5012</v>
      </c>
      <c r="L35" s="19">
        <v>4479</v>
      </c>
      <c r="M35" s="19">
        <v>3257</v>
      </c>
      <c r="N35" s="19">
        <v>3066</v>
      </c>
      <c r="O35" s="19">
        <v>1</v>
      </c>
      <c r="P35" s="19">
        <v>2019</v>
      </c>
      <c r="Q35" s="19">
        <v>1988</v>
      </c>
      <c r="R35" s="19">
        <v>1409</v>
      </c>
      <c r="S35" s="19">
        <v>1349</v>
      </c>
      <c r="T35" s="19">
        <v>2993</v>
      </c>
      <c r="U35" s="19">
        <v>2491</v>
      </c>
      <c r="V35" s="19">
        <v>1848</v>
      </c>
      <c r="W35" s="176">
        <v>1717</v>
      </c>
    </row>
    <row r="36" spans="1:23" x14ac:dyDescent="0.35">
      <c r="A36" s="200">
        <v>45138</v>
      </c>
      <c r="B36" s="21"/>
      <c r="C36" s="21"/>
      <c r="D36" s="21"/>
      <c r="E36" s="21"/>
      <c r="F36" s="21"/>
      <c r="G36" s="21"/>
      <c r="H36" s="21"/>
      <c r="I36" s="21"/>
      <c r="J36" s="21"/>
      <c r="K36" s="21">
        <v>3818</v>
      </c>
      <c r="L36" s="21">
        <v>3084</v>
      </c>
      <c r="M36" s="21">
        <v>2214</v>
      </c>
      <c r="N36" s="21">
        <v>2419</v>
      </c>
      <c r="O36" s="21"/>
      <c r="P36" s="21">
        <v>1596</v>
      </c>
      <c r="Q36" s="21">
        <v>1365</v>
      </c>
      <c r="R36" s="21">
        <v>1004</v>
      </c>
      <c r="S36" s="21">
        <v>1130</v>
      </c>
      <c r="T36" s="21">
        <v>2222</v>
      </c>
      <c r="U36" s="21">
        <v>1719</v>
      </c>
      <c r="V36" s="21">
        <v>1210</v>
      </c>
      <c r="W36" s="175">
        <v>1289</v>
      </c>
    </row>
    <row r="37" spans="1:23" x14ac:dyDescent="0.35">
      <c r="A37" s="201">
        <v>45169</v>
      </c>
      <c r="B37" s="19"/>
      <c r="C37" s="19"/>
      <c r="D37" s="19">
        <v>1</v>
      </c>
      <c r="E37" s="19"/>
      <c r="F37" s="19"/>
      <c r="G37" s="19"/>
      <c r="H37" s="19"/>
      <c r="I37" s="19"/>
      <c r="J37" s="19">
        <v>1</v>
      </c>
      <c r="K37" s="19">
        <v>4663</v>
      </c>
      <c r="L37" s="19">
        <v>3943</v>
      </c>
      <c r="M37" s="19">
        <v>3771</v>
      </c>
      <c r="N37" s="19">
        <v>2747</v>
      </c>
      <c r="O37" s="19"/>
      <c r="P37" s="19">
        <v>1894</v>
      </c>
      <c r="Q37" s="19">
        <v>1729</v>
      </c>
      <c r="R37" s="19">
        <v>1692</v>
      </c>
      <c r="S37" s="19">
        <v>1258</v>
      </c>
      <c r="T37" s="19">
        <v>2769</v>
      </c>
      <c r="U37" s="19">
        <v>2214</v>
      </c>
      <c r="V37" s="19">
        <v>2079</v>
      </c>
      <c r="W37" s="176">
        <v>1489</v>
      </c>
    </row>
    <row r="38" spans="1:23" x14ac:dyDescent="0.35">
      <c r="A38" s="200">
        <v>45199</v>
      </c>
      <c r="B38" s="21"/>
      <c r="C38" s="21"/>
      <c r="D38" s="21"/>
      <c r="E38" s="21"/>
      <c r="F38" s="21"/>
      <c r="G38" s="21"/>
      <c r="H38" s="21"/>
      <c r="I38" s="21"/>
      <c r="J38" s="21"/>
      <c r="K38" s="21">
        <v>4498</v>
      </c>
      <c r="L38" s="21">
        <v>3751</v>
      </c>
      <c r="M38" s="21">
        <v>3771</v>
      </c>
      <c r="N38" s="21">
        <v>2626</v>
      </c>
      <c r="O38" s="21"/>
      <c r="P38" s="21">
        <v>1848</v>
      </c>
      <c r="Q38" s="21">
        <v>1576</v>
      </c>
      <c r="R38" s="21">
        <v>1655</v>
      </c>
      <c r="S38" s="21">
        <v>1190</v>
      </c>
      <c r="T38" s="21">
        <v>2650</v>
      </c>
      <c r="U38" s="21">
        <v>2175</v>
      </c>
      <c r="V38" s="21">
        <v>2116</v>
      </c>
      <c r="W38" s="175">
        <v>1436</v>
      </c>
    </row>
    <row r="39" spans="1:23" x14ac:dyDescent="0.35">
      <c r="A39" s="201">
        <v>45230</v>
      </c>
      <c r="B39" s="19"/>
      <c r="C39" s="19"/>
      <c r="D39" s="19"/>
      <c r="E39" s="19"/>
      <c r="F39" s="19"/>
      <c r="G39" s="19"/>
      <c r="H39" s="19"/>
      <c r="I39" s="19"/>
      <c r="J39" s="19"/>
      <c r="K39" s="19">
        <v>4214</v>
      </c>
      <c r="L39" s="19">
        <v>3590</v>
      </c>
      <c r="M39" s="19">
        <v>2920</v>
      </c>
      <c r="N39" s="19">
        <v>2408</v>
      </c>
      <c r="O39" s="19"/>
      <c r="P39" s="19">
        <v>1698</v>
      </c>
      <c r="Q39" s="19">
        <v>1574</v>
      </c>
      <c r="R39" s="19">
        <v>1283</v>
      </c>
      <c r="S39" s="19">
        <v>1130</v>
      </c>
      <c r="T39" s="19">
        <v>2516</v>
      </c>
      <c r="U39" s="19">
        <v>2016</v>
      </c>
      <c r="V39" s="19">
        <v>1637</v>
      </c>
      <c r="W39" s="176">
        <v>1278</v>
      </c>
    </row>
    <row r="40" spans="1:23" x14ac:dyDescent="0.35">
      <c r="A40" s="200">
        <v>45260</v>
      </c>
      <c r="B40" s="21"/>
      <c r="C40" s="21"/>
      <c r="D40" s="21"/>
      <c r="E40" s="21"/>
      <c r="F40" s="21"/>
      <c r="G40" s="21"/>
      <c r="H40" s="21"/>
      <c r="I40" s="21"/>
      <c r="J40" s="21"/>
      <c r="K40" s="21">
        <v>4509</v>
      </c>
      <c r="L40" s="21">
        <v>3805</v>
      </c>
      <c r="M40" s="21">
        <v>3500</v>
      </c>
      <c r="N40" s="21">
        <v>2690</v>
      </c>
      <c r="O40" s="21"/>
      <c r="P40" s="21">
        <v>1758</v>
      </c>
      <c r="Q40" s="21">
        <v>1650</v>
      </c>
      <c r="R40" s="21">
        <v>1562</v>
      </c>
      <c r="S40" s="21">
        <v>1187</v>
      </c>
      <c r="T40" s="21">
        <v>2751</v>
      </c>
      <c r="U40" s="21">
        <v>2155</v>
      </c>
      <c r="V40" s="21">
        <v>1938</v>
      </c>
      <c r="W40" s="175">
        <v>1503</v>
      </c>
    </row>
    <row r="41" spans="1:23" x14ac:dyDescent="0.35">
      <c r="A41" s="201">
        <v>45291</v>
      </c>
      <c r="B41" s="19"/>
      <c r="C41" s="19"/>
      <c r="D41" s="19"/>
      <c r="E41" s="19"/>
      <c r="F41" s="19"/>
      <c r="G41" s="19"/>
      <c r="H41" s="19"/>
      <c r="I41" s="19"/>
      <c r="J41" s="19"/>
      <c r="K41" s="19">
        <v>3288</v>
      </c>
      <c r="L41" s="19">
        <v>2892</v>
      </c>
      <c r="M41" s="19">
        <v>2589</v>
      </c>
      <c r="N41" s="19">
        <v>1742</v>
      </c>
      <c r="O41" s="19"/>
      <c r="P41" s="19">
        <v>1318</v>
      </c>
      <c r="Q41" s="19">
        <v>1190</v>
      </c>
      <c r="R41" s="19">
        <v>1124</v>
      </c>
      <c r="S41" s="19">
        <v>749</v>
      </c>
      <c r="T41" s="19">
        <v>1970</v>
      </c>
      <c r="U41" s="19">
        <v>1702</v>
      </c>
      <c r="V41" s="19">
        <v>1465</v>
      </c>
      <c r="W41" s="176">
        <v>993</v>
      </c>
    </row>
    <row r="42" spans="1:23" x14ac:dyDescent="0.35">
      <c r="A42" s="200">
        <v>45322</v>
      </c>
      <c r="B42" s="21"/>
      <c r="C42" s="21"/>
      <c r="D42" s="21"/>
      <c r="E42" s="21"/>
      <c r="F42" s="21"/>
      <c r="G42" s="21"/>
      <c r="H42" s="21"/>
      <c r="I42" s="21"/>
      <c r="J42" s="21"/>
      <c r="K42" s="21">
        <v>3466</v>
      </c>
      <c r="L42" s="21">
        <v>4003</v>
      </c>
      <c r="M42" s="21">
        <v>3868</v>
      </c>
      <c r="N42" s="21">
        <v>1782</v>
      </c>
      <c r="O42" s="21"/>
      <c r="P42" s="21">
        <v>1369</v>
      </c>
      <c r="Q42" s="21">
        <v>1690</v>
      </c>
      <c r="R42" s="21">
        <v>1666</v>
      </c>
      <c r="S42" s="21">
        <v>804</v>
      </c>
      <c r="T42" s="21">
        <v>2097</v>
      </c>
      <c r="U42" s="21">
        <v>2313</v>
      </c>
      <c r="V42" s="21">
        <v>2202</v>
      </c>
      <c r="W42" s="175">
        <v>978</v>
      </c>
    </row>
    <row r="43" spans="1:23" x14ac:dyDescent="0.35">
      <c r="A43" s="201">
        <v>45351</v>
      </c>
      <c r="B43" s="19"/>
      <c r="C43" s="19"/>
      <c r="D43" s="19"/>
      <c r="E43" s="19"/>
      <c r="F43" s="19"/>
      <c r="G43" s="19"/>
      <c r="H43" s="19"/>
      <c r="I43" s="19"/>
      <c r="J43" s="19"/>
      <c r="K43" s="19">
        <v>2983</v>
      </c>
      <c r="L43" s="19">
        <v>3305</v>
      </c>
      <c r="M43" s="19">
        <v>3206</v>
      </c>
      <c r="N43" s="19">
        <v>2286</v>
      </c>
      <c r="O43" s="19"/>
      <c r="P43" s="19">
        <v>1173</v>
      </c>
      <c r="Q43" s="19">
        <v>1390</v>
      </c>
      <c r="R43" s="19">
        <v>1405</v>
      </c>
      <c r="S43" s="19">
        <v>1079</v>
      </c>
      <c r="T43" s="19">
        <v>1810</v>
      </c>
      <c r="U43" s="19">
        <v>1915</v>
      </c>
      <c r="V43" s="19">
        <v>1801</v>
      </c>
      <c r="W43" s="176">
        <v>1207</v>
      </c>
    </row>
    <row r="44" spans="1:23" x14ac:dyDescent="0.35">
      <c r="A44" s="200">
        <v>45382</v>
      </c>
      <c r="B44" s="21"/>
      <c r="C44" s="21"/>
      <c r="D44" s="21"/>
      <c r="E44" s="21"/>
      <c r="F44" s="21"/>
      <c r="G44" s="21"/>
      <c r="H44" s="21"/>
      <c r="I44" s="21"/>
      <c r="J44" s="21"/>
      <c r="K44" s="21">
        <v>3821</v>
      </c>
      <c r="L44" s="21">
        <v>2614</v>
      </c>
      <c r="M44" s="21">
        <v>3102</v>
      </c>
      <c r="N44" s="21">
        <v>2198</v>
      </c>
      <c r="O44" s="21"/>
      <c r="P44" s="21">
        <v>1551</v>
      </c>
      <c r="Q44" s="21">
        <v>1055</v>
      </c>
      <c r="R44" s="21">
        <v>1331</v>
      </c>
      <c r="S44" s="21">
        <v>987</v>
      </c>
      <c r="T44" s="21">
        <v>2270</v>
      </c>
      <c r="U44" s="21">
        <v>1559</v>
      </c>
      <c r="V44" s="21">
        <v>1771</v>
      </c>
      <c r="W44" s="175">
        <v>1211</v>
      </c>
    </row>
    <row r="45" spans="1:23" x14ac:dyDescent="0.35">
      <c r="A45" s="201">
        <v>45412</v>
      </c>
      <c r="B45" s="19"/>
      <c r="C45" s="19"/>
      <c r="D45" s="19"/>
      <c r="E45" s="19"/>
      <c r="F45" s="19"/>
      <c r="G45" s="19"/>
      <c r="H45" s="19"/>
      <c r="I45" s="19"/>
      <c r="J45" s="19"/>
      <c r="K45" s="19">
        <v>3695</v>
      </c>
      <c r="L45" s="19">
        <v>2257</v>
      </c>
      <c r="M45" s="19">
        <v>3061</v>
      </c>
      <c r="N45" s="19">
        <v>1968</v>
      </c>
      <c r="O45" s="19"/>
      <c r="P45" s="19">
        <v>1427</v>
      </c>
      <c r="Q45" s="19">
        <v>969</v>
      </c>
      <c r="R45" s="19">
        <v>1278</v>
      </c>
      <c r="S45" s="19">
        <v>878</v>
      </c>
      <c r="T45" s="19">
        <v>2268</v>
      </c>
      <c r="U45" s="19">
        <v>1288</v>
      </c>
      <c r="V45" s="19">
        <v>1783</v>
      </c>
      <c r="W45" s="176">
        <v>1090</v>
      </c>
    </row>
    <row r="46" spans="1:23" x14ac:dyDescent="0.35">
      <c r="A46" s="200">
        <v>45443</v>
      </c>
      <c r="B46" s="21"/>
      <c r="C46" s="21"/>
      <c r="D46" s="21"/>
      <c r="E46" s="21"/>
      <c r="F46" s="21"/>
      <c r="G46" s="21"/>
      <c r="H46" s="21"/>
      <c r="I46" s="21"/>
      <c r="J46" s="21"/>
      <c r="K46" s="21">
        <v>3791</v>
      </c>
      <c r="L46" s="21">
        <v>3552</v>
      </c>
      <c r="M46" s="21">
        <v>3185</v>
      </c>
      <c r="N46" s="21">
        <v>2250</v>
      </c>
      <c r="O46" s="21"/>
      <c r="P46" s="21">
        <v>1546</v>
      </c>
      <c r="Q46" s="21">
        <v>1521</v>
      </c>
      <c r="R46" s="21">
        <v>1325</v>
      </c>
      <c r="S46" s="21">
        <v>967</v>
      </c>
      <c r="T46" s="21">
        <v>2245</v>
      </c>
      <c r="U46" s="21">
        <v>2031</v>
      </c>
      <c r="V46" s="21">
        <v>1860</v>
      </c>
      <c r="W46" s="175">
        <v>1283</v>
      </c>
    </row>
    <row r="47" spans="1:23" x14ac:dyDescent="0.35">
      <c r="A47" s="201">
        <v>45473</v>
      </c>
      <c r="B47" s="19"/>
      <c r="C47" s="19"/>
      <c r="D47" s="19"/>
      <c r="E47" s="19"/>
      <c r="F47" s="19"/>
      <c r="G47" s="19"/>
      <c r="H47" s="19"/>
      <c r="I47" s="19"/>
      <c r="J47" s="19"/>
      <c r="K47" s="19">
        <v>3435</v>
      </c>
      <c r="L47" s="19">
        <v>3299</v>
      </c>
      <c r="M47" s="19">
        <v>2190</v>
      </c>
      <c r="N47" s="19">
        <v>1954</v>
      </c>
      <c r="O47" s="19"/>
      <c r="P47" s="19">
        <v>1290</v>
      </c>
      <c r="Q47" s="19">
        <v>1367</v>
      </c>
      <c r="R47" s="19">
        <v>880</v>
      </c>
      <c r="S47" s="19">
        <v>866</v>
      </c>
      <c r="T47" s="19">
        <v>2145</v>
      </c>
      <c r="U47" s="19">
        <v>1932</v>
      </c>
      <c r="V47" s="19">
        <v>1310</v>
      </c>
      <c r="W47" s="176">
        <v>1088</v>
      </c>
    </row>
    <row r="48" spans="1:23" x14ac:dyDescent="0.35">
      <c r="A48" s="200">
        <v>45504</v>
      </c>
      <c r="B48" s="21"/>
      <c r="C48" s="21"/>
      <c r="D48" s="21"/>
      <c r="E48" s="21"/>
      <c r="F48" s="21"/>
      <c r="G48" s="21"/>
      <c r="H48" s="21"/>
      <c r="I48" s="21"/>
      <c r="J48" s="21"/>
      <c r="K48" s="21">
        <v>3637</v>
      </c>
      <c r="L48" s="21">
        <v>2958</v>
      </c>
      <c r="M48" s="21">
        <v>2173</v>
      </c>
      <c r="N48" s="21">
        <v>2104</v>
      </c>
      <c r="O48" s="21"/>
      <c r="P48" s="21">
        <v>1455</v>
      </c>
      <c r="Q48" s="21">
        <v>1244</v>
      </c>
      <c r="R48" s="21">
        <v>938</v>
      </c>
      <c r="S48" s="21">
        <v>924</v>
      </c>
      <c r="T48" s="21">
        <v>2182</v>
      </c>
      <c r="U48" s="21">
        <v>1714</v>
      </c>
      <c r="V48" s="21">
        <v>1235</v>
      </c>
      <c r="W48" s="175">
        <v>1180</v>
      </c>
    </row>
    <row r="49" spans="1:23" x14ac:dyDescent="0.35">
      <c r="A49" s="201">
        <v>45535</v>
      </c>
      <c r="B49" s="19"/>
      <c r="C49" s="19"/>
      <c r="D49" s="19"/>
      <c r="E49" s="19"/>
      <c r="F49" s="19"/>
      <c r="G49" s="19"/>
      <c r="H49" s="19"/>
      <c r="I49" s="19"/>
      <c r="J49" s="19"/>
      <c r="K49" s="19">
        <v>3745</v>
      </c>
      <c r="L49" s="19">
        <v>3140</v>
      </c>
      <c r="M49" s="19">
        <v>2948</v>
      </c>
      <c r="N49" s="19">
        <v>1982</v>
      </c>
      <c r="O49" s="19"/>
      <c r="P49" s="19">
        <v>1499</v>
      </c>
      <c r="Q49" s="19">
        <v>1275</v>
      </c>
      <c r="R49" s="19">
        <v>1280</v>
      </c>
      <c r="S49" s="19">
        <v>855</v>
      </c>
      <c r="T49" s="19">
        <v>2246</v>
      </c>
      <c r="U49" s="19">
        <v>1865</v>
      </c>
      <c r="V49" s="19">
        <v>1668</v>
      </c>
      <c r="W49" s="176">
        <v>1127</v>
      </c>
    </row>
    <row r="50" spans="1:23" x14ac:dyDescent="0.35">
      <c r="A50" s="200">
        <v>45565</v>
      </c>
      <c r="B50" s="21"/>
      <c r="C50" s="21"/>
      <c r="D50" s="21"/>
      <c r="E50" s="21"/>
      <c r="F50" s="21"/>
      <c r="G50" s="21"/>
      <c r="H50" s="21"/>
      <c r="I50" s="21"/>
      <c r="J50" s="21"/>
      <c r="K50" s="21">
        <v>3684</v>
      </c>
      <c r="L50" s="21">
        <v>3062</v>
      </c>
      <c r="M50" s="21">
        <v>2929</v>
      </c>
      <c r="N50" s="21">
        <v>1918</v>
      </c>
      <c r="O50" s="21"/>
      <c r="P50" s="21">
        <v>1436</v>
      </c>
      <c r="Q50" s="21">
        <v>1306</v>
      </c>
      <c r="R50" s="21">
        <v>1210</v>
      </c>
      <c r="S50" s="21">
        <v>814</v>
      </c>
      <c r="T50" s="21">
        <v>2248</v>
      </c>
      <c r="U50" s="21">
        <v>1756</v>
      </c>
      <c r="V50" s="21">
        <v>1719</v>
      </c>
      <c r="W50" s="175">
        <v>1104</v>
      </c>
    </row>
    <row r="51" spans="1:23" x14ac:dyDescent="0.35">
      <c r="A51" s="201">
        <v>45596</v>
      </c>
      <c r="B51" s="19"/>
      <c r="C51" s="19"/>
      <c r="D51" s="19"/>
      <c r="E51" s="19"/>
      <c r="F51" s="19"/>
      <c r="G51" s="19"/>
      <c r="H51" s="179"/>
      <c r="I51" s="19"/>
      <c r="J51" s="19"/>
      <c r="K51" s="19">
        <v>4084</v>
      </c>
      <c r="L51" s="19">
        <v>3397</v>
      </c>
      <c r="M51" s="19">
        <v>2878</v>
      </c>
      <c r="N51" s="19">
        <v>2055</v>
      </c>
      <c r="O51" s="19"/>
      <c r="P51" s="19">
        <v>1618</v>
      </c>
      <c r="Q51" s="19">
        <v>1406</v>
      </c>
      <c r="R51" s="19">
        <v>1201</v>
      </c>
      <c r="S51" s="19">
        <v>857</v>
      </c>
      <c r="T51" s="19">
        <v>2466</v>
      </c>
      <c r="U51" s="19">
        <v>1991</v>
      </c>
      <c r="V51" s="19">
        <v>1677</v>
      </c>
      <c r="W51" s="176">
        <v>1198</v>
      </c>
    </row>
    <row r="52" spans="1:23" x14ac:dyDescent="0.35">
      <c r="A52" s="200">
        <v>45626</v>
      </c>
      <c r="B52" s="21"/>
      <c r="C52" s="21"/>
      <c r="D52" s="21"/>
      <c r="E52" s="21"/>
      <c r="F52" s="21"/>
      <c r="G52" s="21"/>
      <c r="H52" s="21"/>
      <c r="I52" s="21"/>
      <c r="J52" s="21"/>
      <c r="K52" s="21">
        <v>3789</v>
      </c>
      <c r="L52" s="21">
        <v>3188</v>
      </c>
      <c r="M52" s="21">
        <v>2670</v>
      </c>
      <c r="N52" s="21">
        <v>1719</v>
      </c>
      <c r="O52" s="21"/>
      <c r="P52" s="21">
        <v>1475</v>
      </c>
      <c r="Q52" s="21">
        <v>1396</v>
      </c>
      <c r="R52" s="21">
        <v>1097</v>
      </c>
      <c r="S52" s="21">
        <v>708</v>
      </c>
      <c r="T52" s="21">
        <v>2314</v>
      </c>
      <c r="U52" s="21">
        <v>1792</v>
      </c>
      <c r="V52" s="21">
        <v>1573</v>
      </c>
      <c r="W52" s="175">
        <v>1011</v>
      </c>
    </row>
    <row r="53" spans="1:23" x14ac:dyDescent="0.35">
      <c r="A53" s="201">
        <v>45657</v>
      </c>
      <c r="B53" s="19"/>
      <c r="C53" s="19"/>
      <c r="D53" s="19"/>
      <c r="E53" s="19"/>
      <c r="F53" s="19"/>
      <c r="G53" s="19"/>
      <c r="H53" s="19"/>
      <c r="I53" s="19"/>
      <c r="J53" s="19"/>
      <c r="K53" s="19">
        <v>3275</v>
      </c>
      <c r="L53" s="19">
        <v>2730</v>
      </c>
      <c r="M53" s="19">
        <v>2201</v>
      </c>
      <c r="N53" s="19">
        <v>1283</v>
      </c>
      <c r="O53" s="19"/>
      <c r="P53" s="19">
        <v>1176</v>
      </c>
      <c r="Q53" s="19">
        <v>1095</v>
      </c>
      <c r="R53" s="19">
        <v>920</v>
      </c>
      <c r="S53" s="19">
        <v>530</v>
      </c>
      <c r="T53" s="19">
        <v>2099</v>
      </c>
      <c r="U53" s="19">
        <v>1635</v>
      </c>
      <c r="V53" s="19">
        <v>1281</v>
      </c>
      <c r="W53" s="176">
        <v>753</v>
      </c>
    </row>
    <row r="54" spans="1:23" x14ac:dyDescent="0.35">
      <c r="A54" s="200">
        <v>45688</v>
      </c>
      <c r="B54" s="21"/>
      <c r="C54" s="21"/>
      <c r="D54" s="21"/>
      <c r="E54" s="21"/>
      <c r="F54" s="21"/>
      <c r="G54" s="21"/>
      <c r="H54" s="21"/>
      <c r="I54" s="21"/>
      <c r="J54" s="21"/>
      <c r="K54" s="21">
        <v>3104</v>
      </c>
      <c r="L54" s="21">
        <v>3781</v>
      </c>
      <c r="M54" s="21">
        <v>3270</v>
      </c>
      <c r="N54" s="21">
        <v>1373</v>
      </c>
      <c r="O54" s="21"/>
      <c r="P54" s="21">
        <v>1132</v>
      </c>
      <c r="Q54" s="21">
        <v>1574</v>
      </c>
      <c r="R54" s="21">
        <v>1402</v>
      </c>
      <c r="S54" s="21">
        <v>601</v>
      </c>
      <c r="T54" s="21">
        <v>1972</v>
      </c>
      <c r="U54" s="21">
        <v>2207</v>
      </c>
      <c r="V54" s="21">
        <v>1868</v>
      </c>
      <c r="W54" s="175">
        <v>772</v>
      </c>
    </row>
    <row r="55" spans="1:23" x14ac:dyDescent="0.35">
      <c r="A55" s="201">
        <v>45716</v>
      </c>
      <c r="B55" s="19"/>
      <c r="C55" s="19"/>
      <c r="D55" s="19"/>
      <c r="E55" s="19"/>
      <c r="F55" s="19"/>
      <c r="G55" s="19"/>
      <c r="H55" s="19"/>
      <c r="I55" s="19"/>
      <c r="J55" s="19"/>
      <c r="K55" s="19">
        <v>2618</v>
      </c>
      <c r="L55" s="19">
        <v>3216</v>
      </c>
      <c r="M55" s="19">
        <v>2744</v>
      </c>
      <c r="N55" s="19">
        <v>1734</v>
      </c>
      <c r="O55" s="19"/>
      <c r="P55" s="19">
        <v>981</v>
      </c>
      <c r="Q55" s="19">
        <v>1250</v>
      </c>
      <c r="R55" s="19">
        <v>1199</v>
      </c>
      <c r="S55" s="19">
        <v>775</v>
      </c>
      <c r="T55" s="19">
        <v>1637</v>
      </c>
      <c r="U55" s="19">
        <v>1966</v>
      </c>
      <c r="V55" s="19">
        <v>1545</v>
      </c>
      <c r="W55" s="176">
        <v>959</v>
      </c>
    </row>
    <row r="56" spans="1:23" x14ac:dyDescent="0.35">
      <c r="A56" s="200">
        <v>45747</v>
      </c>
      <c r="B56" s="21"/>
      <c r="C56" s="21"/>
      <c r="D56" s="21"/>
      <c r="E56" s="21"/>
      <c r="F56" s="21"/>
      <c r="G56" s="21"/>
      <c r="H56" s="21"/>
      <c r="I56" s="21"/>
      <c r="J56" s="21"/>
      <c r="K56" s="21">
        <v>3577</v>
      </c>
      <c r="L56" s="21">
        <v>2540</v>
      </c>
      <c r="M56" s="21">
        <v>3000</v>
      </c>
      <c r="N56" s="21">
        <v>1732</v>
      </c>
      <c r="O56" s="21"/>
      <c r="P56" s="21">
        <v>1381</v>
      </c>
      <c r="Q56" s="21">
        <v>1024</v>
      </c>
      <c r="R56" s="21">
        <v>1251</v>
      </c>
      <c r="S56" s="21">
        <v>753</v>
      </c>
      <c r="T56" s="21">
        <v>2196</v>
      </c>
      <c r="U56" s="21">
        <v>1516</v>
      </c>
      <c r="V56" s="21">
        <v>1749</v>
      </c>
      <c r="W56" s="175">
        <v>979</v>
      </c>
    </row>
    <row r="57" spans="1:23" x14ac:dyDescent="0.35">
      <c r="A57" s="201">
        <v>45777</v>
      </c>
      <c r="B57" s="19"/>
      <c r="C57" s="19"/>
      <c r="D57" s="19"/>
      <c r="E57" s="19"/>
      <c r="F57" s="19"/>
      <c r="G57" s="19"/>
      <c r="H57" s="19"/>
      <c r="I57" s="19"/>
      <c r="J57" s="19"/>
      <c r="K57" s="19">
        <v>3336</v>
      </c>
      <c r="L57" s="19">
        <v>1990</v>
      </c>
      <c r="M57" s="19">
        <v>2667</v>
      </c>
      <c r="N57" s="19">
        <v>1569</v>
      </c>
      <c r="O57" s="19"/>
      <c r="P57" s="19">
        <v>1254</v>
      </c>
      <c r="Q57" s="19">
        <v>787</v>
      </c>
      <c r="R57" s="19">
        <v>1098</v>
      </c>
      <c r="S57" s="19">
        <v>680</v>
      </c>
      <c r="T57" s="19">
        <v>2082</v>
      </c>
      <c r="U57" s="19">
        <v>1203</v>
      </c>
      <c r="V57" s="19">
        <v>1569</v>
      </c>
      <c r="W57" s="176">
        <v>889</v>
      </c>
    </row>
    <row r="58" spans="1:23" x14ac:dyDescent="0.35">
      <c r="A58" s="202">
        <v>45808</v>
      </c>
      <c r="B58" s="21"/>
      <c r="C58" s="21"/>
      <c r="D58" s="21"/>
      <c r="E58" s="21"/>
      <c r="F58" s="21"/>
      <c r="G58" s="21"/>
      <c r="H58" s="21"/>
      <c r="I58" s="21"/>
      <c r="J58" s="21"/>
      <c r="K58" s="21">
        <v>3284</v>
      </c>
      <c r="L58" s="21">
        <v>3184</v>
      </c>
      <c r="M58" s="21">
        <v>2984</v>
      </c>
      <c r="N58" s="21">
        <v>1736</v>
      </c>
      <c r="O58" s="21"/>
      <c r="P58" s="21">
        <v>1210</v>
      </c>
      <c r="Q58" s="21">
        <v>1281</v>
      </c>
      <c r="R58" s="21">
        <v>1195</v>
      </c>
      <c r="S58" s="21">
        <v>721</v>
      </c>
      <c r="T58" s="21">
        <v>2074</v>
      </c>
      <c r="U58" s="21">
        <v>1903</v>
      </c>
      <c r="V58" s="21">
        <v>1789</v>
      </c>
      <c r="W58" s="175">
        <v>1015</v>
      </c>
    </row>
    <row r="59" spans="1:23" x14ac:dyDescent="0.35">
      <c r="A59" s="203">
        <v>45838</v>
      </c>
      <c r="B59" s="19"/>
      <c r="C59" s="45"/>
      <c r="D59" s="19"/>
      <c r="E59" s="45"/>
      <c r="F59" s="19"/>
      <c r="G59" s="45"/>
      <c r="H59" s="19"/>
      <c r="I59" s="45"/>
      <c r="J59" s="19"/>
      <c r="K59" s="45">
        <v>3529</v>
      </c>
      <c r="L59" s="19">
        <v>3113</v>
      </c>
      <c r="M59" s="45">
        <v>2242</v>
      </c>
      <c r="N59" s="19">
        <v>1693</v>
      </c>
      <c r="O59" s="45"/>
      <c r="P59" s="19">
        <v>1288</v>
      </c>
      <c r="Q59" s="45">
        <v>1266</v>
      </c>
      <c r="R59" s="19">
        <v>891</v>
      </c>
      <c r="S59" s="45">
        <v>725</v>
      </c>
      <c r="T59" s="19">
        <v>2241</v>
      </c>
      <c r="U59" s="45">
        <v>1847</v>
      </c>
      <c r="V59" s="19">
        <v>1351</v>
      </c>
      <c r="W59" s="176">
        <v>968</v>
      </c>
    </row>
    <row r="60" spans="1:23" x14ac:dyDescent="0.35">
      <c r="A60" s="202">
        <v>45869</v>
      </c>
      <c r="B60" s="21"/>
      <c r="C60" s="21"/>
      <c r="D60" s="21"/>
      <c r="E60" s="21"/>
      <c r="F60" s="21"/>
      <c r="G60" s="21"/>
      <c r="H60" s="21"/>
      <c r="I60" s="21"/>
      <c r="J60" s="21"/>
      <c r="K60" s="21">
        <v>3365</v>
      </c>
      <c r="L60" s="21">
        <v>2793</v>
      </c>
      <c r="M60" s="21">
        <v>1886</v>
      </c>
      <c r="N60" s="21">
        <v>1715</v>
      </c>
      <c r="O60" s="21"/>
      <c r="P60" s="21">
        <v>1268</v>
      </c>
      <c r="Q60" s="21">
        <v>1111</v>
      </c>
      <c r="R60" s="21">
        <v>761</v>
      </c>
      <c r="S60" s="21">
        <v>737</v>
      </c>
      <c r="T60" s="21">
        <v>2097</v>
      </c>
      <c r="U60" s="21">
        <v>1682</v>
      </c>
      <c r="V60" s="21">
        <v>1125</v>
      </c>
      <c r="W60" s="175">
        <v>978</v>
      </c>
    </row>
    <row r="61" spans="1:23" x14ac:dyDescent="0.35">
      <c r="A61" s="203">
        <v>45900</v>
      </c>
      <c r="B61" s="19"/>
      <c r="C61" s="45"/>
      <c r="D61" s="19"/>
      <c r="E61" s="45"/>
      <c r="F61" s="19"/>
      <c r="G61" s="45"/>
      <c r="H61" s="19"/>
      <c r="I61" s="45"/>
      <c r="J61" s="19"/>
      <c r="K61" s="45">
        <v>2972</v>
      </c>
      <c r="L61" s="19">
        <v>2736</v>
      </c>
      <c r="M61" s="45">
        <v>2489</v>
      </c>
      <c r="N61" s="19">
        <v>1525</v>
      </c>
      <c r="O61" s="45"/>
      <c r="P61" s="19">
        <v>1154</v>
      </c>
      <c r="Q61" s="45">
        <v>1108</v>
      </c>
      <c r="R61" s="19">
        <v>1011</v>
      </c>
      <c r="S61" s="45">
        <v>679</v>
      </c>
      <c r="T61" s="19">
        <v>1818</v>
      </c>
      <c r="U61" s="45">
        <v>1628</v>
      </c>
      <c r="V61" s="19">
        <v>1478</v>
      </c>
      <c r="W61" s="176">
        <v>846</v>
      </c>
    </row>
    <row r="62" spans="1:23" x14ac:dyDescent="0.35">
      <c r="A62" s="202">
        <v>45930</v>
      </c>
      <c r="B62" s="21"/>
      <c r="C62" s="21"/>
      <c r="D62" s="21"/>
      <c r="E62" s="21"/>
      <c r="F62" s="21"/>
      <c r="G62" s="21"/>
      <c r="H62" s="21"/>
      <c r="I62" s="21"/>
      <c r="J62" s="21"/>
      <c r="K62" s="21">
        <v>3170</v>
      </c>
      <c r="L62" s="21">
        <v>2961</v>
      </c>
      <c r="M62" s="21">
        <v>2762</v>
      </c>
      <c r="N62" s="21">
        <v>1770</v>
      </c>
      <c r="O62" s="21"/>
      <c r="P62" s="21">
        <v>1180</v>
      </c>
      <c r="Q62" s="21">
        <v>1181</v>
      </c>
      <c r="R62" s="21">
        <v>1121</v>
      </c>
      <c r="S62" s="21">
        <v>753</v>
      </c>
      <c r="T62" s="21">
        <v>1990</v>
      </c>
      <c r="U62" s="21">
        <v>1780</v>
      </c>
      <c r="V62" s="21">
        <v>1641</v>
      </c>
      <c r="W62" s="175">
        <v>1017</v>
      </c>
    </row>
  </sheetData>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65"/>
  <sheetViews>
    <sheetView showGridLines="0" showRowColHeaders="0" zoomScaleNormal="120" zoomScaleSheetLayoutView="120" zoomScalePageLayoutView="120" workbookViewId="0"/>
  </sheetViews>
  <sheetFormatPr defaultColWidth="0" defaultRowHeight="14.5" x14ac:dyDescent="0.35"/>
  <cols>
    <col min="1" max="1" width="95.54296875" style="16" customWidth="1"/>
    <col min="2" max="2" width="1" customWidth="1"/>
    <col min="3" max="9" width="0" hidden="1" customWidth="1"/>
    <col min="10" max="16384" width="9.1796875" hidden="1"/>
  </cols>
  <sheetData>
    <row r="1" spans="1:9" ht="18.5" x14ac:dyDescent="0.35">
      <c r="A1" s="148" t="s">
        <v>182</v>
      </c>
      <c r="B1" s="147"/>
      <c r="C1" s="147"/>
      <c r="D1" s="147"/>
      <c r="E1" s="147"/>
      <c r="F1" s="147"/>
      <c r="G1" s="147"/>
      <c r="H1" s="147"/>
      <c r="I1" s="147"/>
    </row>
    <row r="2" spans="1:9" ht="6.75" customHeight="1" x14ac:dyDescent="0.35">
      <c r="A2" s="148"/>
      <c r="B2" s="147"/>
      <c r="C2" s="147"/>
      <c r="D2" s="147"/>
      <c r="E2" s="147"/>
      <c r="F2" s="147"/>
      <c r="G2" s="147"/>
      <c r="H2" s="147"/>
      <c r="I2" s="147"/>
    </row>
    <row r="3" spans="1:9" x14ac:dyDescent="0.35">
      <c r="A3" s="137" t="s">
        <v>183</v>
      </c>
    </row>
    <row r="4" spans="1:9" ht="29" x14ac:dyDescent="0.35">
      <c r="A4" s="16" t="s">
        <v>184</v>
      </c>
    </row>
    <row r="5" spans="1:9" x14ac:dyDescent="0.35">
      <c r="A5" s="174" t="s">
        <v>308</v>
      </c>
    </row>
    <row r="7" spans="1:9" x14ac:dyDescent="0.35">
      <c r="A7" s="137" t="s">
        <v>185</v>
      </c>
    </row>
    <row r="8" spans="1:9" x14ac:dyDescent="0.35">
      <c r="A8" s="16" t="s">
        <v>186</v>
      </c>
    </row>
    <row r="9" spans="1:9" x14ac:dyDescent="0.35">
      <c r="A9" s="139" t="s">
        <v>311</v>
      </c>
    </row>
    <row r="11" spans="1:9" x14ac:dyDescent="0.35">
      <c r="A11" s="137" t="s">
        <v>187</v>
      </c>
    </row>
    <row r="12" spans="1:9" ht="29" x14ac:dyDescent="0.35">
      <c r="A12" s="136" t="s">
        <v>188</v>
      </c>
    </row>
    <row r="14" spans="1:9" x14ac:dyDescent="0.35">
      <c r="A14" s="137" t="s">
        <v>189</v>
      </c>
    </row>
    <row r="15" spans="1:9" x14ac:dyDescent="0.35">
      <c r="A15" s="16" t="s">
        <v>190</v>
      </c>
    </row>
    <row r="17" spans="1:1" x14ac:dyDescent="0.35">
      <c r="A17" s="137" t="s">
        <v>191</v>
      </c>
    </row>
    <row r="18" spans="1:1" ht="58" x14ac:dyDescent="0.35">
      <c r="A18" s="16" t="s">
        <v>192</v>
      </c>
    </row>
    <row r="20" spans="1:1" x14ac:dyDescent="0.35">
      <c r="A20" s="137" t="s">
        <v>193</v>
      </c>
    </row>
    <row r="21" spans="1:1" x14ac:dyDescent="0.35">
      <c r="A21" s="136" t="s">
        <v>194</v>
      </c>
    </row>
    <row r="22" spans="1:1" ht="29" x14ac:dyDescent="0.35">
      <c r="A22" s="136" t="s">
        <v>306</v>
      </c>
    </row>
    <row r="24" spans="1:1" x14ac:dyDescent="0.35">
      <c r="A24" s="137" t="s">
        <v>38</v>
      </c>
    </row>
    <row r="25" spans="1:1" ht="43.5" x14ac:dyDescent="0.35">
      <c r="A25" s="136" t="s">
        <v>266</v>
      </c>
    </row>
    <row r="26" spans="1:1" x14ac:dyDescent="0.35">
      <c r="A26" s="140"/>
    </row>
    <row r="27" spans="1:1" x14ac:dyDescent="0.35">
      <c r="A27" s="137" t="s">
        <v>267</v>
      </c>
    </row>
    <row r="28" spans="1:1" ht="72.5" x14ac:dyDescent="0.35">
      <c r="A28" s="136" t="s">
        <v>268</v>
      </c>
    </row>
    <row r="29" spans="1:1" x14ac:dyDescent="0.35">
      <c r="A29" s="140"/>
    </row>
    <row r="30" spans="1:1" x14ac:dyDescent="0.35">
      <c r="A30" s="137" t="s">
        <v>40</v>
      </c>
    </row>
    <row r="31" spans="1:1" ht="29" x14ac:dyDescent="0.35">
      <c r="A31" s="136" t="s">
        <v>269</v>
      </c>
    </row>
    <row r="32" spans="1:1" ht="43.5" x14ac:dyDescent="0.35">
      <c r="A32" s="16" t="s">
        <v>307</v>
      </c>
    </row>
    <row r="34" spans="1:1" x14ac:dyDescent="0.35">
      <c r="A34" s="137" t="s">
        <v>270</v>
      </c>
    </row>
    <row r="35" spans="1:1" x14ac:dyDescent="0.35">
      <c r="A35" s="141" t="s">
        <v>271</v>
      </c>
    </row>
    <row r="36" spans="1:1" ht="58" x14ac:dyDescent="0.35">
      <c r="A36" s="142" t="s">
        <v>272</v>
      </c>
    </row>
    <row r="37" spans="1:1" ht="43.5" x14ac:dyDescent="0.35">
      <c r="A37" s="141" t="s">
        <v>273</v>
      </c>
    </row>
    <row r="38" spans="1:1" x14ac:dyDescent="0.35">
      <c r="A38" s="141" t="s">
        <v>274</v>
      </c>
    </row>
    <row r="39" spans="1:1" ht="29" x14ac:dyDescent="0.35">
      <c r="A39" s="142" t="s">
        <v>275</v>
      </c>
    </row>
    <row r="40" spans="1:1" ht="43.5" x14ac:dyDescent="0.35">
      <c r="A40" s="141" t="s">
        <v>276</v>
      </c>
    </row>
    <row r="41" spans="1:1" ht="58" x14ac:dyDescent="0.35">
      <c r="A41" s="142" t="s">
        <v>277</v>
      </c>
    </row>
    <row r="42" spans="1:1" x14ac:dyDescent="0.35">
      <c r="A42" s="140" t="s">
        <v>278</v>
      </c>
    </row>
    <row r="43" spans="1:1" x14ac:dyDescent="0.35">
      <c r="A43" s="140" t="s">
        <v>279</v>
      </c>
    </row>
    <row r="44" spans="1:1" x14ac:dyDescent="0.35">
      <c r="A44" s="140" t="s">
        <v>280</v>
      </c>
    </row>
    <row r="46" spans="1:1" x14ac:dyDescent="0.35">
      <c r="A46" s="137" t="s">
        <v>2</v>
      </c>
    </row>
    <row r="47" spans="1:1" ht="29" x14ac:dyDescent="0.35">
      <c r="A47" s="136" t="s">
        <v>281</v>
      </c>
    </row>
    <row r="48" spans="1:1" ht="43.5" x14ac:dyDescent="0.35">
      <c r="A48" s="142" t="s">
        <v>282</v>
      </c>
    </row>
    <row r="49" spans="1:1" ht="43.5" x14ac:dyDescent="0.35">
      <c r="A49" s="142" t="s">
        <v>283</v>
      </c>
    </row>
    <row r="50" spans="1:1" ht="29" x14ac:dyDescent="0.35">
      <c r="A50" s="142" t="s">
        <v>284</v>
      </c>
    </row>
    <row r="51" spans="1:1" x14ac:dyDescent="0.35">
      <c r="A51" s="16" t="s">
        <v>216</v>
      </c>
    </row>
    <row r="53" spans="1:1" x14ac:dyDescent="0.35">
      <c r="A53" s="137" t="s">
        <v>195</v>
      </c>
    </row>
    <row r="54" spans="1:1" ht="43.5" x14ac:dyDescent="0.35">
      <c r="A54" s="136" t="s">
        <v>196</v>
      </c>
    </row>
    <row r="56" spans="1:1" ht="15" x14ac:dyDescent="0.35">
      <c r="A56" s="143" t="s">
        <v>197</v>
      </c>
    </row>
    <row r="58" spans="1:1" x14ac:dyDescent="0.35">
      <c r="A58" s="137" t="s">
        <v>198</v>
      </c>
    </row>
    <row r="59" spans="1:1" ht="43.5" x14ac:dyDescent="0.35">
      <c r="A59" s="16" t="s">
        <v>199</v>
      </c>
    </row>
    <row r="61" spans="1:1" x14ac:dyDescent="0.35">
      <c r="A61" s="137" t="s">
        <v>200</v>
      </c>
    </row>
    <row r="62" spans="1:1" ht="29" x14ac:dyDescent="0.35">
      <c r="A62" s="16" t="s">
        <v>201</v>
      </c>
    </row>
    <row r="64" spans="1:1" x14ac:dyDescent="0.35">
      <c r="A64" s="137" t="s">
        <v>202</v>
      </c>
    </row>
    <row r="65" spans="1:1" ht="29" x14ac:dyDescent="0.35">
      <c r="A65" s="16" t="s">
        <v>203</v>
      </c>
    </row>
    <row r="67" spans="1:1" x14ac:dyDescent="0.35">
      <c r="A67" s="137" t="s">
        <v>7</v>
      </c>
    </row>
    <row r="68" spans="1:1" x14ac:dyDescent="0.35">
      <c r="A68" s="136" t="s">
        <v>204</v>
      </c>
    </row>
    <row r="69" spans="1:1" x14ac:dyDescent="0.35">
      <c r="A69" s="16" t="s">
        <v>205</v>
      </c>
    </row>
    <row r="71" spans="1:1" x14ac:dyDescent="0.35">
      <c r="A71" s="137" t="s">
        <v>206</v>
      </c>
    </row>
    <row r="72" spans="1:1" x14ac:dyDescent="0.35">
      <c r="A72" s="136" t="s">
        <v>207</v>
      </c>
    </row>
    <row r="73" spans="1:1" x14ac:dyDescent="0.35">
      <c r="A73" s="16" t="s">
        <v>208</v>
      </c>
    </row>
    <row r="75" spans="1:1" x14ac:dyDescent="0.35">
      <c r="A75" s="137" t="s">
        <v>25</v>
      </c>
    </row>
    <row r="76" spans="1:1" x14ac:dyDescent="0.35">
      <c r="A76" s="136" t="s">
        <v>209</v>
      </c>
    </row>
    <row r="77" spans="1:1" x14ac:dyDescent="0.35">
      <c r="A77" s="140" t="s">
        <v>211</v>
      </c>
    </row>
    <row r="78" spans="1:1" x14ac:dyDescent="0.35">
      <c r="A78" s="140" t="s">
        <v>212</v>
      </c>
    </row>
    <row r="79" spans="1:1" x14ac:dyDescent="0.35">
      <c r="A79" s="140" t="s">
        <v>213</v>
      </c>
    </row>
    <row r="80" spans="1:1" x14ac:dyDescent="0.35">
      <c r="A80" s="140" t="s">
        <v>214</v>
      </c>
    </row>
    <row r="81" spans="1:1" x14ac:dyDescent="0.35">
      <c r="A81" s="140" t="s">
        <v>215</v>
      </c>
    </row>
    <row r="82" spans="1:1" x14ac:dyDescent="0.35">
      <c r="A82" s="16" t="s">
        <v>210</v>
      </c>
    </row>
    <row r="84" spans="1:1" x14ac:dyDescent="0.35">
      <c r="A84" s="137" t="s">
        <v>15</v>
      </c>
    </row>
    <row r="85" spans="1:1" ht="29" x14ac:dyDescent="0.35">
      <c r="A85" s="136" t="s">
        <v>217</v>
      </c>
    </row>
    <row r="86" spans="1:1" x14ac:dyDescent="0.35">
      <c r="A86" s="142" t="s">
        <v>218</v>
      </c>
    </row>
    <row r="87" spans="1:1" x14ac:dyDescent="0.35">
      <c r="A87" s="142" t="s">
        <v>219</v>
      </c>
    </row>
    <row r="88" spans="1:1" x14ac:dyDescent="0.35">
      <c r="A88" s="140" t="s">
        <v>220</v>
      </c>
    </row>
    <row r="89" spans="1:1" x14ac:dyDescent="0.35">
      <c r="A89" s="140" t="s">
        <v>221</v>
      </c>
    </row>
    <row r="90" spans="1:1" ht="43.5" x14ac:dyDescent="0.35">
      <c r="A90" s="140" t="s">
        <v>222</v>
      </c>
    </row>
    <row r="91" spans="1:1" ht="29" x14ac:dyDescent="0.35">
      <c r="A91" s="136" t="s">
        <v>223</v>
      </c>
    </row>
    <row r="92" spans="1:1" x14ac:dyDescent="0.35">
      <c r="A92" s="16" t="s">
        <v>224</v>
      </c>
    </row>
    <row r="94" spans="1:1" x14ac:dyDescent="0.35">
      <c r="A94" s="137" t="s">
        <v>88</v>
      </c>
    </row>
    <row r="95" spans="1:1" ht="43.5" x14ac:dyDescent="0.35">
      <c r="A95" s="136" t="s">
        <v>225</v>
      </c>
    </row>
    <row r="96" spans="1:1" x14ac:dyDescent="0.35">
      <c r="A96" s="16" t="s">
        <v>226</v>
      </c>
    </row>
    <row r="98" spans="1:1" x14ac:dyDescent="0.35">
      <c r="A98" s="137" t="s">
        <v>133</v>
      </c>
    </row>
    <row r="99" spans="1:1" ht="29" x14ac:dyDescent="0.35">
      <c r="A99" s="136" t="s">
        <v>227</v>
      </c>
    </row>
    <row r="100" spans="1:1" ht="58" x14ac:dyDescent="0.35">
      <c r="A100" s="136" t="s">
        <v>228</v>
      </c>
    </row>
    <row r="101" spans="1:1" x14ac:dyDescent="0.35">
      <c r="A101" s="16" t="s">
        <v>229</v>
      </c>
    </row>
    <row r="103" spans="1:1" x14ac:dyDescent="0.35">
      <c r="A103" s="137" t="s">
        <v>139</v>
      </c>
    </row>
    <row r="104" spans="1:1" ht="58" x14ac:dyDescent="0.35">
      <c r="A104" s="136" t="s">
        <v>230</v>
      </c>
    </row>
    <row r="105" spans="1:1" x14ac:dyDescent="0.35">
      <c r="A105" s="16" t="s">
        <v>231</v>
      </c>
    </row>
    <row r="107" spans="1:1" x14ac:dyDescent="0.35">
      <c r="A107" s="137" t="s">
        <v>146</v>
      </c>
    </row>
    <row r="108" spans="1:1" ht="43.5" x14ac:dyDescent="0.35">
      <c r="A108" s="136" t="s">
        <v>232</v>
      </c>
    </row>
    <row r="109" spans="1:1" x14ac:dyDescent="0.35">
      <c r="A109" s="16" t="s">
        <v>233</v>
      </c>
    </row>
    <row r="111" spans="1:1" x14ac:dyDescent="0.35">
      <c r="A111" s="137" t="s">
        <v>234</v>
      </c>
    </row>
    <row r="112" spans="1:1" x14ac:dyDescent="0.35">
      <c r="A112" s="136" t="s">
        <v>235</v>
      </c>
    </row>
    <row r="113" spans="1:1" x14ac:dyDescent="0.35">
      <c r="A113" s="142" t="s">
        <v>236</v>
      </c>
    </row>
    <row r="114" spans="1:1" ht="29" x14ac:dyDescent="0.35">
      <c r="A114" s="140" t="s">
        <v>237</v>
      </c>
    </row>
    <row r="115" spans="1:1" x14ac:dyDescent="0.35">
      <c r="A115" s="136" t="s">
        <v>286</v>
      </c>
    </row>
    <row r="116" spans="1:1" x14ac:dyDescent="0.35">
      <c r="A116" s="138" t="s">
        <v>285</v>
      </c>
    </row>
    <row r="118" spans="1:1" x14ac:dyDescent="0.35">
      <c r="A118" s="142" t="s">
        <v>238</v>
      </c>
    </row>
    <row r="119" spans="1:1" ht="29" x14ac:dyDescent="0.35">
      <c r="A119" s="140" t="s">
        <v>239</v>
      </c>
    </row>
    <row r="120" spans="1:1" ht="29" x14ac:dyDescent="0.35">
      <c r="A120" s="140" t="s">
        <v>240</v>
      </c>
    </row>
    <row r="121" spans="1:1" x14ac:dyDescent="0.35">
      <c r="A121" s="144" t="s">
        <v>241</v>
      </c>
    </row>
    <row r="122" spans="1:1" ht="29" x14ac:dyDescent="0.35">
      <c r="A122" s="144" t="s">
        <v>242</v>
      </c>
    </row>
    <row r="124" spans="1:1" x14ac:dyDescent="0.35">
      <c r="A124" s="142" t="s">
        <v>243</v>
      </c>
    </row>
    <row r="125" spans="1:1" ht="29" x14ac:dyDescent="0.35">
      <c r="A125" s="140" t="s">
        <v>244</v>
      </c>
    </row>
    <row r="126" spans="1:1" x14ac:dyDescent="0.35">
      <c r="A126" s="16" t="s">
        <v>245</v>
      </c>
    </row>
    <row r="128" spans="1:1" x14ac:dyDescent="0.35">
      <c r="A128" s="137" t="s">
        <v>246</v>
      </c>
    </row>
    <row r="129" spans="1:1" ht="58" x14ac:dyDescent="0.35">
      <c r="A129" s="136" t="s">
        <v>247</v>
      </c>
    </row>
    <row r="132" spans="1:1" x14ac:dyDescent="0.35">
      <c r="A132" s="137" t="s">
        <v>248</v>
      </c>
    </row>
    <row r="133" spans="1:1" x14ac:dyDescent="0.35">
      <c r="A133" s="136" t="s">
        <v>249</v>
      </c>
    </row>
    <row r="134" spans="1:1" ht="29" x14ac:dyDescent="0.35">
      <c r="A134" s="142" t="s">
        <v>250</v>
      </c>
    </row>
    <row r="135" spans="1:1" x14ac:dyDescent="0.35">
      <c r="A135" s="142" t="s">
        <v>251</v>
      </c>
    </row>
    <row r="136" spans="1:1" x14ac:dyDescent="0.35">
      <c r="A136" s="16" t="s">
        <v>290</v>
      </c>
    </row>
    <row r="138" spans="1:1" x14ac:dyDescent="0.35">
      <c r="A138" s="137" t="s">
        <v>252</v>
      </c>
    </row>
    <row r="139" spans="1:1" x14ac:dyDescent="0.35">
      <c r="A139" s="136" t="s">
        <v>253</v>
      </c>
    </row>
    <row r="140" spans="1:1" x14ac:dyDescent="0.35">
      <c r="A140" s="142" t="s">
        <v>254</v>
      </c>
    </row>
    <row r="141" spans="1:1" ht="29" x14ac:dyDescent="0.35">
      <c r="A141" s="142" t="s">
        <v>255</v>
      </c>
    </row>
    <row r="142" spans="1:1" ht="29" x14ac:dyDescent="0.35">
      <c r="A142" s="136" t="s">
        <v>256</v>
      </c>
    </row>
    <row r="143" spans="1:1" x14ac:dyDescent="0.35">
      <c r="A143" s="16" t="s">
        <v>290</v>
      </c>
    </row>
    <row r="145" spans="1:1" x14ac:dyDescent="0.35">
      <c r="A145" s="137" t="s">
        <v>257</v>
      </c>
    </row>
    <row r="146" spans="1:1" ht="43.5" x14ac:dyDescent="0.35">
      <c r="A146" s="136" t="s">
        <v>258</v>
      </c>
    </row>
    <row r="147" spans="1:1" x14ac:dyDescent="0.35">
      <c r="A147" s="16" t="s">
        <v>289</v>
      </c>
    </row>
    <row r="149" spans="1:1" ht="15" customHeight="1" x14ac:dyDescent="0.35">
      <c r="A149" s="153" t="s">
        <v>288</v>
      </c>
    </row>
    <row r="150" spans="1:1" x14ac:dyDescent="0.35">
      <c r="A150" s="246" t="s">
        <v>292</v>
      </c>
    </row>
    <row r="151" spans="1:1" x14ac:dyDescent="0.35">
      <c r="A151" s="246"/>
    </row>
    <row r="152" spans="1:1" x14ac:dyDescent="0.35">
      <c r="A152" s="246"/>
    </row>
    <row r="153" spans="1:1" x14ac:dyDescent="0.35">
      <c r="A153" s="246"/>
    </row>
    <row r="154" spans="1:1" x14ac:dyDescent="0.35">
      <c r="A154" s="246"/>
    </row>
    <row r="155" spans="1:1" x14ac:dyDescent="0.35">
      <c r="A155" s="137" t="s">
        <v>120</v>
      </c>
    </row>
    <row r="156" spans="1:1" ht="43.5" x14ac:dyDescent="0.35">
      <c r="A156" s="145" t="s">
        <v>259</v>
      </c>
    </row>
    <row r="157" spans="1:1" x14ac:dyDescent="0.35">
      <c r="A157" s="145" t="s">
        <v>286</v>
      </c>
    </row>
    <row r="158" spans="1:1" x14ac:dyDescent="0.35">
      <c r="A158" s="139" t="s">
        <v>260</v>
      </c>
    </row>
    <row r="160" spans="1:1" ht="15" x14ac:dyDescent="0.35">
      <c r="A160" s="146" t="s">
        <v>261</v>
      </c>
    </row>
    <row r="161" spans="1:1" ht="15" x14ac:dyDescent="0.35">
      <c r="A161" s="146"/>
    </row>
    <row r="162" spans="1:1" x14ac:dyDescent="0.35">
      <c r="A162" s="137" t="s">
        <v>262</v>
      </c>
    </row>
    <row r="163" spans="1:1" ht="43.5" x14ac:dyDescent="0.35">
      <c r="A163" s="136" t="s">
        <v>263</v>
      </c>
    </row>
    <row r="164" spans="1:1" x14ac:dyDescent="0.35">
      <c r="A164" s="137" t="s">
        <v>264</v>
      </c>
    </row>
    <row r="165" spans="1:1" ht="29" x14ac:dyDescent="0.35">
      <c r="A165" s="136" t="s">
        <v>265</v>
      </c>
    </row>
  </sheetData>
  <mergeCells count="1">
    <mergeCell ref="A150:A154"/>
  </mergeCells>
  <hyperlinks>
    <hyperlink ref="A9" r:id="rId1" xr:uid="{00000000-0004-0000-0700-000000000000}"/>
    <hyperlink ref="A158" r:id="rId2" display="https://www.jobaccess.gov.au/path-internships" xr:uid="{00000000-0004-0000-0700-000001000000}"/>
    <hyperlink ref="A116" r:id="rId3" xr:uid="{00000000-0004-0000-0700-000002000000}"/>
    <hyperlink ref="A5" r:id="rId4" display="https://data.gov.au/dataset/ds-dga-e258b678-eb6b-4ebb-92d8-0fe7c1122c42/details?q=DES%20Monthly" xr:uid="{00000000-0004-0000-0700-000003000000}"/>
  </hyperlinks>
  <pageMargins left="0.31496062992125984" right="0.31496062992125984" top="0.74803149606299213" bottom="0.74803149606299213" header="0.31496062992125984" footer="0.31496062992125984"/>
  <pageSetup paperSize="9" orientation="portrait" useFirstPageNumber="1" r:id="rId5"/>
  <headerFooter>
    <oddFooter>&amp;CGlossary page &amp;P</oddFooter>
  </headerFooter>
  <rowBreaks count="5" manualBreakCount="5">
    <brk id="32" man="1"/>
    <brk id="54" man="1"/>
    <brk id="82" man="1"/>
    <brk id="101" man="1"/>
    <brk id="13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Summary</vt:lpstr>
      <vt:lpstr>Caseload</vt:lpstr>
      <vt:lpstr>CaseloadData</vt:lpstr>
      <vt:lpstr>RefComExt</vt:lpstr>
      <vt:lpstr>RCEData</vt:lpstr>
      <vt:lpstr>Outcomes</vt:lpstr>
      <vt:lpstr>OutcomesData</vt:lpstr>
      <vt:lpstr>Glossary</vt:lpstr>
      <vt:lpstr>Glossary!_Ref66263657</vt:lpstr>
      <vt:lpstr>Caseload!Print_Area</vt:lpstr>
      <vt:lpstr>Glossary!Print_Area</vt:lpstr>
      <vt:lpstr>Outcomes!Print_Area</vt:lpstr>
      <vt:lpstr>RefComExt!Print_Area</vt:lpstr>
      <vt:lpstr>Glossary!Print_Titles</vt:lpstr>
    </vt:vector>
  </TitlesOfParts>
  <Company>Australian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WHITE, Ursula</dc:creator>
  <cp:keywords>[SEC=OFFICIAL]</cp:keywords>
  <cp:lastModifiedBy>WORSFOLD, Nick</cp:lastModifiedBy>
  <cp:lastPrinted>2023-10-03T23:42:28Z</cp:lastPrinted>
  <dcterms:created xsi:type="dcterms:W3CDTF">2019-02-11T00:47:39Z</dcterms:created>
  <dcterms:modified xsi:type="dcterms:W3CDTF">2025-10-01T05:36:36Z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M_ProtectiveMarkingImage_Header">
    <vt:lpwstr>C:\Program Files (x86)\Common Files\janusNET Shared\janusSEAL\Images\DocumentSlashBlue.png</vt:lpwstr>
  </property>
  <property fmtid="{D5CDD505-2E9C-101B-9397-08002B2CF9AE}" pid="3" name="PM_Caveats_Count">
    <vt:lpwstr>0</vt:lpwstr>
  </property>
  <property fmtid="{D5CDD505-2E9C-101B-9397-08002B2CF9AE}" pid="4" name="PM_DisplayValueSecClassificationWithQualifier">
    <vt:lpwstr>OFFICIAL</vt:lpwstr>
  </property>
  <property fmtid="{D5CDD505-2E9C-101B-9397-08002B2CF9AE}" pid="5" name="PM_Qualifier">
    <vt:lpwstr/>
  </property>
  <property fmtid="{D5CDD505-2E9C-101B-9397-08002B2CF9AE}" pid="6" name="PM_SecurityClassification">
    <vt:lpwstr>OFFICIAL</vt:lpwstr>
  </property>
  <property fmtid="{D5CDD505-2E9C-101B-9397-08002B2CF9AE}" pid="7" name="PM_InsertionValue">
    <vt:lpwstr>OFFICIAL</vt:lpwstr>
  </property>
  <property fmtid="{D5CDD505-2E9C-101B-9397-08002B2CF9AE}" pid="8" name="PM_Originating_FileId">
    <vt:lpwstr>BC1EC1547A194D65ACC814ECB3D6E101</vt:lpwstr>
  </property>
  <property fmtid="{D5CDD505-2E9C-101B-9397-08002B2CF9AE}" pid="9" name="PM_ProtectiveMarkingValue_Footer">
    <vt:lpwstr>OFFICIAL</vt:lpwstr>
  </property>
  <property fmtid="{D5CDD505-2E9C-101B-9397-08002B2CF9AE}" pid="10" name="PM_Originator_Hash_SHA1">
    <vt:lpwstr>B45840FAB07B6894B8DED356E74E860409B8B0C5</vt:lpwstr>
  </property>
  <property fmtid="{D5CDD505-2E9C-101B-9397-08002B2CF9AE}" pid="11" name="PM_OriginationTimeStamp">
    <vt:lpwstr>2024-05-03T01:21:11Z</vt:lpwstr>
  </property>
  <property fmtid="{D5CDD505-2E9C-101B-9397-08002B2CF9AE}" pid="12" name="PM_ProtectiveMarkingValue_Header">
    <vt:lpwstr>OFFICIAL</vt:lpwstr>
  </property>
  <property fmtid="{D5CDD505-2E9C-101B-9397-08002B2CF9AE}" pid="13" name="PM_ProtectiveMarkingImage_Footer">
    <vt:lpwstr>C:\Program Files (x86)\Common Files\janusNET Shared\janusSEAL\Images\DocumentSlashBlue.png</vt:lpwstr>
  </property>
  <property fmtid="{D5CDD505-2E9C-101B-9397-08002B2CF9AE}" pid="14" name="PM_Namespace">
    <vt:lpwstr>gov.au</vt:lpwstr>
  </property>
  <property fmtid="{D5CDD505-2E9C-101B-9397-08002B2CF9AE}" pid="15" name="PM_Version">
    <vt:lpwstr>2018.4</vt:lpwstr>
  </property>
  <property fmtid="{D5CDD505-2E9C-101B-9397-08002B2CF9AE}" pid="16" name="PM_Note">
    <vt:lpwstr/>
  </property>
  <property fmtid="{D5CDD505-2E9C-101B-9397-08002B2CF9AE}" pid="17" name="PM_Markers">
    <vt:lpwstr/>
  </property>
  <property fmtid="{D5CDD505-2E9C-101B-9397-08002B2CF9AE}" pid="18" name="PM_Hash_Version">
    <vt:lpwstr>2024.1</vt:lpwstr>
  </property>
  <property fmtid="{D5CDD505-2E9C-101B-9397-08002B2CF9AE}" pid="19" name="PM_Hash_Salt_Prev">
    <vt:lpwstr>F11C40C269713E8F3220820CB9EC7DF4</vt:lpwstr>
  </property>
  <property fmtid="{D5CDD505-2E9C-101B-9397-08002B2CF9AE}" pid="20" name="PM_Hash_Salt">
    <vt:lpwstr>7DACEDCF0769317D56F3EEFE084739A7</vt:lpwstr>
  </property>
  <property fmtid="{D5CDD505-2E9C-101B-9397-08002B2CF9AE}" pid="21" name="PM_Hash_SHA1">
    <vt:lpwstr>E6E2E36E25E1947B640B44D9DE51F9256601402B</vt:lpwstr>
  </property>
  <property fmtid="{D5CDD505-2E9C-101B-9397-08002B2CF9AE}" pid="22" name="PM_PrintOutPlacement_XLS">
    <vt:lpwstr/>
  </property>
  <property fmtid="{D5CDD505-2E9C-101B-9397-08002B2CF9AE}" pid="23" name="PM_SecurityClassification_Prev">
    <vt:lpwstr>OFFICIAL</vt:lpwstr>
  </property>
  <property fmtid="{D5CDD505-2E9C-101B-9397-08002B2CF9AE}" pid="24" name="PM_Qualifier_Prev">
    <vt:lpwstr/>
  </property>
  <property fmtid="{D5CDD505-2E9C-101B-9397-08002B2CF9AE}" pid="25" name="PM_Display">
    <vt:lpwstr>OFFICIAL</vt:lpwstr>
  </property>
  <property fmtid="{D5CDD505-2E9C-101B-9397-08002B2CF9AE}" pid="26" name="PM_OriginatorUserAccountName_SHA256">
    <vt:lpwstr>829A122BD0FD39039660F48FEC51DFEAF708196FF16FD2B1EB60858E3BECD345</vt:lpwstr>
  </property>
  <property fmtid="{D5CDD505-2E9C-101B-9397-08002B2CF9AE}" pid="27" name="PM_OriginatorDomainName_SHA256">
    <vt:lpwstr>E83A2A66C4061446A7E3732E8D44762184B6B377D962B96C83DC624302585857</vt:lpwstr>
  </property>
  <property fmtid="{D5CDD505-2E9C-101B-9397-08002B2CF9AE}" pid="28" name="PMHMAC">
    <vt:lpwstr>v=2024.1;a=SHA256;h=6EB9B55F558EE690F129E37225BA4544747DBFBB85E402E11F6B92FE7CC8E500</vt:lpwstr>
  </property>
  <property fmtid="{D5CDD505-2E9C-101B-9397-08002B2CF9AE}" pid="29" name="MSIP_Label_eb34d90b-fc41-464d-af60-f74d721d0790_SetDate">
    <vt:lpwstr>2024-05-03T01:21:11Z</vt:lpwstr>
  </property>
  <property fmtid="{D5CDD505-2E9C-101B-9397-08002B2CF9AE}" pid="30" name="MSIP_Label_eb34d90b-fc41-464d-af60-f74d721d0790_Name">
    <vt:lpwstr>OFFICIAL</vt:lpwstr>
  </property>
  <property fmtid="{D5CDD505-2E9C-101B-9397-08002B2CF9AE}" pid="31" name="MSIP_Label_eb34d90b-fc41-464d-af60-f74d721d0790_SiteId">
    <vt:lpwstr>61e36dd1-ca6e-4d61-aa0a-2b4eb88317a3</vt:lpwstr>
  </property>
  <property fmtid="{D5CDD505-2E9C-101B-9397-08002B2CF9AE}" pid="32" name="MSIP_Label_eb34d90b-fc41-464d-af60-f74d721d0790_ContentBits">
    <vt:lpwstr>3</vt:lpwstr>
  </property>
  <property fmtid="{D5CDD505-2E9C-101B-9397-08002B2CF9AE}" pid="33" name="MSIP_Label_eb34d90b-fc41-464d-af60-f74d721d0790_Enabled">
    <vt:lpwstr>true</vt:lpwstr>
  </property>
  <property fmtid="{D5CDD505-2E9C-101B-9397-08002B2CF9AE}" pid="34" name="MSIP_Label_eb34d90b-fc41-464d-af60-f74d721d0790_Method">
    <vt:lpwstr>Privileged</vt:lpwstr>
  </property>
  <property fmtid="{D5CDD505-2E9C-101B-9397-08002B2CF9AE}" pid="35" name="MSIP_Label_eb34d90b-fc41-464d-af60-f74d721d0790_ActionId">
    <vt:lpwstr>6b33bdf0f6014eae9a08739a6adb7d9e</vt:lpwstr>
  </property>
  <property fmtid="{D5CDD505-2E9C-101B-9397-08002B2CF9AE}" pid="36" name="PMUuid">
    <vt:lpwstr>v=2022.2;d=gov.au;g=46DD6D7C-8107-577B-BC6E-F348953B2E44</vt:lpwstr>
  </property>
  <property fmtid="{D5CDD505-2E9C-101B-9397-08002B2CF9AE}" pid="37" name="PM_Expires">
    <vt:lpwstr/>
  </property>
  <property fmtid="{D5CDD505-2E9C-101B-9397-08002B2CF9AE}" pid="38" name="PM_DowngradeTo">
    <vt:lpwstr/>
  </property>
  <property fmtid="{D5CDD505-2E9C-101B-9397-08002B2CF9AE}" pid="39" name="PM_DownTo">
    <vt:lpwstr/>
  </property>
</Properties>
</file>