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pen Data Advocate\Townsville Dashboards\Datasets\Phase 2\2019 2020 Budget\"/>
    </mc:Choice>
  </mc:AlternateContent>
  <xr:revisionPtr revIDLastSave="0" documentId="13_ncr:1_{0B25CDDA-D87E-40F0-BE55-02E0A74C5076}" xr6:coauthVersionLast="43" xr6:coauthVersionMax="43" xr10:uidLastSave="{00000000-0000-0000-0000-000000000000}"/>
  <bookViews>
    <workbookView xWindow="-120" yWindow="-120" windowWidth="29040" windowHeight="15840" xr2:uid="{B8A5739C-921E-4985-8CC4-5C0051B2E8ED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</sheets>
  <definedNames>
    <definedName name="_Toc516755753" localSheetId="5">'Table 6'!$A$40</definedName>
    <definedName name="_Toc516755754" localSheetId="5">'Table 6'!$A$41</definedName>
    <definedName name="_Toc516755755" localSheetId="5">'Table 6'!$A$42</definedName>
    <definedName name="_Toc516755756" localSheetId="5">'Table 6'!$A$43</definedName>
    <definedName name="_Toc516755757" localSheetId="5">'Table 6'!$A$44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4" l="1"/>
  <c r="B27" i="3"/>
  <c r="D26" i="3"/>
  <c r="C26" i="3"/>
  <c r="B25" i="3"/>
  <c r="B23" i="3"/>
  <c r="B18" i="3"/>
  <c r="B10" i="3"/>
  <c r="B34" i="2"/>
  <c r="B28" i="2"/>
  <c r="B23" i="2"/>
  <c r="B29" i="2" s="1"/>
  <c r="B30" i="2" s="1"/>
  <c r="B17" i="2"/>
  <c r="B16" i="2"/>
  <c r="B10" i="2"/>
  <c r="B33" i="1"/>
  <c r="B32" i="1"/>
  <c r="B27" i="1"/>
  <c r="B26" i="1"/>
  <c r="B25" i="1"/>
  <c r="B17" i="1"/>
  <c r="B7" i="1"/>
</calcChain>
</file>

<file path=xl/sharedStrings.xml><?xml version="1.0" encoding="utf-8"?>
<sst xmlns="http://schemas.openxmlformats.org/spreadsheetml/2006/main" count="480" uniqueCount="194">
  <si>
    <t>2019/20</t>
  </si>
  <si>
    <t>2020/21</t>
  </si>
  <si>
    <t>2021/22</t>
  </si>
  <si>
    <t>$'000</t>
  </si>
  <si>
    <t>Revenue</t>
  </si>
  <si>
    <t>General rates</t>
  </si>
  <si>
    <t>Utility charges</t>
  </si>
  <si>
    <t xml:space="preserve">Water </t>
  </si>
  <si>
    <t>Wastewater</t>
  </si>
  <si>
    <t>Refuse and recycling</t>
  </si>
  <si>
    <t>Discounts and concessions</t>
  </si>
  <si>
    <t>Fees and charges</t>
  </si>
  <si>
    <t>Interest received</t>
  </si>
  <si>
    <t>Contributions from developers</t>
  </si>
  <si>
    <t>Grants and subsidies</t>
  </si>
  <si>
    <t>Other revenue</t>
  </si>
  <si>
    <t>Total revenue</t>
  </si>
  <si>
    <t>Expenses</t>
  </si>
  <si>
    <t>Employee costs</t>
  </si>
  <si>
    <t>Materials and services</t>
  </si>
  <si>
    <t>Depreciation and amortisation</t>
  </si>
  <si>
    <t>Finance costs</t>
  </si>
  <si>
    <t>Other expenses</t>
  </si>
  <si>
    <t>Total expenses</t>
  </si>
  <si>
    <t xml:space="preserve">Operating surplus/(deficit) </t>
  </si>
  <si>
    <t>Operating surplus ratio</t>
  </si>
  <si>
    <t>Capital income</t>
  </si>
  <si>
    <t xml:space="preserve">Grants, subsidies, contributions and donations </t>
  </si>
  <si>
    <t>Total capital income and expenses</t>
  </si>
  <si>
    <t>Net result</t>
  </si>
  <si>
    <t>Current assets</t>
  </si>
  <si>
    <t xml:space="preserve">     Cash and cash equivalents</t>
  </si>
  <si>
    <t xml:space="preserve">     Trade and other receivables</t>
  </si>
  <si>
    <t xml:space="preserve">     Inventories</t>
  </si>
  <si>
    <t xml:space="preserve">     Other assets</t>
  </si>
  <si>
    <t>Total current assets</t>
  </si>
  <si>
    <t>Non-current assets</t>
  </si>
  <si>
    <t>-</t>
  </si>
  <si>
    <t xml:space="preserve">     Property, plant and equipment</t>
  </si>
  <si>
    <t xml:space="preserve">     Intangible assets</t>
  </si>
  <si>
    <t>Total non-current assets</t>
  </si>
  <si>
    <t>Total assets</t>
  </si>
  <si>
    <t>Current liabilities</t>
  </si>
  <si>
    <t xml:space="preserve">     Trade and other payables</t>
  </si>
  <si>
    <t xml:space="preserve">     Borrowings</t>
  </si>
  <si>
    <t xml:space="preserve">     Provisions</t>
  </si>
  <si>
    <t xml:space="preserve">     Other current liabilities</t>
  </si>
  <si>
    <t>Total current liabilities</t>
  </si>
  <si>
    <t>Non-current liabilities</t>
  </si>
  <si>
    <t xml:space="preserve">     Other non-current liabilities</t>
  </si>
  <si>
    <t>Total non-current liabilities</t>
  </si>
  <si>
    <t>Total liabilities</t>
  </si>
  <si>
    <t>Net community assets</t>
  </si>
  <si>
    <t>Community equity</t>
  </si>
  <si>
    <t>Asset revaluation reserve</t>
  </si>
  <si>
    <t>Retained surplus</t>
  </si>
  <si>
    <t>Total community equity</t>
  </si>
  <si>
    <t>Cash flows from operating activities</t>
  </si>
  <si>
    <t xml:space="preserve">     Receipts from customers</t>
  </si>
  <si>
    <t xml:space="preserve"> Payment to suppliers and employees</t>
  </si>
  <si>
    <t xml:space="preserve">     Interest received </t>
  </si>
  <si>
    <t xml:space="preserve">     Borrowing costs</t>
  </si>
  <si>
    <t>Net cash provided by operating activities</t>
  </si>
  <si>
    <t>Cash flow from investing activities</t>
  </si>
  <si>
    <t xml:space="preserve">    Payments for property, plant and equipment</t>
  </si>
  <si>
    <t>Net movement in loans and advances</t>
  </si>
  <si>
    <t xml:space="preserve">    Proceeds from sale of property, plant and     </t>
  </si>
  <si>
    <t xml:space="preserve">    equipment </t>
  </si>
  <si>
    <t xml:space="preserve">    Grants, subsidies, contributions and donations</t>
  </si>
  <si>
    <t>Net cash used in investing activities</t>
  </si>
  <si>
    <t>Cash flows from financing activities</t>
  </si>
  <si>
    <t xml:space="preserve">     Proceeds from borrowings</t>
  </si>
  <si>
    <t xml:space="preserve">- </t>
  </si>
  <si>
    <t xml:space="preserve">     Repayment of borrowings</t>
  </si>
  <si>
    <t>Net cash provided by financing activities</t>
  </si>
  <si>
    <t>Net increase/(decrease) in cash held</t>
  </si>
  <si>
    <t xml:space="preserve">     Cash at beginning of reporting period</t>
  </si>
  <si>
    <t>Cash at end of reporting period</t>
  </si>
  <si>
    <t xml:space="preserve">     Opening balance</t>
  </si>
  <si>
    <t xml:space="preserve">     Increase in asset revaluation reserve</t>
  </si>
  <si>
    <t>Closing balance</t>
  </si>
  <si>
    <t xml:space="preserve">     Net result for the period</t>
  </si>
  <si>
    <t>18/19 - 19/20</t>
  </si>
  <si>
    <t>19/20 - 20/21</t>
  </si>
  <si>
    <t>20/21 - 21/22</t>
  </si>
  <si>
    <r>
      <t xml:space="preserve">Increase in rates and utility charges revenue </t>
    </r>
    <r>
      <rPr>
        <b/>
        <sz val="9"/>
        <color theme="1"/>
        <rFont val="Calibri"/>
        <family val="2"/>
        <scheme val="minor"/>
      </rPr>
      <t>before discounts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and concessions</t>
    </r>
    <r>
      <rPr>
        <sz val="9"/>
        <color theme="1"/>
        <rFont val="Calibri"/>
        <family val="2"/>
        <scheme val="minor"/>
      </rPr>
      <t xml:space="preserve"> (increases include average growth of 0.94% over the forecast period)</t>
    </r>
  </si>
  <si>
    <r>
      <t xml:space="preserve">Increase in rates and utility charges revenue </t>
    </r>
    <r>
      <rPr>
        <b/>
        <sz val="9"/>
        <color theme="1"/>
        <rFont val="Calibri"/>
        <family val="2"/>
        <scheme val="minor"/>
      </rPr>
      <t>after discounts and concessions</t>
    </r>
    <r>
      <rPr>
        <sz val="9"/>
        <color theme="1"/>
        <rFont val="Calibri"/>
        <family val="2"/>
        <scheme val="minor"/>
      </rPr>
      <t xml:space="preserve"> (increases include average growth of 0.94% over the forecast period)</t>
    </r>
  </si>
  <si>
    <t>Account classification</t>
  </si>
  <si>
    <t>Townsville</t>
  </si>
  <si>
    <t>Water</t>
  </si>
  <si>
    <t>Waste</t>
  </si>
  <si>
    <t>Performing</t>
  </si>
  <si>
    <t>Arts</t>
  </si>
  <si>
    <t>Operating revenue</t>
  </si>
  <si>
    <t>Less discount and concessions</t>
  </si>
  <si>
    <t>Income from investments and financing</t>
  </si>
  <si>
    <t>National Competition Policy revenue / recovery</t>
  </si>
  <si>
    <t>Grants  and subsidies</t>
  </si>
  <si>
    <t>Total operating revenue</t>
  </si>
  <si>
    <t>Operating expenses</t>
  </si>
  <si>
    <t>National Competition Policy expense / charges</t>
  </si>
  <si>
    <t xml:space="preserve">    -</t>
  </si>
  <si>
    <t>Total operating expenses</t>
  </si>
  <si>
    <t xml:space="preserve">Operating surplus / (deficit) before income tax </t>
  </si>
  <si>
    <t>Income tax</t>
  </si>
  <si>
    <t>Operating surplus / (deficit)</t>
  </si>
  <si>
    <t>Contributions capital</t>
  </si>
  <si>
    <t>Contributions non-cash capital</t>
  </si>
  <si>
    <t>Grants and subsidies capital</t>
  </si>
  <si>
    <t>Total capital income</t>
  </si>
  <si>
    <t>Capital works</t>
  </si>
  <si>
    <t>Restoration and rehabilitation work</t>
  </si>
  <si>
    <t>Donated assets</t>
  </si>
  <si>
    <t>Total capital works</t>
  </si>
  <si>
    <t>Services provided to local government (LG)</t>
  </si>
  <si>
    <t>Services provided to clients other than LG</t>
  </si>
  <si>
    <t>Community service obligation</t>
  </si>
  <si>
    <t xml:space="preserve">     Other capital amounts</t>
  </si>
  <si>
    <t>Net result before tax</t>
  </si>
  <si>
    <t>Net result after tax</t>
  </si>
  <si>
    <t>Community service obligations</t>
  </si>
  <si>
    <t>Concessions on Wastewater Utility Charges</t>
  </si>
  <si>
    <t>Concessions on Water Utility Charges</t>
  </si>
  <si>
    <t>Arcadia Surf Life Saving Club (Sewerage Pump Out)</t>
  </si>
  <si>
    <t>Concessions on landfill fees for charity organisations</t>
  </si>
  <si>
    <t>Costs of provision of dead animal collection services</t>
  </si>
  <si>
    <t>Costs of provision of infirmed services</t>
  </si>
  <si>
    <t xml:space="preserve">Clean-up Australia Day </t>
  </si>
  <si>
    <t>Free Dump Weekend November</t>
  </si>
  <si>
    <t>Community Clean Up Events</t>
  </si>
  <si>
    <t>Stadium Remediation Works</t>
  </si>
  <si>
    <t>Total community service obligations</t>
  </si>
  <si>
    <t>2022/23</t>
  </si>
  <si>
    <t>2023/24</t>
  </si>
  <si>
    <t>2024/25</t>
  </si>
  <si>
    <t>2025/26</t>
  </si>
  <si>
    <t>2026/27</t>
  </si>
  <si>
    <t>2027/28</t>
  </si>
  <si>
    <t>2028/29</t>
  </si>
  <si>
    <t>Refuse &amp; recycling</t>
  </si>
  <si>
    <t xml:space="preserve">        Cash and cash equivalents</t>
  </si>
  <si>
    <t xml:space="preserve">        Trade and other receivables</t>
  </si>
  <si>
    <t xml:space="preserve">        Inventories</t>
  </si>
  <si>
    <t xml:space="preserve">        Other current assets</t>
  </si>
  <si>
    <t xml:space="preserve">        Property, plant and equipment</t>
  </si>
  <si>
    <t xml:space="preserve">        Intangible assets</t>
  </si>
  <si>
    <t xml:space="preserve">        Other non-current assets</t>
  </si>
  <si>
    <t>Trade and other payables</t>
  </si>
  <si>
    <t>Borrowings</t>
  </si>
  <si>
    <t>Provisions</t>
  </si>
  <si>
    <t>Other current liabilities</t>
  </si>
  <si>
    <t xml:space="preserve"> Borrowings</t>
  </si>
  <si>
    <t xml:space="preserve"> Provisions</t>
  </si>
  <si>
    <t xml:space="preserve"> Other non-current liabilities</t>
  </si>
  <si>
    <t>Receipts from customers</t>
  </si>
  <si>
    <t>Payment to suppliers and employees</t>
  </si>
  <si>
    <t xml:space="preserve">Interest received </t>
  </si>
  <si>
    <t>Borrowing costs</t>
  </si>
  <si>
    <t>Payments for property, plant and equipment</t>
  </si>
  <si>
    <t xml:space="preserve">Proceeds from sale of property, plant and equipment </t>
  </si>
  <si>
    <t>Grants, subsidies, contributions and donations</t>
  </si>
  <si>
    <t>Proceeds from borrowings</t>
  </si>
  <si>
    <t xml:space="preserve"> - </t>
  </si>
  <si>
    <t>Repayment of borrowings</t>
  </si>
  <si>
    <t xml:space="preserve">         Cash at beginning of reporting period</t>
  </si>
  <si>
    <t>Opening balance</t>
  </si>
  <si>
    <t>Increase in asset revaluation reserve</t>
  </si>
  <si>
    <t xml:space="preserve">          Adjustment on initial application of AASB 15, </t>
  </si>
  <si>
    <t>AASB 1058 and AASB 16</t>
  </si>
  <si>
    <t>Net result for the period</t>
  </si>
  <si>
    <t>Target</t>
  </si>
  <si>
    <t>Ratio</t>
  </si>
  <si>
    <t>(Net operating surplus / Total operating revenue)</t>
  </si>
  <si>
    <t>0% - 10%</t>
  </si>
  <si>
    <t>Net financial liability ratio</t>
  </si>
  <si>
    <t>(Total liabilities - Current assets) / Total operating revenue</t>
  </si>
  <si>
    <t>&lt;60%</t>
  </si>
  <si>
    <t>Asset sustainability ratio</t>
  </si>
  <si>
    <t>(Capital expenditure on the replacement of assets (renewals) / Depreciation)</t>
  </si>
  <si>
    <t>&gt;90%</t>
  </si>
  <si>
    <t>TABLE 1: STATEMENT OF INCOME AND EXPENDITURE</t>
  </si>
  <si>
    <t>TABLE 2: STATEMENT OF FINANCIAL POSITION</t>
  </si>
  <si>
    <t>TABLE 3: STATEMENT OF CASH FLOWS</t>
  </si>
  <si>
    <t>TABLE 4: STATEMENT OF CHANGES IN EQUITY</t>
  </si>
  <si>
    <t>TABLE 5: CHANGE IN RATES AND UTILITIES LEVIED</t>
  </si>
  <si>
    <t xml:space="preserve">Pursuant to Section 169 (6) and (7) of the Local Government Regulation 2012 </t>
  </si>
  <si>
    <t>(noting the below changes do not reflect an adjustment to the rate in a dollar charged this financial year)</t>
  </si>
  <si>
    <t>TABLE 6: STATEMENT OF BUSINESS ACTIVITIES</t>
  </si>
  <si>
    <t>TABLE 7: STATEMENT OF INCOME AND EXPENDITURE (LONG TERM)</t>
  </si>
  <si>
    <t>TABLE 8: STATEMENT OF FINANCIAL POSITION (LONG TERM)</t>
  </si>
  <si>
    <t>TABLE 9: STATEMENT OF CASH FLOWS (LONG TERM)</t>
  </si>
  <si>
    <t>TABLE 10: STATEMENT OF CHANGES IN EQUITY (LONG TERM)</t>
  </si>
  <si>
    <t xml:space="preserve">TABLE 11: MEASURES OF FINANCIAL SUSTAINABILITY </t>
  </si>
  <si>
    <t xml:space="preserve">     Adjustment on initial application of AASB 15, AASB 1058 and AASB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</si>
</sst>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1F497D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1F497D"/>
      <name val="Calibri"/>
      <family val="2"/>
      <scheme val="minor"/>
    </font>
    <font>
      <b/>
      <sz val="14"/>
      <color rgb="FF35A78D"/>
      <name val="Calibri"/>
      <family val="2"/>
    </font>
    <font>
      <b/>
      <sz val="14"/>
      <color rgb="FF35A78D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5A78D"/>
        <bgColor indexed="64"/>
      </patternFill>
    </fill>
  </fills>
  <borders count="25">
    <border>
      <left/>
      <right/>
      <top/>
      <bottom/>
      <diagonal/>
    </border>
    <border>
      <left style="thick">
        <color rgb="FF35A78D"/>
      </left>
      <right style="thick">
        <color rgb="FF35A78D"/>
      </right>
      <top style="thick">
        <color rgb="FF35A78D"/>
      </top>
      <bottom/>
      <diagonal/>
    </border>
    <border>
      <left/>
      <right style="thick">
        <color rgb="FF35A78D"/>
      </right>
      <top style="thick">
        <color rgb="FF35A78D"/>
      </top>
      <bottom/>
      <diagonal/>
    </border>
    <border>
      <left style="medium">
        <color rgb="FF35A78D"/>
      </left>
      <right/>
      <top style="thick">
        <color rgb="FF35A78D"/>
      </top>
      <bottom/>
      <diagonal/>
    </border>
    <border>
      <left/>
      <right/>
      <top style="thick">
        <color rgb="FF35A78D"/>
      </top>
      <bottom/>
      <diagonal/>
    </border>
    <border>
      <left/>
      <right style="medium">
        <color rgb="FF35A78D"/>
      </right>
      <top style="thick">
        <color rgb="FF35A78D"/>
      </top>
      <bottom/>
      <diagonal/>
    </border>
    <border>
      <left style="medium">
        <color rgb="FF35A78D"/>
      </left>
      <right/>
      <top/>
      <bottom/>
      <diagonal/>
    </border>
    <border>
      <left/>
      <right style="medium">
        <color rgb="FF35A78D"/>
      </right>
      <top/>
      <bottom/>
      <diagonal/>
    </border>
    <border>
      <left/>
      <right/>
      <top/>
      <bottom style="medium">
        <color rgb="FF35A78D"/>
      </bottom>
      <diagonal/>
    </border>
    <border>
      <left/>
      <right style="medium">
        <color rgb="FF35A78D"/>
      </right>
      <top/>
      <bottom style="medium">
        <color rgb="FF35A78D"/>
      </bottom>
      <diagonal/>
    </border>
    <border>
      <left/>
      <right/>
      <top/>
      <bottom style="double">
        <color rgb="FF35A78D"/>
      </bottom>
      <diagonal/>
    </border>
    <border>
      <left/>
      <right style="medium">
        <color rgb="FF35A78D"/>
      </right>
      <top/>
      <bottom style="double">
        <color rgb="FF35A78D"/>
      </bottom>
      <diagonal/>
    </border>
    <border>
      <left/>
      <right/>
      <top style="medium">
        <color rgb="FF35A78D"/>
      </top>
      <bottom style="medium">
        <color rgb="FF35A78D"/>
      </bottom>
      <diagonal/>
    </border>
    <border>
      <left/>
      <right style="medium">
        <color rgb="FF35A78D"/>
      </right>
      <top style="medium">
        <color rgb="FF35A78D"/>
      </top>
      <bottom style="medium">
        <color rgb="FF35A78D"/>
      </bottom>
      <diagonal/>
    </border>
    <border>
      <left style="medium">
        <color rgb="FF35A78D"/>
      </left>
      <right/>
      <top/>
      <bottom style="medium">
        <color rgb="FF35A78D"/>
      </bottom>
      <diagonal/>
    </border>
    <border>
      <left style="medium">
        <color rgb="FF35A78D"/>
      </left>
      <right/>
      <top style="medium">
        <color rgb="FF35A78D"/>
      </top>
      <bottom/>
      <diagonal/>
    </border>
    <border>
      <left/>
      <right/>
      <top style="medium">
        <color rgb="FF35A78D"/>
      </top>
      <bottom/>
      <diagonal/>
    </border>
    <border>
      <left/>
      <right style="medium">
        <color rgb="FF35A78D"/>
      </right>
      <top style="medium">
        <color rgb="FF35A78D"/>
      </top>
      <bottom/>
      <diagonal/>
    </border>
    <border>
      <left style="medium">
        <color rgb="FF35A78D"/>
      </left>
      <right/>
      <top style="medium">
        <color rgb="FF35A78D"/>
      </top>
      <bottom style="medium">
        <color rgb="FF35A78D"/>
      </bottom>
      <diagonal/>
    </border>
    <border>
      <left style="medium">
        <color rgb="FF35A78D"/>
      </left>
      <right style="medium">
        <color rgb="FF35A78D"/>
      </right>
      <top style="medium">
        <color rgb="FF35A78D"/>
      </top>
      <bottom/>
      <diagonal/>
    </border>
    <border>
      <left style="medium">
        <color rgb="FF35A78D"/>
      </left>
      <right style="medium">
        <color rgb="FF35A78D"/>
      </right>
      <top/>
      <bottom/>
      <diagonal/>
    </border>
    <border>
      <left style="medium">
        <color rgb="FF35A78D"/>
      </left>
      <right style="medium">
        <color rgb="FF35A78D"/>
      </right>
      <top/>
      <bottom style="medium">
        <color rgb="FF35A78D"/>
      </bottom>
      <diagonal/>
    </border>
    <border>
      <left style="medium">
        <color rgb="FF35A78D"/>
      </left>
      <right/>
      <top/>
      <bottom style="medium">
        <color rgb="FF1F497D"/>
      </bottom>
      <diagonal/>
    </border>
    <border>
      <left/>
      <right/>
      <top/>
      <bottom style="medium">
        <color rgb="FF1F497D"/>
      </bottom>
      <diagonal/>
    </border>
    <border>
      <left/>
      <right style="medium">
        <color rgb="FF35A78D"/>
      </right>
      <top/>
      <bottom style="medium">
        <color rgb="FF1F497D"/>
      </bottom>
      <diagonal/>
    </border>
  </borders>
  <cellStyleXfs count="2">
    <xf numFmtId="0" fontId="0" fillId="0" borderId="0"/>
    <xf numFmtId="0" fontId="13" fillId="0" borderId="0"/>
  </cellStyleXfs>
  <cellXfs count="126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indent="2"/>
    </xf>
    <xf numFmtId="3" fontId="3" fillId="0" borderId="0" xfId="0" applyNumberFormat="1" applyFont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3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0" fontId="6" fillId="0" borderId="7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indent="1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10" fontId="3" fillId="0" borderId="0" xfId="0" applyNumberFormat="1" applyFont="1" applyAlignment="1">
      <alignment horizontal="right" vertical="center"/>
    </xf>
    <xf numFmtId="10" fontId="3" fillId="0" borderId="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10" fontId="3" fillId="0" borderId="8" xfId="0" applyNumberFormat="1" applyFont="1" applyBorder="1" applyAlignment="1">
      <alignment horizontal="right" vertical="center"/>
    </xf>
    <xf numFmtId="10" fontId="3" fillId="0" borderId="9" xfId="0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3" fontId="3" fillId="0" borderId="8" xfId="0" applyNumberFormat="1" applyFont="1" applyBorder="1" applyAlignment="1">
      <alignment horizontal="right" vertical="center" indent="1"/>
    </xf>
    <xf numFmtId="3" fontId="3" fillId="0" borderId="9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indent="1"/>
    </xf>
    <xf numFmtId="3" fontId="2" fillId="0" borderId="9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0" fontId="3" fillId="0" borderId="9" xfId="0" applyFont="1" applyBorder="1" applyAlignment="1">
      <alignment horizontal="right" vertical="center" indent="1"/>
    </xf>
    <xf numFmtId="0" fontId="2" fillId="0" borderId="7" xfId="0" applyFont="1" applyBorder="1" applyAlignment="1">
      <alignment horizontal="right" vertical="center" indent="1"/>
    </xf>
    <xf numFmtId="0" fontId="2" fillId="0" borderId="6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2" fillId="0" borderId="9" xfId="0" applyFont="1" applyBorder="1" applyAlignment="1">
      <alignment horizontal="right" vertical="center" indent="1"/>
    </xf>
    <xf numFmtId="0" fontId="2" fillId="0" borderId="14" xfId="0" applyFont="1" applyBorder="1" applyAlignment="1">
      <alignment vertical="center"/>
    </xf>
    <xf numFmtId="0" fontId="0" fillId="0" borderId="6" xfId="0" applyBorder="1"/>
    <xf numFmtId="0" fontId="3" fillId="0" borderId="7" xfId="0" applyFont="1" applyBorder="1" applyAlignment="1">
      <alignment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10" fontId="2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indent="3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9" fillId="0" borderId="7" xfId="0" applyFont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28D40BA-2350-4280-BF1D-8C3E284005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6B28-2005-4085-97C6-AA12CAACF4D7}">
  <dimension ref="A1:D34"/>
  <sheetViews>
    <sheetView tabSelected="1" workbookViewId="0">
      <selection activeCell="B1" sqref="B1"/>
    </sheetView>
  </sheetViews>
  <sheetFormatPr defaultRowHeight="15" x14ac:dyDescent="0.25"/>
  <cols>
    <col min="1" max="1" width="62.85546875" bestFit="1" customWidth="1"/>
    <col min="2" max="2" width="12.5703125" customWidth="1"/>
    <col min="3" max="3" width="12.140625" customWidth="1"/>
    <col min="4" max="4" width="12.85546875" customWidth="1"/>
  </cols>
  <sheetData>
    <row r="1" spans="1:4" ht="18.75" x14ac:dyDescent="0.25">
      <c r="A1" s="112" t="s">
        <v>180</v>
      </c>
    </row>
    <row r="2" spans="1:4" ht="19.5" thickBot="1" x14ac:dyDescent="0.3">
      <c r="A2" s="112"/>
    </row>
    <row r="3" spans="1:4" ht="16.5" thickTop="1" thickBot="1" x14ac:dyDescent="0.3">
      <c r="A3" s="1"/>
      <c r="B3" s="2" t="s">
        <v>0</v>
      </c>
      <c r="C3" s="2" t="s">
        <v>1</v>
      </c>
      <c r="D3" s="2" t="s">
        <v>2</v>
      </c>
    </row>
    <row r="4" spans="1:4" ht="16.5" thickTop="1" thickBot="1" x14ac:dyDescent="0.3">
      <c r="A4" s="3"/>
      <c r="B4" s="2" t="s">
        <v>3</v>
      </c>
      <c r="C4" s="2" t="s">
        <v>3</v>
      </c>
      <c r="D4" s="2" t="s">
        <v>3</v>
      </c>
    </row>
    <row r="5" spans="1:4" ht="15.75" thickTop="1" x14ac:dyDescent="0.25">
      <c r="A5" s="4" t="s">
        <v>4</v>
      </c>
      <c r="B5" s="5"/>
      <c r="C5" s="5"/>
      <c r="D5" s="6"/>
    </row>
    <row r="6" spans="1:4" x14ac:dyDescent="0.25">
      <c r="A6" s="7" t="s">
        <v>5</v>
      </c>
      <c r="B6" s="8">
        <v>173824</v>
      </c>
      <c r="C6" s="8">
        <v>179020</v>
      </c>
      <c r="D6" s="9">
        <v>184518</v>
      </c>
    </row>
    <row r="7" spans="1:4" x14ac:dyDescent="0.25">
      <c r="A7" s="7" t="s">
        <v>6</v>
      </c>
      <c r="B7" s="8">
        <f>SUM(B8:B10)</f>
        <v>207963</v>
      </c>
      <c r="C7" s="8">
        <v>216693</v>
      </c>
      <c r="D7" s="9">
        <v>223326</v>
      </c>
    </row>
    <row r="8" spans="1:4" x14ac:dyDescent="0.25">
      <c r="A8" s="10" t="s">
        <v>7</v>
      </c>
      <c r="B8" s="8">
        <v>99297</v>
      </c>
      <c r="C8" s="8">
        <v>104779</v>
      </c>
      <c r="D8" s="9">
        <v>107974</v>
      </c>
    </row>
    <row r="9" spans="1:4" x14ac:dyDescent="0.25">
      <c r="A9" s="10" t="s">
        <v>8</v>
      </c>
      <c r="B9" s="8">
        <v>87537</v>
      </c>
      <c r="C9" s="8">
        <v>90154</v>
      </c>
      <c r="D9" s="9">
        <v>92922</v>
      </c>
    </row>
    <row r="10" spans="1:4" x14ac:dyDescent="0.25">
      <c r="A10" s="10" t="s">
        <v>9</v>
      </c>
      <c r="B10" s="8">
        <v>21129</v>
      </c>
      <c r="C10" s="8">
        <v>21761</v>
      </c>
      <c r="D10" s="9">
        <v>22429</v>
      </c>
    </row>
    <row r="11" spans="1:4" x14ac:dyDescent="0.25">
      <c r="A11" s="7" t="s">
        <v>10</v>
      </c>
      <c r="B11" s="8">
        <v>-25300</v>
      </c>
      <c r="C11" s="8">
        <v>-26150</v>
      </c>
      <c r="D11" s="9">
        <v>-26393</v>
      </c>
    </row>
    <row r="12" spans="1:4" x14ac:dyDescent="0.25">
      <c r="A12" s="7" t="s">
        <v>11</v>
      </c>
      <c r="B12" s="8">
        <v>35684</v>
      </c>
      <c r="C12" s="8">
        <v>34594</v>
      </c>
      <c r="D12" s="9">
        <v>33965</v>
      </c>
    </row>
    <row r="13" spans="1:4" x14ac:dyDescent="0.25">
      <c r="A13" s="7" t="s">
        <v>12</v>
      </c>
      <c r="B13" s="8">
        <v>5578</v>
      </c>
      <c r="C13" s="8">
        <v>3736</v>
      </c>
      <c r="D13" s="9">
        <v>4401</v>
      </c>
    </row>
    <row r="14" spans="1:4" x14ac:dyDescent="0.25">
      <c r="A14" s="7" t="s">
        <v>13</v>
      </c>
      <c r="B14" s="11">
        <v>278</v>
      </c>
      <c r="C14" s="11">
        <v>283</v>
      </c>
      <c r="D14" s="12">
        <v>289</v>
      </c>
    </row>
    <row r="15" spans="1:4" x14ac:dyDescent="0.25">
      <c r="A15" s="7" t="s">
        <v>14</v>
      </c>
      <c r="B15" s="8">
        <v>18564</v>
      </c>
      <c r="C15" s="8">
        <v>9987</v>
      </c>
      <c r="D15" s="9">
        <v>10214</v>
      </c>
    </row>
    <row r="16" spans="1:4" ht="15.75" thickBot="1" x14ac:dyDescent="0.3">
      <c r="A16" s="7" t="s">
        <v>15</v>
      </c>
      <c r="B16" s="13">
        <v>12799</v>
      </c>
      <c r="C16" s="13">
        <v>13612</v>
      </c>
      <c r="D16" s="14">
        <v>14078</v>
      </c>
    </row>
    <row r="17" spans="1:4" ht="15.75" thickBot="1" x14ac:dyDescent="0.3">
      <c r="A17" s="15" t="s">
        <v>16</v>
      </c>
      <c r="B17" s="16">
        <f>SUM(B6:B7,B11:B16)</f>
        <v>429390</v>
      </c>
      <c r="C17" s="16">
        <v>431776</v>
      </c>
      <c r="D17" s="17">
        <v>444398</v>
      </c>
    </row>
    <row r="18" spans="1:4" x14ac:dyDescent="0.25">
      <c r="A18" s="18"/>
      <c r="B18" s="19"/>
      <c r="C18" s="19"/>
      <c r="D18" s="20"/>
    </row>
    <row r="19" spans="1:4" x14ac:dyDescent="0.25">
      <c r="A19" s="15" t="s">
        <v>17</v>
      </c>
      <c r="B19" s="19"/>
      <c r="C19" s="19"/>
      <c r="D19" s="20"/>
    </row>
    <row r="20" spans="1:4" x14ac:dyDescent="0.25">
      <c r="A20" s="7" t="s">
        <v>18</v>
      </c>
      <c r="B20" s="8">
        <v>134940</v>
      </c>
      <c r="C20" s="8">
        <v>138302</v>
      </c>
      <c r="D20" s="9">
        <v>141773</v>
      </c>
    </row>
    <row r="21" spans="1:4" x14ac:dyDescent="0.25">
      <c r="A21" s="7" t="s">
        <v>19</v>
      </c>
      <c r="B21" s="8">
        <v>143293</v>
      </c>
      <c r="C21" s="8">
        <v>141187</v>
      </c>
      <c r="D21" s="9">
        <v>144432</v>
      </c>
    </row>
    <row r="22" spans="1:4" x14ac:dyDescent="0.25">
      <c r="A22" s="7" t="s">
        <v>20</v>
      </c>
      <c r="B22" s="8">
        <v>127709</v>
      </c>
      <c r="C22" s="8">
        <v>128184</v>
      </c>
      <c r="D22" s="9">
        <v>128067</v>
      </c>
    </row>
    <row r="23" spans="1:4" x14ac:dyDescent="0.25">
      <c r="A23" s="7" t="s">
        <v>21</v>
      </c>
      <c r="B23" s="8">
        <v>21719</v>
      </c>
      <c r="C23" s="8">
        <v>20311</v>
      </c>
      <c r="D23" s="9">
        <v>19110</v>
      </c>
    </row>
    <row r="24" spans="1:4" ht="15.75" thickBot="1" x14ac:dyDescent="0.3">
      <c r="A24" s="7" t="s">
        <v>22</v>
      </c>
      <c r="B24" s="13">
        <v>1294</v>
      </c>
      <c r="C24" s="13">
        <v>1171</v>
      </c>
      <c r="D24" s="14">
        <v>1203</v>
      </c>
    </row>
    <row r="25" spans="1:4" ht="15.75" thickBot="1" x14ac:dyDescent="0.3">
      <c r="A25" s="15" t="s">
        <v>23</v>
      </c>
      <c r="B25" s="16">
        <f>SUM(B20:B24)</f>
        <v>428955</v>
      </c>
      <c r="C25" s="16">
        <v>429155</v>
      </c>
      <c r="D25" s="17">
        <v>434585</v>
      </c>
    </row>
    <row r="26" spans="1:4" ht="15.75" thickBot="1" x14ac:dyDescent="0.3">
      <c r="A26" s="15" t="s">
        <v>24</v>
      </c>
      <c r="B26" s="21">
        <f>B17-B25</f>
        <v>435</v>
      </c>
      <c r="C26" s="21">
        <v>2621</v>
      </c>
      <c r="D26" s="22">
        <v>9814</v>
      </c>
    </row>
    <row r="27" spans="1:4" ht="15.75" thickTop="1" x14ac:dyDescent="0.25">
      <c r="A27" s="15" t="s">
        <v>25</v>
      </c>
      <c r="B27" s="23">
        <f>B26/B17</f>
        <v>1.0130650457625934E-3</v>
      </c>
      <c r="C27" s="23">
        <v>6.1000000000000004E-3</v>
      </c>
      <c r="D27" s="24">
        <v>2.2100000000000002E-2</v>
      </c>
    </row>
    <row r="28" spans="1:4" x14ac:dyDescent="0.25">
      <c r="A28" s="15"/>
      <c r="B28" s="19"/>
      <c r="C28" s="19"/>
      <c r="D28" s="20"/>
    </row>
    <row r="29" spans="1:4" x14ac:dyDescent="0.25">
      <c r="A29" s="15" t="s">
        <v>26</v>
      </c>
      <c r="B29" s="19"/>
      <c r="C29" s="19"/>
      <c r="D29" s="20"/>
    </row>
    <row r="30" spans="1:4" x14ac:dyDescent="0.25">
      <c r="A30" s="7" t="s">
        <v>27</v>
      </c>
      <c r="B30" s="25">
        <v>321830</v>
      </c>
      <c r="C30" s="25">
        <v>94245</v>
      </c>
      <c r="D30" s="26">
        <v>78686</v>
      </c>
    </row>
    <row r="31" spans="1:4" ht="15.75" thickBot="1" x14ac:dyDescent="0.3">
      <c r="A31" s="15"/>
      <c r="B31" s="11"/>
      <c r="C31" s="11"/>
      <c r="D31" s="20"/>
    </row>
    <row r="32" spans="1:4" ht="15.75" thickBot="1" x14ac:dyDescent="0.3">
      <c r="A32" s="15" t="s">
        <v>28</v>
      </c>
      <c r="B32" s="27">
        <f>B30</f>
        <v>321830</v>
      </c>
      <c r="C32" s="27">
        <v>94245</v>
      </c>
      <c r="D32" s="28">
        <v>78686</v>
      </c>
    </row>
    <row r="33" spans="1:4" ht="15.75" thickBot="1" x14ac:dyDescent="0.3">
      <c r="A33" s="15" t="s">
        <v>29</v>
      </c>
      <c r="B33" s="29">
        <f>B26+B32</f>
        <v>322265</v>
      </c>
      <c r="C33" s="29">
        <v>96866</v>
      </c>
      <c r="D33" s="30">
        <v>88500</v>
      </c>
    </row>
    <row r="34" spans="1:4" ht="16.5" thickTop="1" thickBot="1" x14ac:dyDescent="0.3">
      <c r="A34" s="31"/>
      <c r="B34" s="32"/>
      <c r="C34" s="32"/>
      <c r="D34" s="33"/>
    </row>
  </sheetData>
  <pageMargins left="0.7" right="0.7" top="0.75" bottom="0.75" header="0.3" footer="0.3"/>
  <ignoredErrors>
    <ignoredError sqref="B7 B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27DD-5561-4C18-95B5-AAC9E66D3A2C}">
  <dimension ref="A1:K18"/>
  <sheetViews>
    <sheetView workbookViewId="0">
      <selection activeCell="E1" sqref="E1"/>
    </sheetView>
  </sheetViews>
  <sheetFormatPr defaultRowHeight="15" x14ac:dyDescent="0.25"/>
  <cols>
    <col min="1" max="1" width="41.5703125" bestFit="1" customWidth="1"/>
    <col min="2" max="11" width="12" customWidth="1"/>
  </cols>
  <sheetData>
    <row r="1" spans="1:11" ht="18.75" x14ac:dyDescent="0.3">
      <c r="A1" s="113" t="s">
        <v>191</v>
      </c>
    </row>
    <row r="2" spans="1:11" ht="15.75" thickBot="1" x14ac:dyDescent="0.3"/>
    <row r="3" spans="1:11" x14ac:dyDescent="0.25">
      <c r="A3" s="34"/>
      <c r="B3" s="89" t="s">
        <v>0</v>
      </c>
      <c r="C3" s="89" t="s">
        <v>1</v>
      </c>
      <c r="D3" s="89" t="s">
        <v>2</v>
      </c>
      <c r="E3" s="89" t="s">
        <v>132</v>
      </c>
      <c r="F3" s="89" t="s">
        <v>133</v>
      </c>
      <c r="G3" s="89" t="s">
        <v>134</v>
      </c>
      <c r="H3" s="89" t="s">
        <v>135</v>
      </c>
      <c r="I3" s="89" t="s">
        <v>136</v>
      </c>
      <c r="J3" s="89" t="s">
        <v>137</v>
      </c>
      <c r="K3" s="90" t="s">
        <v>138</v>
      </c>
    </row>
    <row r="4" spans="1:11" x14ac:dyDescent="0.25">
      <c r="A4" s="51"/>
      <c r="B4" s="105" t="s">
        <v>3</v>
      </c>
      <c r="C4" s="105" t="s">
        <v>3</v>
      </c>
      <c r="D4" s="105" t="s">
        <v>3</v>
      </c>
      <c r="E4" s="105" t="s">
        <v>3</v>
      </c>
      <c r="F4" s="105" t="s">
        <v>3</v>
      </c>
      <c r="G4" s="105" t="s">
        <v>3</v>
      </c>
      <c r="H4" s="105" t="s">
        <v>3</v>
      </c>
      <c r="I4" s="105" t="s">
        <v>3</v>
      </c>
      <c r="J4" s="105" t="s">
        <v>3</v>
      </c>
      <c r="K4" s="106" t="s">
        <v>3</v>
      </c>
    </row>
    <row r="5" spans="1:11" x14ac:dyDescent="0.25">
      <c r="A5" s="87"/>
      <c r="K5" s="104"/>
    </row>
    <row r="6" spans="1:11" x14ac:dyDescent="0.25">
      <c r="A6" s="15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x14ac:dyDescent="0.25">
      <c r="A7" s="18" t="s">
        <v>165</v>
      </c>
      <c r="B7" s="8">
        <v>752282</v>
      </c>
      <c r="C7" s="8">
        <v>752282</v>
      </c>
      <c r="D7" s="8">
        <v>755616</v>
      </c>
      <c r="E7" s="8">
        <v>768010</v>
      </c>
      <c r="F7" s="8">
        <v>773972</v>
      </c>
      <c r="G7" s="8">
        <v>781500</v>
      </c>
      <c r="H7" s="8">
        <v>806328</v>
      </c>
      <c r="I7" s="8">
        <v>817871</v>
      </c>
      <c r="J7" s="8">
        <v>832019</v>
      </c>
      <c r="K7" s="9">
        <v>848674</v>
      </c>
    </row>
    <row r="8" spans="1:11" ht="15.75" thickBot="1" x14ac:dyDescent="0.3">
      <c r="A8" s="18" t="s">
        <v>166</v>
      </c>
      <c r="B8" s="41" t="s">
        <v>72</v>
      </c>
      <c r="C8" s="13">
        <v>3334</v>
      </c>
      <c r="D8" s="13">
        <v>12394</v>
      </c>
      <c r="E8" s="13">
        <v>5962</v>
      </c>
      <c r="F8" s="13">
        <v>7528</v>
      </c>
      <c r="G8" s="13">
        <v>24827</v>
      </c>
      <c r="H8" s="13">
        <v>11544</v>
      </c>
      <c r="I8" s="13">
        <v>14147</v>
      </c>
      <c r="J8" s="13">
        <v>16655</v>
      </c>
      <c r="K8" s="14">
        <v>19243</v>
      </c>
    </row>
    <row r="9" spans="1:11" ht="15.75" thickBot="1" x14ac:dyDescent="0.3">
      <c r="A9" s="15" t="s">
        <v>80</v>
      </c>
      <c r="B9" s="13">
        <v>752282</v>
      </c>
      <c r="C9" s="13">
        <v>755616</v>
      </c>
      <c r="D9" s="13">
        <v>768010</v>
      </c>
      <c r="E9" s="13">
        <v>773972</v>
      </c>
      <c r="F9" s="13">
        <v>781500</v>
      </c>
      <c r="G9" s="13">
        <v>806328</v>
      </c>
      <c r="H9" s="13">
        <v>817871</v>
      </c>
      <c r="I9" s="13">
        <v>832019</v>
      </c>
      <c r="J9" s="13">
        <v>848674</v>
      </c>
      <c r="K9" s="14">
        <v>867917</v>
      </c>
    </row>
    <row r="10" spans="1:11" x14ac:dyDescent="0.25">
      <c r="A10" s="99"/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x14ac:dyDescent="0.25">
      <c r="A11" s="15" t="s">
        <v>55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</row>
    <row r="12" spans="1:11" x14ac:dyDescent="0.25">
      <c r="A12" s="18" t="s">
        <v>165</v>
      </c>
      <c r="B12" s="8">
        <v>3694469</v>
      </c>
      <c r="C12" s="8">
        <v>3920702</v>
      </c>
      <c r="D12" s="8">
        <v>4017568</v>
      </c>
      <c r="E12" s="8">
        <v>4106068</v>
      </c>
      <c r="F12" s="8">
        <v>4257821</v>
      </c>
      <c r="G12" s="8">
        <v>4390820</v>
      </c>
      <c r="H12" s="8">
        <v>4557226</v>
      </c>
      <c r="I12" s="8">
        <v>4794206</v>
      </c>
      <c r="J12" s="8">
        <v>4976002</v>
      </c>
      <c r="K12" s="9">
        <v>5157640</v>
      </c>
    </row>
    <row r="13" spans="1:11" x14ac:dyDescent="0.25">
      <c r="A13" s="18" t="s">
        <v>167</v>
      </c>
      <c r="B13" s="123">
        <v>-96032</v>
      </c>
      <c r="C13" s="121" t="s">
        <v>37</v>
      </c>
      <c r="D13" s="121" t="s">
        <v>37</v>
      </c>
      <c r="E13" s="121" t="s">
        <v>37</v>
      </c>
      <c r="F13" s="121" t="s">
        <v>37</v>
      </c>
      <c r="G13" s="121" t="s">
        <v>37</v>
      </c>
      <c r="H13" s="121" t="s">
        <v>37</v>
      </c>
      <c r="I13" s="121" t="s">
        <v>37</v>
      </c>
      <c r="J13" s="121" t="s">
        <v>37</v>
      </c>
      <c r="K13" s="122" t="s">
        <v>37</v>
      </c>
    </row>
    <row r="14" spans="1:11" x14ac:dyDescent="0.25">
      <c r="A14" s="18" t="s">
        <v>168</v>
      </c>
      <c r="B14" s="123"/>
      <c r="C14" s="121"/>
      <c r="D14" s="121"/>
      <c r="E14" s="121"/>
      <c r="F14" s="121"/>
      <c r="G14" s="121"/>
      <c r="H14" s="121"/>
      <c r="I14" s="121"/>
      <c r="J14" s="121"/>
      <c r="K14" s="122"/>
    </row>
    <row r="15" spans="1:11" ht="15.75" thickBot="1" x14ac:dyDescent="0.3">
      <c r="A15" s="18" t="s">
        <v>169</v>
      </c>
      <c r="B15" s="13">
        <v>322265</v>
      </c>
      <c r="C15" s="13">
        <v>96866</v>
      </c>
      <c r="D15" s="13">
        <v>88500</v>
      </c>
      <c r="E15" s="13">
        <v>151754</v>
      </c>
      <c r="F15" s="13">
        <v>132998</v>
      </c>
      <c r="G15" s="13">
        <v>166407</v>
      </c>
      <c r="H15" s="13">
        <v>236979</v>
      </c>
      <c r="I15" s="13">
        <v>181797</v>
      </c>
      <c r="J15" s="13">
        <v>181638</v>
      </c>
      <c r="K15" s="14">
        <v>194916</v>
      </c>
    </row>
    <row r="16" spans="1:11" ht="15.75" thickBot="1" x14ac:dyDescent="0.3">
      <c r="A16" s="15" t="s">
        <v>80</v>
      </c>
      <c r="B16" s="16">
        <v>3920702</v>
      </c>
      <c r="C16" s="16">
        <v>4017568</v>
      </c>
      <c r="D16" s="16">
        <v>4106068</v>
      </c>
      <c r="E16" s="16">
        <v>4257821</v>
      </c>
      <c r="F16" s="16">
        <v>4390820</v>
      </c>
      <c r="G16" s="16">
        <v>4557226</v>
      </c>
      <c r="H16" s="16">
        <v>4794206</v>
      </c>
      <c r="I16" s="16">
        <v>4976002</v>
      </c>
      <c r="J16" s="16">
        <v>5157640</v>
      </c>
      <c r="K16" s="17">
        <v>5352556</v>
      </c>
    </row>
    <row r="17" spans="1:11" ht="15.75" thickBot="1" x14ac:dyDescent="0.3">
      <c r="A17" s="7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ht="15.75" thickBot="1" x14ac:dyDescent="0.3">
      <c r="A18" s="86" t="s">
        <v>56</v>
      </c>
      <c r="B18" s="29">
        <v>4672983</v>
      </c>
      <c r="C18" s="29">
        <v>4773183</v>
      </c>
      <c r="D18" s="29">
        <v>4874076</v>
      </c>
      <c r="E18" s="29">
        <v>5031792</v>
      </c>
      <c r="F18" s="29">
        <v>5172319</v>
      </c>
      <c r="G18" s="29">
        <v>5363553</v>
      </c>
      <c r="H18" s="29">
        <v>5612076</v>
      </c>
      <c r="I18" s="29">
        <v>5808020</v>
      </c>
      <c r="J18" s="29">
        <v>6006314</v>
      </c>
      <c r="K18" s="30">
        <v>6220473</v>
      </c>
    </row>
  </sheetData>
  <mergeCells count="10">
    <mergeCell ref="H13:H14"/>
    <mergeCell ref="I13:I14"/>
    <mergeCell ref="J13:J14"/>
    <mergeCell ref="K13:K14"/>
    <mergeCell ref="B13:B14"/>
    <mergeCell ref="C13:C14"/>
    <mergeCell ref="D13:D14"/>
    <mergeCell ref="E13:E14"/>
    <mergeCell ref="F13:F14"/>
    <mergeCell ref="G13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EFB7-D6F7-46B0-8D45-0F502052922E}">
  <dimension ref="A1:L12"/>
  <sheetViews>
    <sheetView workbookViewId="0">
      <selection activeCell="B1" sqref="B1"/>
    </sheetView>
  </sheetViews>
  <sheetFormatPr defaultRowHeight="15" x14ac:dyDescent="0.25"/>
  <cols>
    <col min="1" max="1" width="62.140625" customWidth="1"/>
    <col min="3" max="12" width="11" customWidth="1"/>
  </cols>
  <sheetData>
    <row r="1" spans="1:12" ht="18.75" x14ac:dyDescent="0.25">
      <c r="A1" s="112" t="s">
        <v>192</v>
      </c>
    </row>
    <row r="2" spans="1:12" ht="15.75" thickBot="1" x14ac:dyDescent="0.3"/>
    <row r="3" spans="1:12" x14ac:dyDescent="0.25">
      <c r="A3" s="34"/>
      <c r="B3" s="36" t="s">
        <v>170</v>
      </c>
      <c r="C3" s="124" t="s">
        <v>0</v>
      </c>
      <c r="D3" s="124" t="s">
        <v>1</v>
      </c>
      <c r="E3" s="124" t="s">
        <v>2</v>
      </c>
      <c r="F3" s="124" t="s">
        <v>132</v>
      </c>
      <c r="G3" s="124" t="s">
        <v>133</v>
      </c>
      <c r="H3" s="124" t="s">
        <v>134</v>
      </c>
      <c r="I3" s="124" t="s">
        <v>135</v>
      </c>
      <c r="J3" s="124" t="s">
        <v>136</v>
      </c>
      <c r="K3" s="124" t="s">
        <v>137</v>
      </c>
      <c r="L3" s="124" t="s">
        <v>138</v>
      </c>
    </row>
    <row r="4" spans="1:12" ht="15.75" thickBot="1" x14ac:dyDescent="0.3">
      <c r="A4" s="37"/>
      <c r="B4" s="39" t="s">
        <v>171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25">
      <c r="A5" s="107" t="s">
        <v>25</v>
      </c>
      <c r="B5" s="40"/>
      <c r="C5" s="19"/>
      <c r="D5" s="19"/>
      <c r="E5" s="19"/>
      <c r="F5" s="19"/>
      <c r="G5" s="19"/>
      <c r="H5" s="19"/>
      <c r="I5" s="19"/>
      <c r="J5" s="19"/>
      <c r="K5" s="19"/>
      <c r="L5" s="12"/>
    </row>
    <row r="6" spans="1:12" x14ac:dyDescent="0.25">
      <c r="A6" s="108" t="s">
        <v>172</v>
      </c>
      <c r="B6" s="109" t="s">
        <v>173</v>
      </c>
      <c r="C6" s="59">
        <v>1E-3</v>
      </c>
      <c r="D6" s="59">
        <v>6.0000000000000001E-3</v>
      </c>
      <c r="E6" s="59">
        <v>2.1999999999999999E-2</v>
      </c>
      <c r="F6" s="59">
        <v>2.9000000000000001E-2</v>
      </c>
      <c r="G6" s="59">
        <v>4.2000000000000003E-2</v>
      </c>
      <c r="H6" s="59">
        <v>5.3999999999999999E-2</v>
      </c>
      <c r="I6" s="59">
        <v>5.1999999999999998E-2</v>
      </c>
      <c r="J6" s="59">
        <v>4.7E-2</v>
      </c>
      <c r="K6" s="59">
        <v>4.8000000000000001E-2</v>
      </c>
      <c r="L6" s="60">
        <v>5.6000000000000001E-2</v>
      </c>
    </row>
    <row r="7" spans="1:12" x14ac:dyDescent="0.25">
      <c r="A7" s="108"/>
      <c r="B7" s="40"/>
      <c r="C7" s="19"/>
      <c r="D7" s="19"/>
      <c r="E7" s="19"/>
      <c r="F7" s="19"/>
      <c r="G7" s="19"/>
      <c r="H7" s="19"/>
      <c r="I7" s="19"/>
      <c r="J7" s="19"/>
      <c r="K7" s="19"/>
      <c r="L7" s="40"/>
    </row>
    <row r="8" spans="1:12" x14ac:dyDescent="0.25">
      <c r="A8" s="107" t="s">
        <v>174</v>
      </c>
      <c r="B8" s="40"/>
      <c r="C8" s="19"/>
      <c r="D8" s="19"/>
      <c r="E8" s="19"/>
      <c r="F8" s="19"/>
      <c r="G8" s="19"/>
      <c r="H8" s="19"/>
      <c r="I8" s="19"/>
      <c r="J8" s="19"/>
      <c r="K8" s="19"/>
      <c r="L8" s="40"/>
    </row>
    <row r="9" spans="1:12" x14ac:dyDescent="0.25">
      <c r="A9" s="108" t="s">
        <v>175</v>
      </c>
      <c r="B9" s="109" t="s">
        <v>176</v>
      </c>
      <c r="C9" s="59">
        <v>0.89700000000000002</v>
      </c>
      <c r="D9" s="59">
        <v>0.83699999999999997</v>
      </c>
      <c r="E9" s="59">
        <v>0.69799999999999995</v>
      </c>
      <c r="F9" s="59">
        <v>0.6</v>
      </c>
      <c r="G9" s="59">
        <v>0.51400000000000001</v>
      </c>
      <c r="H9" s="59">
        <v>0.45300000000000001</v>
      </c>
      <c r="I9" s="59">
        <v>0.40600000000000003</v>
      </c>
      <c r="J9" s="59">
        <v>0.38</v>
      </c>
      <c r="K9" s="59">
        <v>0.34899999999999998</v>
      </c>
      <c r="L9" s="60">
        <v>0.27400000000000002</v>
      </c>
    </row>
    <row r="10" spans="1:12" x14ac:dyDescent="0.25">
      <c r="A10" s="108"/>
      <c r="B10" s="40"/>
      <c r="C10" s="19"/>
      <c r="D10" s="19"/>
      <c r="E10" s="19"/>
      <c r="F10" s="19"/>
      <c r="G10" s="19"/>
      <c r="H10" s="19"/>
      <c r="I10" s="19"/>
      <c r="J10" s="19"/>
      <c r="K10" s="19"/>
      <c r="L10" s="40"/>
    </row>
    <row r="11" spans="1:12" x14ac:dyDescent="0.25">
      <c r="A11" s="107" t="s">
        <v>177</v>
      </c>
      <c r="B11" s="40"/>
      <c r="C11" s="19"/>
      <c r="D11" s="19"/>
      <c r="E11" s="19"/>
      <c r="F11" s="19"/>
      <c r="G11" s="19"/>
      <c r="H11" s="19"/>
      <c r="I11" s="19"/>
      <c r="J11" s="19"/>
      <c r="K11" s="19"/>
      <c r="L11" s="40"/>
    </row>
    <row r="12" spans="1:12" ht="24.75" thickBot="1" x14ac:dyDescent="0.3">
      <c r="A12" s="110" t="s">
        <v>178</v>
      </c>
      <c r="B12" s="111" t="s">
        <v>179</v>
      </c>
      <c r="C12" s="62">
        <v>0.78</v>
      </c>
      <c r="D12" s="62">
        <v>0.72099999999999997</v>
      </c>
      <c r="E12" s="62">
        <v>0.67400000000000004</v>
      </c>
      <c r="F12" s="62">
        <v>0.64400000000000002</v>
      </c>
      <c r="G12" s="62">
        <v>0.72899999999999998</v>
      </c>
      <c r="H12" s="62">
        <v>0.90500000000000003</v>
      </c>
      <c r="I12" s="62">
        <v>0.93899999999999995</v>
      </c>
      <c r="J12" s="62">
        <v>0.89200000000000002</v>
      </c>
      <c r="K12" s="62">
        <v>0.80600000000000005</v>
      </c>
      <c r="L12" s="63">
        <v>0.79300000000000004</v>
      </c>
    </row>
  </sheetData>
  <mergeCells count="10">
    <mergeCell ref="I3:I4"/>
    <mergeCell ref="J3:J4"/>
    <mergeCell ref="K3:K4"/>
    <mergeCell ref="L3:L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530A-B750-4AB3-93C4-7BDA70D7A010}">
  <dimension ref="A1:D35"/>
  <sheetViews>
    <sheetView workbookViewId="0">
      <selection activeCell="B1" sqref="B1"/>
    </sheetView>
  </sheetViews>
  <sheetFormatPr defaultRowHeight="15" x14ac:dyDescent="0.25"/>
  <cols>
    <col min="1" max="1" width="55.140625" bestFit="1" customWidth="1"/>
    <col min="2" max="2" width="16.140625" customWidth="1"/>
    <col min="3" max="3" width="13.42578125" customWidth="1"/>
    <col min="4" max="4" width="13.7109375" customWidth="1"/>
  </cols>
  <sheetData>
    <row r="1" spans="1:4" ht="18.75" x14ac:dyDescent="0.25">
      <c r="A1" s="112" t="s">
        <v>181</v>
      </c>
    </row>
    <row r="2" spans="1:4" ht="15.75" thickBot="1" x14ac:dyDescent="0.3"/>
    <row r="3" spans="1:4" x14ac:dyDescent="0.25">
      <c r="A3" s="34"/>
      <c r="B3" s="35" t="s">
        <v>0</v>
      </c>
      <c r="C3" s="35" t="s">
        <v>1</v>
      </c>
      <c r="D3" s="36" t="s">
        <v>2</v>
      </c>
    </row>
    <row r="4" spans="1:4" ht="15.75" thickBot="1" x14ac:dyDescent="0.3">
      <c r="A4" s="37"/>
      <c r="B4" s="38" t="s">
        <v>3</v>
      </c>
      <c r="C4" s="38" t="s">
        <v>3</v>
      </c>
      <c r="D4" s="39" t="s">
        <v>3</v>
      </c>
    </row>
    <row r="5" spans="1:4" x14ac:dyDescent="0.25">
      <c r="A5" s="15" t="s">
        <v>30</v>
      </c>
      <c r="B5" s="19"/>
      <c r="C5" s="19"/>
      <c r="D5" s="12"/>
    </row>
    <row r="6" spans="1:4" x14ac:dyDescent="0.25">
      <c r="A6" s="18" t="s">
        <v>31</v>
      </c>
      <c r="B6" s="8">
        <v>63644</v>
      </c>
      <c r="C6" s="8">
        <v>72875</v>
      </c>
      <c r="D6" s="9">
        <v>76124</v>
      </c>
    </row>
    <row r="7" spans="1:4" x14ac:dyDescent="0.25">
      <c r="A7" s="18" t="s">
        <v>32</v>
      </c>
      <c r="B7" s="8">
        <v>37687</v>
      </c>
      <c r="C7" s="8">
        <v>37085</v>
      </c>
      <c r="D7" s="9">
        <v>38098</v>
      </c>
    </row>
    <row r="8" spans="1:4" x14ac:dyDescent="0.25">
      <c r="A8" s="18" t="s">
        <v>33</v>
      </c>
      <c r="B8" s="8">
        <v>1486</v>
      </c>
      <c r="C8" s="8">
        <v>1486</v>
      </c>
      <c r="D8" s="9">
        <v>1486</v>
      </c>
    </row>
    <row r="9" spans="1:4" ht="15.75" thickBot="1" x14ac:dyDescent="0.3">
      <c r="A9" s="18" t="s">
        <v>34</v>
      </c>
      <c r="B9" s="13">
        <v>4211</v>
      </c>
      <c r="C9" s="13">
        <v>4211</v>
      </c>
      <c r="D9" s="14">
        <v>4211</v>
      </c>
    </row>
    <row r="10" spans="1:4" ht="15.75" thickBot="1" x14ac:dyDescent="0.3">
      <c r="A10" s="15" t="s">
        <v>35</v>
      </c>
      <c r="B10" s="16">
        <f>SUM(B6:B9)</f>
        <v>107028</v>
      </c>
      <c r="C10" s="16">
        <v>115657</v>
      </c>
      <c r="D10" s="17">
        <v>119919</v>
      </c>
    </row>
    <row r="11" spans="1:4" x14ac:dyDescent="0.25">
      <c r="A11" s="15" t="s">
        <v>36</v>
      </c>
      <c r="B11" s="19"/>
      <c r="C11" s="19"/>
      <c r="D11" s="40"/>
    </row>
    <row r="12" spans="1:4" x14ac:dyDescent="0.25">
      <c r="A12" s="18" t="s">
        <v>32</v>
      </c>
      <c r="B12" s="11">
        <v>1</v>
      </c>
      <c r="C12" s="11">
        <v>1</v>
      </c>
      <c r="D12" s="12" t="s">
        <v>37</v>
      </c>
    </row>
    <row r="13" spans="1:4" x14ac:dyDescent="0.25">
      <c r="A13" s="18" t="s">
        <v>38</v>
      </c>
      <c r="B13" s="8">
        <v>5046503</v>
      </c>
      <c r="C13" s="8">
        <v>5120325</v>
      </c>
      <c r="D13" s="9">
        <v>5167904</v>
      </c>
    </row>
    <row r="14" spans="1:4" x14ac:dyDescent="0.25">
      <c r="A14" s="18" t="s">
        <v>39</v>
      </c>
      <c r="B14" s="8">
        <v>6610</v>
      </c>
      <c r="C14" s="8">
        <v>5227</v>
      </c>
      <c r="D14" s="9">
        <v>4654</v>
      </c>
    </row>
    <row r="15" spans="1:4" ht="15.75" thickBot="1" x14ac:dyDescent="0.3">
      <c r="A15" s="18" t="s">
        <v>34</v>
      </c>
      <c r="B15" s="13">
        <v>4970</v>
      </c>
      <c r="C15" s="13">
        <v>4970</v>
      </c>
      <c r="D15" s="14">
        <v>4970</v>
      </c>
    </row>
    <row r="16" spans="1:4" ht="15.75" thickBot="1" x14ac:dyDescent="0.3">
      <c r="A16" s="15" t="s">
        <v>40</v>
      </c>
      <c r="B16" s="16">
        <f>SUM(B12:B15)</f>
        <v>5058084</v>
      </c>
      <c r="C16" s="16">
        <v>5130522</v>
      </c>
      <c r="D16" s="17">
        <v>5177528</v>
      </c>
    </row>
    <row r="17" spans="1:4" ht="15.75" thickBot="1" x14ac:dyDescent="0.3">
      <c r="A17" s="15" t="s">
        <v>41</v>
      </c>
      <c r="B17" s="16">
        <f>B10+B16</f>
        <v>5165112</v>
      </c>
      <c r="C17" s="16">
        <v>5246180</v>
      </c>
      <c r="D17" s="17">
        <v>5297447</v>
      </c>
    </row>
    <row r="18" spans="1:4" x14ac:dyDescent="0.25">
      <c r="A18" s="15" t="s">
        <v>42</v>
      </c>
      <c r="B18" s="19"/>
      <c r="C18" s="19"/>
      <c r="D18" s="40"/>
    </row>
    <row r="19" spans="1:4" x14ac:dyDescent="0.25">
      <c r="A19" s="18" t="s">
        <v>43</v>
      </c>
      <c r="B19" s="8">
        <v>64941.942997267761</v>
      </c>
      <c r="C19" s="8">
        <v>61048</v>
      </c>
      <c r="D19" s="9">
        <v>62641</v>
      </c>
    </row>
    <row r="20" spans="1:4" x14ac:dyDescent="0.25">
      <c r="A20" s="18" t="s">
        <v>44</v>
      </c>
      <c r="B20" s="8">
        <v>31989.514705380494</v>
      </c>
      <c r="C20" s="8">
        <v>34987</v>
      </c>
      <c r="D20" s="9">
        <v>37127</v>
      </c>
    </row>
    <row r="21" spans="1:4" x14ac:dyDescent="0.25">
      <c r="A21" s="18" t="s">
        <v>45</v>
      </c>
      <c r="B21" s="8">
        <v>27673.898397899997</v>
      </c>
      <c r="C21" s="8">
        <v>28108</v>
      </c>
      <c r="D21" s="9">
        <v>27207</v>
      </c>
    </row>
    <row r="22" spans="1:4" ht="15.75" thickBot="1" x14ac:dyDescent="0.3">
      <c r="A22" s="18" t="s">
        <v>46</v>
      </c>
      <c r="B22" s="41">
        <v>354</v>
      </c>
      <c r="C22" s="41">
        <v>354</v>
      </c>
      <c r="D22" s="42">
        <v>354</v>
      </c>
    </row>
    <row r="23" spans="1:4" ht="15.75" thickBot="1" x14ac:dyDescent="0.3">
      <c r="A23" s="15" t="s">
        <v>47</v>
      </c>
      <c r="B23" s="16">
        <f>SUM(B19:B22)</f>
        <v>124959.35610054826</v>
      </c>
      <c r="C23" s="16">
        <v>124496</v>
      </c>
      <c r="D23" s="17">
        <v>127329</v>
      </c>
    </row>
    <row r="24" spans="1:4" x14ac:dyDescent="0.25">
      <c r="A24" s="15" t="s">
        <v>48</v>
      </c>
      <c r="B24" s="19"/>
      <c r="C24" s="19"/>
      <c r="D24" s="40"/>
    </row>
    <row r="25" spans="1:4" x14ac:dyDescent="0.25">
      <c r="A25" s="18" t="s">
        <v>44</v>
      </c>
      <c r="B25" s="8">
        <v>335773</v>
      </c>
      <c r="C25" s="8">
        <v>325826</v>
      </c>
      <c r="D25" s="9">
        <v>288699</v>
      </c>
    </row>
    <row r="26" spans="1:4" x14ac:dyDescent="0.25">
      <c r="A26" s="18" t="s">
        <v>45</v>
      </c>
      <c r="B26" s="8">
        <v>29674</v>
      </c>
      <c r="C26" s="8">
        <v>24952</v>
      </c>
      <c r="D26" s="9">
        <v>12120</v>
      </c>
    </row>
    <row r="27" spans="1:4" ht="15.75" thickBot="1" x14ac:dyDescent="0.3">
      <c r="A27" s="18" t="s">
        <v>49</v>
      </c>
      <c r="B27" s="13">
        <v>1723</v>
      </c>
      <c r="C27" s="13">
        <v>1723</v>
      </c>
      <c r="D27" s="14">
        <v>1723</v>
      </c>
    </row>
    <row r="28" spans="1:4" ht="15.75" thickBot="1" x14ac:dyDescent="0.3">
      <c r="A28" s="15" t="s">
        <v>50</v>
      </c>
      <c r="B28" s="16">
        <f>SUM(B25:B27)</f>
        <v>367170</v>
      </c>
      <c r="C28" s="16">
        <v>352501</v>
      </c>
      <c r="D28" s="17">
        <v>302542</v>
      </c>
    </row>
    <row r="29" spans="1:4" ht="15.75" thickBot="1" x14ac:dyDescent="0.3">
      <c r="A29" s="15" t="s">
        <v>51</v>
      </c>
      <c r="B29" s="16">
        <f>B23+B28</f>
        <v>492129.35610054829</v>
      </c>
      <c r="C29" s="16">
        <v>476997</v>
      </c>
      <c r="D29" s="17">
        <v>429871</v>
      </c>
    </row>
    <row r="30" spans="1:4" ht="15.75" thickBot="1" x14ac:dyDescent="0.3">
      <c r="A30" s="15" t="s">
        <v>52</v>
      </c>
      <c r="B30" s="29">
        <f>B17-B29</f>
        <v>4672982.6438994519</v>
      </c>
      <c r="C30" s="29">
        <v>4769183</v>
      </c>
      <c r="D30" s="30">
        <v>4867576</v>
      </c>
    </row>
    <row r="31" spans="1:4" ht="15.75" thickTop="1" x14ac:dyDescent="0.25">
      <c r="A31" s="15" t="s">
        <v>53</v>
      </c>
      <c r="B31" s="19"/>
      <c r="C31" s="19"/>
      <c r="D31" s="40"/>
    </row>
    <row r="32" spans="1:4" x14ac:dyDescent="0.25">
      <c r="A32" s="43" t="s">
        <v>54</v>
      </c>
      <c r="B32" s="8">
        <v>752282</v>
      </c>
      <c r="C32" s="8">
        <v>755616</v>
      </c>
      <c r="D32" s="9">
        <v>768010</v>
      </c>
    </row>
    <row r="33" spans="1:4" ht="15.75" thickBot="1" x14ac:dyDescent="0.3">
      <c r="A33" s="43" t="s">
        <v>55</v>
      </c>
      <c r="B33" s="13">
        <v>3920701</v>
      </c>
      <c r="C33" s="13">
        <v>4013567</v>
      </c>
      <c r="D33" s="14">
        <v>4099567</v>
      </c>
    </row>
    <row r="34" spans="1:4" ht="15.75" thickBot="1" x14ac:dyDescent="0.3">
      <c r="A34" s="15" t="s">
        <v>56</v>
      </c>
      <c r="B34" s="29">
        <f>SUM(B32:B33)</f>
        <v>4672983</v>
      </c>
      <c r="C34" s="29">
        <v>4773183</v>
      </c>
      <c r="D34" s="30">
        <v>4874076</v>
      </c>
    </row>
    <row r="35" spans="1:4" ht="16.5" thickTop="1" thickBot="1" x14ac:dyDescent="0.3">
      <c r="A35" s="44"/>
      <c r="B35" s="45"/>
      <c r="C35" s="45"/>
      <c r="D3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9B0D3-5B0A-41C4-BA0B-5BF525E3EFB5}">
  <dimension ref="A1:D28"/>
  <sheetViews>
    <sheetView workbookViewId="0">
      <selection activeCell="C1" sqref="C1"/>
    </sheetView>
  </sheetViews>
  <sheetFormatPr defaultRowHeight="15" x14ac:dyDescent="0.25"/>
  <cols>
    <col min="1" max="1" width="40.5703125" bestFit="1" customWidth="1"/>
    <col min="2" max="2" width="11.42578125" customWidth="1"/>
    <col min="3" max="3" width="12.42578125" customWidth="1"/>
    <col min="4" max="4" width="12" customWidth="1"/>
  </cols>
  <sheetData>
    <row r="1" spans="1:4" ht="18.75" x14ac:dyDescent="0.25">
      <c r="A1" s="112" t="s">
        <v>182</v>
      </c>
    </row>
    <row r="2" spans="1:4" ht="15.75" thickBot="1" x14ac:dyDescent="0.3"/>
    <row r="3" spans="1:4" ht="15.75" thickBot="1" x14ac:dyDescent="0.3">
      <c r="A3" s="47"/>
      <c r="B3" s="48" t="s">
        <v>0</v>
      </c>
      <c r="C3" s="48" t="s">
        <v>1</v>
      </c>
      <c r="D3" s="49" t="s">
        <v>2</v>
      </c>
    </row>
    <row r="4" spans="1:4" ht="15.75" thickBot="1" x14ac:dyDescent="0.3">
      <c r="A4" s="50"/>
      <c r="B4" s="38" t="s">
        <v>3</v>
      </c>
      <c r="C4" s="38" t="s">
        <v>3</v>
      </c>
      <c r="D4" s="39" t="s">
        <v>3</v>
      </c>
    </row>
    <row r="5" spans="1:4" x14ac:dyDescent="0.25">
      <c r="A5" s="15" t="s">
        <v>57</v>
      </c>
      <c r="B5" s="19"/>
      <c r="C5" s="19"/>
      <c r="D5" s="12"/>
    </row>
    <row r="6" spans="1:4" x14ac:dyDescent="0.25">
      <c r="A6" s="18" t="s">
        <v>58</v>
      </c>
      <c r="B6" s="8">
        <v>407743</v>
      </c>
      <c r="C6" s="8">
        <v>425344</v>
      </c>
      <c r="D6" s="9">
        <v>437992</v>
      </c>
    </row>
    <row r="7" spans="1:4" x14ac:dyDescent="0.25">
      <c r="A7" s="43" t="s">
        <v>59</v>
      </c>
      <c r="B7" s="8">
        <v>-297328</v>
      </c>
      <c r="C7" s="8">
        <v>-291295</v>
      </c>
      <c r="D7" s="9">
        <v>-299472</v>
      </c>
    </row>
    <row r="8" spans="1:4" x14ac:dyDescent="0.25">
      <c r="A8" s="18" t="s">
        <v>60</v>
      </c>
      <c r="B8" s="8">
        <v>5578</v>
      </c>
      <c r="C8" s="8">
        <v>3736</v>
      </c>
      <c r="D8" s="9">
        <v>4401</v>
      </c>
    </row>
    <row r="9" spans="1:4" ht="15.75" thickBot="1" x14ac:dyDescent="0.3">
      <c r="A9" s="18" t="s">
        <v>61</v>
      </c>
      <c r="B9" s="13">
        <v>-20832</v>
      </c>
      <c r="C9" s="13">
        <v>-19294</v>
      </c>
      <c r="D9" s="14">
        <v>-18093</v>
      </c>
    </row>
    <row r="10" spans="1:4" ht="15.75" thickBot="1" x14ac:dyDescent="0.3">
      <c r="A10" s="15" t="s">
        <v>62</v>
      </c>
      <c r="B10" s="16">
        <f>SUM(B6:B9)</f>
        <v>95161</v>
      </c>
      <c r="C10" s="16">
        <v>118490</v>
      </c>
      <c r="D10" s="17">
        <v>124829</v>
      </c>
    </row>
    <row r="11" spans="1:4" x14ac:dyDescent="0.25">
      <c r="A11" s="18"/>
      <c r="B11" s="19"/>
      <c r="C11" s="19"/>
      <c r="D11" s="40"/>
    </row>
    <row r="12" spans="1:4" x14ac:dyDescent="0.25">
      <c r="A12" s="15" t="s">
        <v>63</v>
      </c>
      <c r="B12" s="19"/>
      <c r="C12" s="19"/>
      <c r="D12" s="40"/>
    </row>
    <row r="13" spans="1:4" x14ac:dyDescent="0.25">
      <c r="A13" s="18" t="s">
        <v>64</v>
      </c>
      <c r="B13" s="8">
        <v>-346252</v>
      </c>
      <c r="C13" s="8">
        <v>-132288</v>
      </c>
      <c r="D13" s="9">
        <v>-103419</v>
      </c>
    </row>
    <row r="14" spans="1:4" x14ac:dyDescent="0.25">
      <c r="A14" s="18" t="s">
        <v>65</v>
      </c>
      <c r="B14" s="11">
        <v>1</v>
      </c>
      <c r="C14" s="8">
        <v>2335</v>
      </c>
      <c r="D14" s="12" t="s">
        <v>37</v>
      </c>
    </row>
    <row r="15" spans="1:4" x14ac:dyDescent="0.25">
      <c r="A15" s="18" t="s">
        <v>66</v>
      </c>
      <c r="B15" s="11">
        <v>414</v>
      </c>
      <c r="C15" s="8">
        <v>2355</v>
      </c>
      <c r="D15" s="12">
        <v>640</v>
      </c>
    </row>
    <row r="16" spans="1:4" x14ac:dyDescent="0.25">
      <c r="A16" s="18" t="s">
        <v>67</v>
      </c>
      <c r="B16" s="8">
        <v>173282</v>
      </c>
      <c r="C16" s="8">
        <v>25289</v>
      </c>
      <c r="D16" s="9">
        <v>16186</v>
      </c>
    </row>
    <row r="17" spans="1:4" ht="15.75" thickBot="1" x14ac:dyDescent="0.3">
      <c r="A17" s="18" t="s">
        <v>68</v>
      </c>
      <c r="B17" s="41" t="s">
        <v>37</v>
      </c>
      <c r="C17" s="41" t="s">
        <v>37</v>
      </c>
      <c r="D17" s="42" t="s">
        <v>37</v>
      </c>
    </row>
    <row r="18" spans="1:4" ht="15.75" thickBot="1" x14ac:dyDescent="0.3">
      <c r="A18" s="15" t="s">
        <v>69</v>
      </c>
      <c r="B18" s="16">
        <f>SUM(B13:B17)</f>
        <v>-172555</v>
      </c>
      <c r="C18" s="16">
        <v>-102309</v>
      </c>
      <c r="D18" s="17">
        <v>-86593</v>
      </c>
    </row>
    <row r="19" spans="1:4" x14ac:dyDescent="0.25">
      <c r="A19" s="18"/>
      <c r="B19" s="19"/>
      <c r="C19" s="19"/>
      <c r="D19" s="40"/>
    </row>
    <row r="20" spans="1:4" x14ac:dyDescent="0.25">
      <c r="A20" s="15" t="s">
        <v>70</v>
      </c>
      <c r="B20" s="19"/>
      <c r="C20" s="19"/>
      <c r="D20" s="40"/>
    </row>
    <row r="21" spans="1:4" x14ac:dyDescent="0.25">
      <c r="A21" s="18" t="s">
        <v>71</v>
      </c>
      <c r="B21" s="8">
        <v>20000</v>
      </c>
      <c r="C21" s="8">
        <v>25000</v>
      </c>
      <c r="D21" s="12" t="s">
        <v>72</v>
      </c>
    </row>
    <row r="22" spans="1:4" ht="15.75" thickBot="1" x14ac:dyDescent="0.3">
      <c r="A22" s="18" t="s">
        <v>73</v>
      </c>
      <c r="B22" s="13">
        <v>-29655</v>
      </c>
      <c r="C22" s="13">
        <v>-31950</v>
      </c>
      <c r="D22" s="14">
        <v>-34987</v>
      </c>
    </row>
    <row r="23" spans="1:4" ht="15.75" thickBot="1" x14ac:dyDescent="0.3">
      <c r="A23" s="15" t="s">
        <v>74</v>
      </c>
      <c r="B23" s="16">
        <f>SUM(B21:B22)</f>
        <v>-9655</v>
      </c>
      <c r="C23" s="16">
        <v>-6950</v>
      </c>
      <c r="D23" s="17">
        <v>-34987</v>
      </c>
    </row>
    <row r="24" spans="1:4" x14ac:dyDescent="0.25">
      <c r="A24" s="18"/>
      <c r="B24" s="19"/>
      <c r="C24" s="19"/>
      <c r="D24" s="40"/>
    </row>
    <row r="25" spans="1:4" x14ac:dyDescent="0.25">
      <c r="A25" s="15" t="s">
        <v>75</v>
      </c>
      <c r="B25" s="8">
        <f>B10+B18+B23</f>
        <v>-87049</v>
      </c>
      <c r="C25" s="8">
        <v>9231</v>
      </c>
      <c r="D25" s="9">
        <v>3249</v>
      </c>
    </row>
    <row r="26" spans="1:4" ht="15.75" thickBot="1" x14ac:dyDescent="0.3">
      <c r="A26" s="18" t="s">
        <v>76</v>
      </c>
      <c r="B26" s="13">
        <v>150693</v>
      </c>
      <c r="C26" s="13">
        <f>B27</f>
        <v>63644</v>
      </c>
      <c r="D26" s="14">
        <f>C27</f>
        <v>72875</v>
      </c>
    </row>
    <row r="27" spans="1:4" ht="15.75" thickBot="1" x14ac:dyDescent="0.3">
      <c r="A27" s="15" t="s">
        <v>77</v>
      </c>
      <c r="B27" s="29">
        <f>SUM(B25:B26)</f>
        <v>63644</v>
      </c>
      <c r="C27" s="29">
        <v>72875</v>
      </c>
      <c r="D27" s="30">
        <v>76124</v>
      </c>
    </row>
    <row r="28" spans="1:4" ht="16.5" thickTop="1" thickBot="1" x14ac:dyDescent="0.3">
      <c r="A28" s="44"/>
      <c r="B28" s="41"/>
      <c r="C28" s="41"/>
      <c r="D28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47DF-C372-4C58-8443-A4E7566CD597}">
  <dimension ref="A1:D16"/>
  <sheetViews>
    <sheetView workbookViewId="0">
      <selection activeCell="B1" sqref="B1"/>
    </sheetView>
  </sheetViews>
  <sheetFormatPr defaultRowHeight="15" x14ac:dyDescent="0.25"/>
  <cols>
    <col min="1" max="1" width="54" bestFit="1" customWidth="1"/>
    <col min="2" max="2" width="15.42578125" customWidth="1"/>
    <col min="3" max="3" width="12" customWidth="1"/>
    <col min="4" max="4" width="13.28515625" customWidth="1"/>
  </cols>
  <sheetData>
    <row r="1" spans="1:4" ht="18.75" x14ac:dyDescent="0.3">
      <c r="A1" s="113" t="s">
        <v>183</v>
      </c>
    </row>
    <row r="2" spans="1:4" ht="15.75" thickBot="1" x14ac:dyDescent="0.3"/>
    <row r="3" spans="1:4" x14ac:dyDescent="0.25">
      <c r="A3" s="34"/>
      <c r="B3" s="35" t="s">
        <v>0</v>
      </c>
      <c r="C3" s="35" t="s">
        <v>1</v>
      </c>
      <c r="D3" s="36" t="s">
        <v>2</v>
      </c>
    </row>
    <row r="4" spans="1:4" x14ac:dyDescent="0.25">
      <c r="A4" s="51"/>
      <c r="B4" s="52" t="s">
        <v>3</v>
      </c>
      <c r="C4" s="52" t="s">
        <v>3</v>
      </c>
      <c r="D4" s="53" t="s">
        <v>3</v>
      </c>
    </row>
    <row r="5" spans="1:4" x14ac:dyDescent="0.25">
      <c r="A5" s="15" t="s">
        <v>54</v>
      </c>
      <c r="B5" s="19"/>
      <c r="C5" s="19"/>
      <c r="D5" s="12"/>
    </row>
    <row r="6" spans="1:4" x14ac:dyDescent="0.25">
      <c r="A6" s="18" t="s">
        <v>78</v>
      </c>
      <c r="B6" s="8">
        <v>752282</v>
      </c>
      <c r="C6" s="8">
        <v>752282</v>
      </c>
      <c r="D6" s="9">
        <v>755616</v>
      </c>
    </row>
    <row r="7" spans="1:4" ht="15.75" thickBot="1" x14ac:dyDescent="0.3">
      <c r="A7" s="18" t="s">
        <v>79</v>
      </c>
      <c r="B7" s="41" t="s">
        <v>37</v>
      </c>
      <c r="C7" s="13">
        <v>3334</v>
      </c>
      <c r="D7" s="14">
        <v>12394</v>
      </c>
    </row>
    <row r="8" spans="1:4" ht="15.75" thickBot="1" x14ac:dyDescent="0.3">
      <c r="A8" s="15" t="s">
        <v>80</v>
      </c>
      <c r="B8" s="16">
        <f>SUM(B6:B7)</f>
        <v>752282</v>
      </c>
      <c r="C8" s="16">
        <v>755616</v>
      </c>
      <c r="D8" s="17">
        <v>768010</v>
      </c>
    </row>
    <row r="9" spans="1:4" x14ac:dyDescent="0.25">
      <c r="A9" s="18"/>
      <c r="B9" s="19"/>
      <c r="C9" s="19"/>
      <c r="D9" s="40"/>
    </row>
    <row r="10" spans="1:4" x14ac:dyDescent="0.25">
      <c r="A10" s="15" t="s">
        <v>55</v>
      </c>
      <c r="B10" s="19"/>
      <c r="C10" s="19"/>
      <c r="D10" s="40"/>
    </row>
    <row r="11" spans="1:4" x14ac:dyDescent="0.25">
      <c r="A11" s="18" t="s">
        <v>78</v>
      </c>
      <c r="B11" s="8">
        <v>3694469</v>
      </c>
      <c r="C11" s="8">
        <v>3920702</v>
      </c>
      <c r="D11" s="9">
        <v>4017568</v>
      </c>
    </row>
    <row r="12" spans="1:4" x14ac:dyDescent="0.25">
      <c r="A12" s="18" t="s">
        <v>193</v>
      </c>
      <c r="B12" s="115">
        <v>-96032</v>
      </c>
      <c r="C12" s="54"/>
      <c r="D12" s="88"/>
    </row>
    <row r="13" spans="1:4" ht="15.75" thickBot="1" x14ac:dyDescent="0.3">
      <c r="A13" s="18" t="s">
        <v>81</v>
      </c>
      <c r="B13" s="13">
        <v>322265</v>
      </c>
      <c r="C13" s="13">
        <v>96866</v>
      </c>
      <c r="D13" s="14">
        <v>88500</v>
      </c>
    </row>
    <row r="14" spans="1:4" ht="15.75" thickBot="1" x14ac:dyDescent="0.3">
      <c r="A14" s="15" t="s">
        <v>80</v>
      </c>
      <c r="B14" s="16">
        <v>3920702</v>
      </c>
      <c r="C14" s="16">
        <v>4017568</v>
      </c>
      <c r="D14" s="17">
        <v>4106068</v>
      </c>
    </row>
    <row r="15" spans="1:4" ht="15.75" thickBot="1" x14ac:dyDescent="0.3">
      <c r="A15" s="15" t="s">
        <v>56</v>
      </c>
      <c r="B15" s="29">
        <v>4672983</v>
      </c>
      <c r="C15" s="29">
        <v>4773183</v>
      </c>
      <c r="D15" s="30">
        <v>4874076</v>
      </c>
    </row>
    <row r="16" spans="1:4" ht="16.5" thickTop="1" thickBot="1" x14ac:dyDescent="0.3">
      <c r="A16" s="55"/>
      <c r="B16" s="56"/>
      <c r="C16" s="56"/>
      <c r="D16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F148-C51D-41DD-BDFD-171B99D2FABC}">
  <dimension ref="A1:D8"/>
  <sheetViews>
    <sheetView workbookViewId="0">
      <selection activeCell="B1" sqref="B1"/>
    </sheetView>
  </sheetViews>
  <sheetFormatPr defaultRowHeight="15" x14ac:dyDescent="0.25"/>
  <cols>
    <col min="1" max="1" width="58.5703125" bestFit="1" customWidth="1"/>
    <col min="2" max="2" width="13" customWidth="1"/>
    <col min="3" max="3" width="13.28515625" customWidth="1"/>
    <col min="4" max="4" width="12.28515625" customWidth="1"/>
  </cols>
  <sheetData>
    <row r="1" spans="1:4" ht="18.75" x14ac:dyDescent="0.25">
      <c r="A1" s="112" t="s">
        <v>184</v>
      </c>
    </row>
    <row r="2" spans="1:4" ht="18.75" x14ac:dyDescent="0.25">
      <c r="A2" s="112"/>
    </row>
    <row r="3" spans="1:4" x14ac:dyDescent="0.25">
      <c r="A3" s="114" t="s">
        <v>185</v>
      </c>
    </row>
    <row r="4" spans="1:4" x14ac:dyDescent="0.25">
      <c r="A4" s="114" t="s">
        <v>186</v>
      </c>
    </row>
    <row r="5" spans="1:4" ht="15.75" thickBot="1" x14ac:dyDescent="0.3"/>
    <row r="6" spans="1:4" x14ac:dyDescent="0.25">
      <c r="A6" s="34"/>
      <c r="B6" s="35" t="s">
        <v>82</v>
      </c>
      <c r="C6" s="35" t="s">
        <v>83</v>
      </c>
      <c r="D6" s="36" t="s">
        <v>84</v>
      </c>
    </row>
    <row r="7" spans="1:4" ht="36" x14ac:dyDescent="0.25">
      <c r="A7" s="58" t="s">
        <v>85</v>
      </c>
      <c r="B7" s="59">
        <v>4.4999999999999998E-2</v>
      </c>
      <c r="C7" s="59">
        <v>3.6499999999999998E-2</v>
      </c>
      <c r="D7" s="60">
        <v>3.0700000000000002E-2</v>
      </c>
    </row>
    <row r="8" spans="1:4" ht="36.75" thickBot="1" x14ac:dyDescent="0.3">
      <c r="A8" s="61" t="s">
        <v>86</v>
      </c>
      <c r="B8" s="62">
        <v>4.6399999999999997E-2</v>
      </c>
      <c r="C8" s="62">
        <v>3.6700000000000003E-2</v>
      </c>
      <c r="D8" s="63">
        <v>3.2199999999999999E-2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4FFB-04BA-47EC-9983-18750F728DF7}">
  <dimension ref="A1:D81"/>
  <sheetViews>
    <sheetView workbookViewId="0">
      <selection activeCell="C1" sqref="C1"/>
    </sheetView>
  </sheetViews>
  <sheetFormatPr defaultRowHeight="15" x14ac:dyDescent="0.25"/>
  <cols>
    <col min="1" max="1" width="43.85546875" bestFit="1" customWidth="1"/>
    <col min="2" max="2" width="14.5703125" customWidth="1"/>
    <col min="3" max="3" width="13.5703125" customWidth="1"/>
    <col min="4" max="4" width="12.5703125" customWidth="1"/>
  </cols>
  <sheetData>
    <row r="1" spans="1:4" ht="18.75" x14ac:dyDescent="0.25">
      <c r="A1" s="112" t="s">
        <v>187</v>
      </c>
    </row>
    <row r="2" spans="1:4" ht="15.75" thickBot="1" x14ac:dyDescent="0.3"/>
    <row r="3" spans="1:4" x14ac:dyDescent="0.25">
      <c r="A3" s="116" t="s">
        <v>87</v>
      </c>
      <c r="B3" s="65" t="s">
        <v>88</v>
      </c>
      <c r="C3" s="68" t="s">
        <v>88</v>
      </c>
      <c r="D3" s="65" t="s">
        <v>91</v>
      </c>
    </row>
    <row r="4" spans="1:4" x14ac:dyDescent="0.25">
      <c r="A4" s="117"/>
      <c r="B4" s="66" t="s">
        <v>89</v>
      </c>
      <c r="C4" s="64" t="s">
        <v>90</v>
      </c>
      <c r="D4" s="66" t="s">
        <v>92</v>
      </c>
    </row>
    <row r="5" spans="1:4" x14ac:dyDescent="0.25">
      <c r="A5" s="117"/>
      <c r="B5" s="66" t="s">
        <v>0</v>
      </c>
      <c r="C5" s="64" t="s">
        <v>0</v>
      </c>
      <c r="D5" s="66" t="s">
        <v>0</v>
      </c>
    </row>
    <row r="6" spans="1:4" ht="15.75" thickBot="1" x14ac:dyDescent="0.3">
      <c r="A6" s="118"/>
      <c r="B6" s="67" t="s">
        <v>3</v>
      </c>
      <c r="C6" s="69" t="s">
        <v>3</v>
      </c>
      <c r="D6" s="67" t="s">
        <v>3</v>
      </c>
    </row>
    <row r="7" spans="1:4" x14ac:dyDescent="0.25">
      <c r="A7" s="15" t="s">
        <v>93</v>
      </c>
      <c r="B7" s="19"/>
      <c r="C7" s="19"/>
      <c r="D7" s="12"/>
    </row>
    <row r="8" spans="1:4" x14ac:dyDescent="0.25">
      <c r="A8" s="43" t="s">
        <v>6</v>
      </c>
      <c r="B8" s="70">
        <v>201811</v>
      </c>
      <c r="C8" s="70">
        <v>21293</v>
      </c>
      <c r="D8" s="71" t="s">
        <v>37</v>
      </c>
    </row>
    <row r="9" spans="1:4" x14ac:dyDescent="0.25">
      <c r="A9" s="43" t="s">
        <v>94</v>
      </c>
      <c r="B9" s="70">
        <v>-2420</v>
      </c>
      <c r="C9" s="72">
        <v>-235</v>
      </c>
      <c r="D9" s="71" t="s">
        <v>37</v>
      </c>
    </row>
    <row r="10" spans="1:4" x14ac:dyDescent="0.25">
      <c r="A10" s="43" t="s">
        <v>11</v>
      </c>
      <c r="B10" s="70">
        <v>2786</v>
      </c>
      <c r="C10" s="70">
        <v>23330</v>
      </c>
      <c r="D10" s="71">
        <v>905</v>
      </c>
    </row>
    <row r="11" spans="1:4" x14ac:dyDescent="0.25">
      <c r="A11" s="43" t="s">
        <v>95</v>
      </c>
      <c r="B11" s="72">
        <v>966</v>
      </c>
      <c r="C11" s="72">
        <v>133</v>
      </c>
      <c r="D11" s="71" t="s">
        <v>37</v>
      </c>
    </row>
    <row r="12" spans="1:4" x14ac:dyDescent="0.25">
      <c r="A12" s="43" t="s">
        <v>96</v>
      </c>
      <c r="B12" s="70">
        <v>4216</v>
      </c>
      <c r="C12" s="70">
        <v>1549</v>
      </c>
      <c r="D12" s="71" t="s">
        <v>37</v>
      </c>
    </row>
    <row r="13" spans="1:4" x14ac:dyDescent="0.25">
      <c r="A13" s="43" t="s">
        <v>97</v>
      </c>
      <c r="B13" s="70">
        <v>8225</v>
      </c>
      <c r="C13" s="72" t="s">
        <v>37</v>
      </c>
      <c r="D13" s="71">
        <v>100</v>
      </c>
    </row>
    <row r="14" spans="1:4" ht="15.75" thickBot="1" x14ac:dyDescent="0.3">
      <c r="A14" s="43" t="s">
        <v>15</v>
      </c>
      <c r="B14" s="73">
        <v>11879</v>
      </c>
      <c r="C14" s="73">
        <v>7700</v>
      </c>
      <c r="D14" s="74">
        <v>1318</v>
      </c>
    </row>
    <row r="15" spans="1:4" ht="15.75" thickBot="1" x14ac:dyDescent="0.3">
      <c r="A15" s="15" t="s">
        <v>98</v>
      </c>
      <c r="B15" s="75">
        <v>227463</v>
      </c>
      <c r="C15" s="75">
        <v>53770</v>
      </c>
      <c r="D15" s="76">
        <v>2323</v>
      </c>
    </row>
    <row r="16" spans="1:4" x14ac:dyDescent="0.25">
      <c r="A16" s="18"/>
      <c r="B16" s="19"/>
      <c r="C16" s="19"/>
      <c r="D16" s="71"/>
    </row>
    <row r="17" spans="1:4" x14ac:dyDescent="0.25">
      <c r="A17" s="15" t="s">
        <v>99</v>
      </c>
      <c r="B17" s="19"/>
      <c r="C17" s="19"/>
      <c r="D17" s="71"/>
    </row>
    <row r="18" spans="1:4" x14ac:dyDescent="0.25">
      <c r="A18" s="43" t="s">
        <v>18</v>
      </c>
      <c r="B18" s="70">
        <v>19800</v>
      </c>
      <c r="C18" s="70">
        <v>7678</v>
      </c>
      <c r="D18" s="77">
        <v>3163</v>
      </c>
    </row>
    <row r="19" spans="1:4" x14ac:dyDescent="0.25">
      <c r="A19" s="43" t="s">
        <v>19</v>
      </c>
      <c r="B19" s="70">
        <v>61297</v>
      </c>
      <c r="C19" s="70">
        <v>32679</v>
      </c>
      <c r="D19" s="77">
        <v>6461</v>
      </c>
    </row>
    <row r="20" spans="1:4" x14ac:dyDescent="0.25">
      <c r="A20" s="43" t="s">
        <v>21</v>
      </c>
      <c r="B20" s="70">
        <v>16495</v>
      </c>
      <c r="C20" s="72">
        <v>532</v>
      </c>
      <c r="D20" s="71" t="s">
        <v>37</v>
      </c>
    </row>
    <row r="21" spans="1:4" x14ac:dyDescent="0.25">
      <c r="A21" s="43" t="s">
        <v>20</v>
      </c>
      <c r="B21" s="70">
        <v>43116</v>
      </c>
      <c r="C21" s="70">
        <v>3355</v>
      </c>
      <c r="D21" s="71">
        <v>58</v>
      </c>
    </row>
    <row r="22" spans="1:4" x14ac:dyDescent="0.25">
      <c r="A22" s="43" t="s">
        <v>100</v>
      </c>
      <c r="B22" s="72">
        <v>776</v>
      </c>
      <c r="C22" s="72">
        <v>380</v>
      </c>
      <c r="D22" s="71" t="s">
        <v>37</v>
      </c>
    </row>
    <row r="23" spans="1:4" ht="15.75" thickBot="1" x14ac:dyDescent="0.3">
      <c r="A23" s="43" t="s">
        <v>22</v>
      </c>
      <c r="B23" s="78">
        <v>191</v>
      </c>
      <c r="C23" s="78">
        <v>15</v>
      </c>
      <c r="D23" s="79" t="s">
        <v>101</v>
      </c>
    </row>
    <row r="24" spans="1:4" ht="15.75" thickBot="1" x14ac:dyDescent="0.3">
      <c r="A24" s="15" t="s">
        <v>102</v>
      </c>
      <c r="B24" s="75">
        <v>141675</v>
      </c>
      <c r="C24" s="75">
        <v>44638</v>
      </c>
      <c r="D24" s="76">
        <v>9683</v>
      </c>
    </row>
    <row r="25" spans="1:4" x14ac:dyDescent="0.25">
      <c r="A25" s="18"/>
      <c r="B25" s="19"/>
      <c r="C25" s="19"/>
      <c r="D25" s="80"/>
    </row>
    <row r="26" spans="1:4" ht="60.75" thickBot="1" x14ac:dyDescent="0.3">
      <c r="A26" s="81" t="s">
        <v>103</v>
      </c>
      <c r="B26" s="82">
        <v>85788</v>
      </c>
      <c r="C26" s="82">
        <v>9132</v>
      </c>
      <c r="D26" s="83">
        <v>-7359</v>
      </c>
    </row>
    <row r="27" spans="1:4" ht="15.75" thickTop="1" x14ac:dyDescent="0.25">
      <c r="A27" s="15"/>
      <c r="B27" s="19"/>
      <c r="C27" s="19"/>
      <c r="D27" s="71"/>
    </row>
    <row r="28" spans="1:4" x14ac:dyDescent="0.25">
      <c r="A28" s="43" t="s">
        <v>104</v>
      </c>
      <c r="B28" s="70">
        <v>25736</v>
      </c>
      <c r="C28" s="70">
        <v>2740</v>
      </c>
      <c r="D28" s="71" t="s">
        <v>37</v>
      </c>
    </row>
    <row r="29" spans="1:4" ht="15.75" thickBot="1" x14ac:dyDescent="0.3">
      <c r="A29" s="43"/>
      <c r="B29" s="32"/>
      <c r="C29" s="32"/>
      <c r="D29" s="79"/>
    </row>
    <row r="30" spans="1:4" ht="15.75" thickBot="1" x14ac:dyDescent="0.3">
      <c r="A30" s="15" t="s">
        <v>105</v>
      </c>
      <c r="B30" s="82">
        <v>60052</v>
      </c>
      <c r="C30" s="82">
        <v>6392</v>
      </c>
      <c r="D30" s="83">
        <v>-7359</v>
      </c>
    </row>
    <row r="31" spans="1:4" ht="15.75" thickTop="1" x14ac:dyDescent="0.25">
      <c r="A31" s="18"/>
      <c r="B31" s="19"/>
      <c r="C31" s="19"/>
      <c r="D31" s="71"/>
    </row>
    <row r="32" spans="1:4" x14ac:dyDescent="0.25">
      <c r="A32" s="15" t="s">
        <v>26</v>
      </c>
      <c r="B32" s="19"/>
      <c r="C32" s="19"/>
      <c r="D32" s="71"/>
    </row>
    <row r="33" spans="1:4" x14ac:dyDescent="0.25">
      <c r="A33" s="43" t="s">
        <v>106</v>
      </c>
      <c r="B33" s="70">
        <v>4694</v>
      </c>
      <c r="C33" s="72" t="s">
        <v>37</v>
      </c>
      <c r="D33" s="71" t="s">
        <v>37</v>
      </c>
    </row>
    <row r="34" spans="1:4" x14ac:dyDescent="0.25">
      <c r="A34" s="43" t="s">
        <v>107</v>
      </c>
      <c r="B34" s="70">
        <v>23782</v>
      </c>
      <c r="C34" s="72" t="s">
        <v>37</v>
      </c>
      <c r="D34" s="71" t="s">
        <v>37</v>
      </c>
    </row>
    <row r="35" spans="1:4" ht="15.75" thickBot="1" x14ac:dyDescent="0.3">
      <c r="A35" s="43" t="s">
        <v>108</v>
      </c>
      <c r="B35" s="73">
        <v>182716</v>
      </c>
      <c r="C35" s="78" t="s">
        <v>37</v>
      </c>
      <c r="D35" s="79" t="s">
        <v>37</v>
      </c>
    </row>
    <row r="36" spans="1:4" ht="15.75" thickBot="1" x14ac:dyDescent="0.3">
      <c r="A36" s="15" t="s">
        <v>109</v>
      </c>
      <c r="B36" s="75">
        <v>211191</v>
      </c>
      <c r="C36" s="84" t="s">
        <v>37</v>
      </c>
      <c r="D36" s="85" t="s">
        <v>37</v>
      </c>
    </row>
    <row r="37" spans="1:4" x14ac:dyDescent="0.25">
      <c r="A37" s="18"/>
      <c r="B37" s="19"/>
      <c r="C37" s="19"/>
      <c r="D37" s="71"/>
    </row>
    <row r="38" spans="1:4" ht="15.75" thickBot="1" x14ac:dyDescent="0.3">
      <c r="A38" s="15" t="s">
        <v>29</v>
      </c>
      <c r="B38" s="82">
        <v>271243</v>
      </c>
      <c r="C38" s="82">
        <v>6392</v>
      </c>
      <c r="D38" s="83">
        <v>-7359</v>
      </c>
    </row>
    <row r="39" spans="1:4" ht="15.75" thickTop="1" x14ac:dyDescent="0.25">
      <c r="A39" s="18"/>
      <c r="B39" s="19"/>
      <c r="C39" s="19"/>
      <c r="D39" s="71"/>
    </row>
    <row r="40" spans="1:4" x14ac:dyDescent="0.25">
      <c r="A40" s="15" t="s">
        <v>110</v>
      </c>
      <c r="B40" s="19"/>
      <c r="C40" s="19"/>
      <c r="D40" s="71"/>
    </row>
    <row r="41" spans="1:4" x14ac:dyDescent="0.25">
      <c r="A41" s="43" t="s">
        <v>110</v>
      </c>
      <c r="B41" s="70">
        <v>193763</v>
      </c>
      <c r="C41" s="70">
        <v>14869</v>
      </c>
      <c r="D41" s="71" t="s">
        <v>101</v>
      </c>
    </row>
    <row r="42" spans="1:4" x14ac:dyDescent="0.25">
      <c r="A42" s="43" t="s">
        <v>111</v>
      </c>
      <c r="B42" s="72" t="s">
        <v>37</v>
      </c>
      <c r="C42" s="70">
        <v>1200</v>
      </c>
      <c r="D42" s="71" t="s">
        <v>37</v>
      </c>
    </row>
    <row r="43" spans="1:4" ht="15.75" thickBot="1" x14ac:dyDescent="0.3">
      <c r="A43" s="43" t="s">
        <v>112</v>
      </c>
      <c r="B43" s="73">
        <v>23782</v>
      </c>
      <c r="C43" s="78" t="s">
        <v>37</v>
      </c>
      <c r="D43" s="79" t="s">
        <v>37</v>
      </c>
    </row>
    <row r="44" spans="1:4" ht="15.75" thickBot="1" x14ac:dyDescent="0.3">
      <c r="A44" s="86" t="s">
        <v>113</v>
      </c>
      <c r="B44" s="75">
        <v>217545</v>
      </c>
      <c r="C44" s="75">
        <v>16069</v>
      </c>
      <c r="D44" s="85" t="s">
        <v>37</v>
      </c>
    </row>
    <row r="45" spans="1:4" ht="15.75" thickBot="1" x14ac:dyDescent="0.3"/>
    <row r="46" spans="1:4" x14ac:dyDescent="0.25">
      <c r="A46" s="119" t="s">
        <v>87</v>
      </c>
      <c r="B46" s="68" t="s">
        <v>88</v>
      </c>
      <c r="C46" s="68" t="s">
        <v>88</v>
      </c>
      <c r="D46" s="65" t="s">
        <v>91</v>
      </c>
    </row>
    <row r="47" spans="1:4" x14ac:dyDescent="0.25">
      <c r="A47" s="120"/>
      <c r="B47" s="64" t="s">
        <v>89</v>
      </c>
      <c r="C47" s="64" t="s">
        <v>90</v>
      </c>
      <c r="D47" s="66" t="s">
        <v>92</v>
      </c>
    </row>
    <row r="48" spans="1:4" x14ac:dyDescent="0.25">
      <c r="A48" s="120"/>
      <c r="B48" s="64" t="s">
        <v>0</v>
      </c>
      <c r="C48" s="64" t="s">
        <v>0</v>
      </c>
      <c r="D48" s="66" t="s">
        <v>0</v>
      </c>
    </row>
    <row r="49" spans="1:4" x14ac:dyDescent="0.25">
      <c r="A49" s="120"/>
      <c r="B49" s="64" t="s">
        <v>3</v>
      </c>
      <c r="C49" s="64" t="s">
        <v>3</v>
      </c>
      <c r="D49" s="66" t="s">
        <v>3</v>
      </c>
    </row>
    <row r="50" spans="1:4" x14ac:dyDescent="0.25">
      <c r="A50" s="15"/>
      <c r="B50" s="54"/>
      <c r="C50" s="54"/>
      <c r="D50" s="88"/>
    </row>
    <row r="51" spans="1:4" x14ac:dyDescent="0.25">
      <c r="A51" s="15" t="s">
        <v>93</v>
      </c>
      <c r="B51" s="19"/>
      <c r="C51" s="19"/>
      <c r="D51" s="12"/>
    </row>
    <row r="52" spans="1:4" x14ac:dyDescent="0.25">
      <c r="A52" s="43" t="s">
        <v>114</v>
      </c>
      <c r="B52" s="70">
        <v>27525</v>
      </c>
      <c r="C52" s="70">
        <v>8036</v>
      </c>
      <c r="D52" s="71" t="s">
        <v>37</v>
      </c>
    </row>
    <row r="53" spans="1:4" x14ac:dyDescent="0.25">
      <c r="A53" s="43" t="s">
        <v>115</v>
      </c>
      <c r="B53" s="70">
        <v>196329</v>
      </c>
      <c r="C53" s="70">
        <v>44405</v>
      </c>
      <c r="D53" s="77">
        <v>2323</v>
      </c>
    </row>
    <row r="54" spans="1:4" ht="15.75" thickBot="1" x14ac:dyDescent="0.3">
      <c r="A54" s="43" t="s">
        <v>116</v>
      </c>
      <c r="B54" s="73">
        <v>3608</v>
      </c>
      <c r="C54" s="73">
        <v>1330</v>
      </c>
      <c r="D54" s="79" t="s">
        <v>37</v>
      </c>
    </row>
    <row r="55" spans="1:4" ht="15.75" thickBot="1" x14ac:dyDescent="0.3">
      <c r="A55" s="15" t="s">
        <v>98</v>
      </c>
      <c r="B55" s="75">
        <v>227463</v>
      </c>
      <c r="C55" s="75">
        <v>53770</v>
      </c>
      <c r="D55" s="76">
        <v>2323</v>
      </c>
    </row>
    <row r="56" spans="1:4" ht="15.75" thickBot="1" x14ac:dyDescent="0.3">
      <c r="A56" s="18"/>
      <c r="B56" s="32"/>
      <c r="C56" s="32"/>
      <c r="D56" s="79"/>
    </row>
    <row r="57" spans="1:4" ht="15.75" thickBot="1" x14ac:dyDescent="0.3">
      <c r="A57" s="15" t="s">
        <v>99</v>
      </c>
      <c r="B57" s="75">
        <v>141675</v>
      </c>
      <c r="C57" s="75">
        <v>44638</v>
      </c>
      <c r="D57" s="76">
        <v>9683</v>
      </c>
    </row>
    <row r="58" spans="1:4" ht="15.75" thickBot="1" x14ac:dyDescent="0.3">
      <c r="A58" s="18"/>
      <c r="B58" s="32"/>
      <c r="C58" s="32"/>
      <c r="D58" s="79"/>
    </row>
    <row r="59" spans="1:4" ht="15.75" thickBot="1" x14ac:dyDescent="0.3">
      <c r="A59" s="18" t="s">
        <v>117</v>
      </c>
      <c r="B59" s="73">
        <v>211191</v>
      </c>
      <c r="C59" s="78" t="s">
        <v>37</v>
      </c>
      <c r="D59" s="79" t="s">
        <v>37</v>
      </c>
    </row>
    <row r="60" spans="1:4" ht="15.75" thickBot="1" x14ac:dyDescent="0.3">
      <c r="A60" s="15" t="s">
        <v>118</v>
      </c>
      <c r="B60" s="82">
        <v>296979</v>
      </c>
      <c r="C60" s="82">
        <v>9132</v>
      </c>
      <c r="D60" s="83">
        <v>-7359</v>
      </c>
    </row>
    <row r="61" spans="1:4" ht="16.5" thickTop="1" thickBot="1" x14ac:dyDescent="0.3">
      <c r="A61" s="43" t="s">
        <v>104</v>
      </c>
      <c r="B61" s="73">
        <v>25736</v>
      </c>
      <c r="C61" s="73">
        <v>2740</v>
      </c>
      <c r="D61" s="79" t="s">
        <v>37</v>
      </c>
    </row>
    <row r="62" spans="1:4" ht="15.75" thickBot="1" x14ac:dyDescent="0.3">
      <c r="A62" s="15" t="s">
        <v>119</v>
      </c>
      <c r="B62" s="82">
        <v>271243</v>
      </c>
      <c r="C62" s="82">
        <v>6392</v>
      </c>
      <c r="D62" s="83">
        <v>-7359</v>
      </c>
    </row>
    <row r="63" spans="1:4" ht="16.5" thickTop="1" thickBot="1" x14ac:dyDescent="0.3">
      <c r="A63" s="86"/>
      <c r="B63" s="84"/>
      <c r="C63" s="84"/>
      <c r="D63" s="85"/>
    </row>
    <row r="64" spans="1:4" ht="15.75" thickBot="1" x14ac:dyDescent="0.3"/>
    <row r="65" spans="1:3" x14ac:dyDescent="0.25">
      <c r="A65" s="116" t="s">
        <v>120</v>
      </c>
      <c r="B65" s="68" t="s">
        <v>88</v>
      </c>
      <c r="C65" s="65" t="s">
        <v>88</v>
      </c>
    </row>
    <row r="66" spans="1:3" x14ac:dyDescent="0.25">
      <c r="A66" s="117"/>
      <c r="B66" s="64" t="s">
        <v>89</v>
      </c>
      <c r="C66" s="66" t="s">
        <v>90</v>
      </c>
    </row>
    <row r="67" spans="1:3" x14ac:dyDescent="0.25">
      <c r="A67" s="117"/>
      <c r="B67" s="64" t="s">
        <v>0</v>
      </c>
      <c r="C67" s="66" t="s">
        <v>0</v>
      </c>
    </row>
    <row r="68" spans="1:3" x14ac:dyDescent="0.25">
      <c r="A68" s="117"/>
      <c r="B68" s="64" t="s">
        <v>3</v>
      </c>
      <c r="C68" s="66" t="s">
        <v>3</v>
      </c>
    </row>
    <row r="69" spans="1:3" x14ac:dyDescent="0.25">
      <c r="A69" s="18" t="s">
        <v>121</v>
      </c>
      <c r="B69" s="72">
        <v>602</v>
      </c>
      <c r="C69" s="71" t="s">
        <v>37</v>
      </c>
    </row>
    <row r="70" spans="1:3" x14ac:dyDescent="0.25">
      <c r="A70" s="18" t="s">
        <v>122</v>
      </c>
      <c r="B70" s="70">
        <v>2998</v>
      </c>
      <c r="C70" s="71" t="s">
        <v>37</v>
      </c>
    </row>
    <row r="71" spans="1:3" x14ac:dyDescent="0.25">
      <c r="A71" s="18" t="s">
        <v>123</v>
      </c>
      <c r="B71" s="72">
        <v>8</v>
      </c>
      <c r="C71" s="71" t="s">
        <v>37</v>
      </c>
    </row>
    <row r="72" spans="1:3" x14ac:dyDescent="0.25">
      <c r="A72" s="18" t="s">
        <v>124</v>
      </c>
      <c r="B72" s="72" t="s">
        <v>37</v>
      </c>
      <c r="C72" s="71">
        <v>73</v>
      </c>
    </row>
    <row r="73" spans="1:3" x14ac:dyDescent="0.25">
      <c r="A73" s="18" t="s">
        <v>125</v>
      </c>
      <c r="B73" s="72" t="s">
        <v>37</v>
      </c>
      <c r="C73" s="71">
        <v>32</v>
      </c>
    </row>
    <row r="74" spans="1:3" x14ac:dyDescent="0.25">
      <c r="A74" s="18" t="s">
        <v>126</v>
      </c>
      <c r="B74" s="72" t="s">
        <v>37</v>
      </c>
      <c r="C74" s="71">
        <v>39</v>
      </c>
    </row>
    <row r="75" spans="1:3" x14ac:dyDescent="0.25">
      <c r="A75" s="18" t="s">
        <v>127</v>
      </c>
      <c r="B75" s="72" t="s">
        <v>37</v>
      </c>
      <c r="C75" s="71">
        <v>1</v>
      </c>
    </row>
    <row r="76" spans="1:3" x14ac:dyDescent="0.25">
      <c r="A76" s="18" t="s">
        <v>128</v>
      </c>
      <c r="B76" s="72" t="s">
        <v>37</v>
      </c>
      <c r="C76" s="71">
        <v>170</v>
      </c>
    </row>
    <row r="77" spans="1:3" x14ac:dyDescent="0.25">
      <c r="A77" s="18" t="s">
        <v>129</v>
      </c>
      <c r="B77" s="72" t="s">
        <v>37</v>
      </c>
      <c r="C77" s="71">
        <v>15</v>
      </c>
    </row>
    <row r="78" spans="1:3" x14ac:dyDescent="0.25">
      <c r="A78" s="18" t="s">
        <v>130</v>
      </c>
      <c r="B78" s="72" t="s">
        <v>37</v>
      </c>
      <c r="C78" s="77">
        <v>1000</v>
      </c>
    </row>
    <row r="79" spans="1:3" ht="15.75" thickBot="1" x14ac:dyDescent="0.3">
      <c r="A79" s="18" t="s">
        <v>121</v>
      </c>
      <c r="B79" s="78">
        <v>602</v>
      </c>
      <c r="C79" s="79" t="s">
        <v>37</v>
      </c>
    </row>
    <row r="80" spans="1:3" ht="15.75" thickBot="1" x14ac:dyDescent="0.3">
      <c r="A80" s="15" t="s">
        <v>131</v>
      </c>
      <c r="B80" s="82">
        <v>3608</v>
      </c>
      <c r="C80" s="83">
        <v>1330</v>
      </c>
    </row>
    <row r="81" spans="1:3" ht="16.5" thickTop="1" thickBot="1" x14ac:dyDescent="0.3">
      <c r="A81" s="86"/>
      <c r="B81" s="84"/>
      <c r="C81" s="85"/>
    </row>
  </sheetData>
  <mergeCells count="3">
    <mergeCell ref="A3:A6"/>
    <mergeCell ref="A46:A49"/>
    <mergeCell ref="A65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799A6-671F-4818-AC05-C15AACE34B9E}">
  <dimension ref="A1:K37"/>
  <sheetViews>
    <sheetView workbookViewId="0">
      <selection activeCell="E1" sqref="E1"/>
    </sheetView>
  </sheetViews>
  <sheetFormatPr defaultRowHeight="15" x14ac:dyDescent="0.25"/>
  <cols>
    <col min="1" max="1" width="47.85546875" customWidth="1"/>
    <col min="2" max="11" width="12.140625" customWidth="1"/>
  </cols>
  <sheetData>
    <row r="1" spans="1:11" ht="18.75" x14ac:dyDescent="0.25">
      <c r="A1" s="112" t="s">
        <v>188</v>
      </c>
    </row>
    <row r="2" spans="1:11" ht="19.5" thickBot="1" x14ac:dyDescent="0.3">
      <c r="A2" s="112"/>
    </row>
    <row r="3" spans="1:11" x14ac:dyDescent="0.25">
      <c r="A3" s="34"/>
      <c r="B3" s="89" t="s">
        <v>0</v>
      </c>
      <c r="C3" s="89" t="s">
        <v>1</v>
      </c>
      <c r="D3" s="89" t="s">
        <v>2</v>
      </c>
      <c r="E3" s="89" t="s">
        <v>132</v>
      </c>
      <c r="F3" s="89" t="s">
        <v>133</v>
      </c>
      <c r="G3" s="89" t="s">
        <v>134</v>
      </c>
      <c r="H3" s="89" t="s">
        <v>135</v>
      </c>
      <c r="I3" s="89" t="s">
        <v>136</v>
      </c>
      <c r="J3" s="89" t="s">
        <v>137</v>
      </c>
      <c r="K3" s="90" t="s">
        <v>138</v>
      </c>
    </row>
    <row r="4" spans="1:11" ht="15.75" thickBot="1" x14ac:dyDescent="0.3">
      <c r="A4" s="91"/>
      <c r="B4" s="92" t="s">
        <v>3</v>
      </c>
      <c r="C4" s="92" t="s">
        <v>3</v>
      </c>
      <c r="D4" s="92" t="s">
        <v>3</v>
      </c>
      <c r="E4" s="92" t="s">
        <v>3</v>
      </c>
      <c r="F4" s="92" t="s">
        <v>3</v>
      </c>
      <c r="G4" s="92" t="s">
        <v>3</v>
      </c>
      <c r="H4" s="92" t="s">
        <v>3</v>
      </c>
      <c r="I4" s="92" t="s">
        <v>3</v>
      </c>
      <c r="J4" s="92" t="s">
        <v>3</v>
      </c>
      <c r="K4" s="93" t="s">
        <v>3</v>
      </c>
    </row>
    <row r="5" spans="1:11" x14ac:dyDescent="0.25">
      <c r="A5" s="15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x14ac:dyDescent="0.25">
      <c r="A6" s="7" t="s">
        <v>5</v>
      </c>
      <c r="B6" s="8">
        <v>173824</v>
      </c>
      <c r="C6" s="8">
        <v>179020</v>
      </c>
      <c r="D6" s="8">
        <v>184518</v>
      </c>
      <c r="E6" s="8">
        <v>190561</v>
      </c>
      <c r="F6" s="8">
        <v>196996</v>
      </c>
      <c r="G6" s="8">
        <v>203850</v>
      </c>
      <c r="H6" s="8">
        <v>211150</v>
      </c>
      <c r="I6" s="8">
        <v>218926</v>
      </c>
      <c r="J6" s="8">
        <v>227213</v>
      </c>
      <c r="K6" s="9">
        <v>236044</v>
      </c>
    </row>
    <row r="7" spans="1:11" x14ac:dyDescent="0.25">
      <c r="A7" s="7" t="s">
        <v>6</v>
      </c>
      <c r="B7" s="8">
        <v>207963</v>
      </c>
      <c r="C7" s="8">
        <v>216693</v>
      </c>
      <c r="D7" s="8">
        <v>223326</v>
      </c>
      <c r="E7" s="8">
        <v>230608</v>
      </c>
      <c r="F7" s="8">
        <v>238359</v>
      </c>
      <c r="G7" s="8">
        <v>246610</v>
      </c>
      <c r="H7" s="8">
        <v>255393</v>
      </c>
      <c r="I7" s="8">
        <v>264747</v>
      </c>
      <c r="J7" s="8">
        <v>274709</v>
      </c>
      <c r="K7" s="9">
        <v>285441</v>
      </c>
    </row>
    <row r="8" spans="1:11" x14ac:dyDescent="0.25">
      <c r="A8" s="10" t="s">
        <v>7</v>
      </c>
      <c r="B8" s="94">
        <v>99297</v>
      </c>
      <c r="C8" s="94">
        <v>104779</v>
      </c>
      <c r="D8" s="94">
        <v>107974</v>
      </c>
      <c r="E8" s="94">
        <v>111479</v>
      </c>
      <c r="F8" s="94">
        <v>115207</v>
      </c>
      <c r="G8" s="94">
        <v>119173</v>
      </c>
      <c r="H8" s="94">
        <v>123393</v>
      </c>
      <c r="I8" s="94">
        <v>127885</v>
      </c>
      <c r="J8" s="94">
        <v>132667</v>
      </c>
      <c r="K8" s="95">
        <v>137878</v>
      </c>
    </row>
    <row r="9" spans="1:11" x14ac:dyDescent="0.25">
      <c r="A9" s="10" t="s">
        <v>8</v>
      </c>
      <c r="B9" s="94">
        <v>87537</v>
      </c>
      <c r="C9" s="94">
        <v>90154</v>
      </c>
      <c r="D9" s="94">
        <v>92922</v>
      </c>
      <c r="E9" s="94">
        <v>95966</v>
      </c>
      <c r="F9" s="94">
        <v>99206</v>
      </c>
      <c r="G9" s="94">
        <v>102658</v>
      </c>
      <c r="H9" s="94">
        <v>106334</v>
      </c>
      <c r="I9" s="94">
        <v>110250</v>
      </c>
      <c r="J9" s="94">
        <v>114423</v>
      </c>
      <c r="K9" s="95">
        <v>118871</v>
      </c>
    </row>
    <row r="10" spans="1:11" x14ac:dyDescent="0.25">
      <c r="A10" s="10" t="s">
        <v>139</v>
      </c>
      <c r="B10" s="94">
        <v>21129</v>
      </c>
      <c r="C10" s="94">
        <v>21761</v>
      </c>
      <c r="D10" s="94">
        <v>22429</v>
      </c>
      <c r="E10" s="94">
        <v>23163</v>
      </c>
      <c r="F10" s="94">
        <v>23946</v>
      </c>
      <c r="G10" s="94">
        <v>24779</v>
      </c>
      <c r="H10" s="94">
        <v>25666</v>
      </c>
      <c r="I10" s="94">
        <v>26611</v>
      </c>
      <c r="J10" s="94">
        <v>27619</v>
      </c>
      <c r="K10" s="95">
        <v>28692</v>
      </c>
    </row>
    <row r="11" spans="1:11" x14ac:dyDescent="0.25">
      <c r="A11" s="7" t="s">
        <v>10</v>
      </c>
      <c r="B11" s="8">
        <v>-25300</v>
      </c>
      <c r="C11" s="8">
        <v>-26150</v>
      </c>
      <c r="D11" s="8">
        <v>-26393</v>
      </c>
      <c r="E11" s="8">
        <v>-26643</v>
      </c>
      <c r="F11" s="8">
        <v>-26902</v>
      </c>
      <c r="G11" s="8">
        <v>-27172</v>
      </c>
      <c r="H11" s="8">
        <v>-27451</v>
      </c>
      <c r="I11" s="8">
        <v>-27742</v>
      </c>
      <c r="J11" s="8">
        <v>-28042</v>
      </c>
      <c r="K11" s="9">
        <v>-28353</v>
      </c>
    </row>
    <row r="12" spans="1:11" x14ac:dyDescent="0.25">
      <c r="A12" s="7" t="s">
        <v>11</v>
      </c>
      <c r="B12" s="8">
        <v>35684</v>
      </c>
      <c r="C12" s="8">
        <v>34594</v>
      </c>
      <c r="D12" s="8">
        <v>33965</v>
      </c>
      <c r="E12" s="8">
        <v>34523</v>
      </c>
      <c r="F12" s="8">
        <v>35094</v>
      </c>
      <c r="G12" s="8">
        <v>35679</v>
      </c>
      <c r="H12" s="8">
        <v>36278</v>
      </c>
      <c r="I12" s="8">
        <v>36892</v>
      </c>
      <c r="J12" s="8">
        <v>37521</v>
      </c>
      <c r="K12" s="9">
        <v>38165</v>
      </c>
    </row>
    <row r="13" spans="1:11" x14ac:dyDescent="0.25">
      <c r="A13" s="7" t="s">
        <v>12</v>
      </c>
      <c r="B13" s="8">
        <v>5578</v>
      </c>
      <c r="C13" s="8">
        <v>3736</v>
      </c>
      <c r="D13" s="8">
        <v>4401</v>
      </c>
      <c r="E13" s="8">
        <v>4458</v>
      </c>
      <c r="F13" s="8">
        <v>4555</v>
      </c>
      <c r="G13" s="8">
        <v>4680</v>
      </c>
      <c r="H13" s="8">
        <v>5104</v>
      </c>
      <c r="I13" s="8">
        <v>5137</v>
      </c>
      <c r="J13" s="8">
        <v>4473</v>
      </c>
      <c r="K13" s="9">
        <v>4855</v>
      </c>
    </row>
    <row r="14" spans="1:11" x14ac:dyDescent="0.25">
      <c r="A14" s="7" t="s">
        <v>13</v>
      </c>
      <c r="B14" s="11">
        <v>278</v>
      </c>
      <c r="C14" s="11">
        <v>283</v>
      </c>
      <c r="D14" s="11">
        <v>289</v>
      </c>
      <c r="E14" s="11">
        <v>294</v>
      </c>
      <c r="F14" s="11">
        <v>300</v>
      </c>
      <c r="G14" s="11">
        <v>305</v>
      </c>
      <c r="H14" s="11">
        <v>310</v>
      </c>
      <c r="I14" s="11">
        <v>315</v>
      </c>
      <c r="J14" s="11">
        <v>321</v>
      </c>
      <c r="K14" s="12">
        <v>326</v>
      </c>
    </row>
    <row r="15" spans="1:11" x14ac:dyDescent="0.25">
      <c r="A15" s="7" t="s">
        <v>14</v>
      </c>
      <c r="B15" s="8">
        <v>18564</v>
      </c>
      <c r="C15" s="8">
        <v>9987</v>
      </c>
      <c r="D15" s="8">
        <v>10214</v>
      </c>
      <c r="E15" s="8">
        <v>10448</v>
      </c>
      <c r="F15" s="8">
        <v>10688</v>
      </c>
      <c r="G15" s="8">
        <v>10936</v>
      </c>
      <c r="H15" s="8">
        <v>11192</v>
      </c>
      <c r="I15" s="8">
        <v>11455</v>
      </c>
      <c r="J15" s="8">
        <v>11726</v>
      </c>
      <c r="K15" s="9">
        <v>12005</v>
      </c>
    </row>
    <row r="16" spans="1:11" ht="15.75" thickBot="1" x14ac:dyDescent="0.3">
      <c r="A16" s="7" t="s">
        <v>15</v>
      </c>
      <c r="B16" s="13">
        <v>12799</v>
      </c>
      <c r="C16" s="13">
        <v>13612</v>
      </c>
      <c r="D16" s="13">
        <v>14078</v>
      </c>
      <c r="E16" s="13">
        <v>14549</v>
      </c>
      <c r="F16" s="13">
        <v>14963</v>
      </c>
      <c r="G16" s="13">
        <v>15492</v>
      </c>
      <c r="H16" s="13">
        <v>16058</v>
      </c>
      <c r="I16" s="13">
        <v>16300</v>
      </c>
      <c r="J16" s="13">
        <v>16639</v>
      </c>
      <c r="K16" s="14">
        <v>16958</v>
      </c>
    </row>
    <row r="17" spans="1:11" ht="15.75" thickBot="1" x14ac:dyDescent="0.3">
      <c r="A17" s="15" t="s">
        <v>16</v>
      </c>
      <c r="B17" s="16">
        <v>429390</v>
      </c>
      <c r="C17" s="16">
        <v>431776</v>
      </c>
      <c r="D17" s="16">
        <v>444398</v>
      </c>
      <c r="E17" s="16">
        <v>458798</v>
      </c>
      <c r="F17" s="16">
        <v>474053</v>
      </c>
      <c r="G17" s="16">
        <v>490380</v>
      </c>
      <c r="H17" s="16">
        <v>508033</v>
      </c>
      <c r="I17" s="16">
        <v>526031</v>
      </c>
      <c r="J17" s="16">
        <v>544560</v>
      </c>
      <c r="K17" s="17">
        <v>565441</v>
      </c>
    </row>
    <row r="18" spans="1:11" x14ac:dyDescent="0.2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2"/>
    </row>
    <row r="19" spans="1:11" x14ac:dyDescent="0.25">
      <c r="A19" s="15" t="s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2"/>
    </row>
    <row r="20" spans="1:11" x14ac:dyDescent="0.25">
      <c r="A20" s="7" t="s">
        <v>18</v>
      </c>
      <c r="B20" s="8">
        <v>134940</v>
      </c>
      <c r="C20" s="8">
        <v>138302</v>
      </c>
      <c r="D20" s="8">
        <v>141773</v>
      </c>
      <c r="E20" s="8">
        <v>145476</v>
      </c>
      <c r="F20" s="8">
        <v>149276</v>
      </c>
      <c r="G20" s="8">
        <v>153175</v>
      </c>
      <c r="H20" s="8">
        <v>157333</v>
      </c>
      <c r="I20" s="8">
        <v>161603</v>
      </c>
      <c r="J20" s="8">
        <v>165989</v>
      </c>
      <c r="K20" s="9">
        <v>170663</v>
      </c>
    </row>
    <row r="21" spans="1:11" x14ac:dyDescent="0.25">
      <c r="A21" s="7" t="s">
        <v>19</v>
      </c>
      <c r="B21" s="8">
        <v>143293</v>
      </c>
      <c r="C21" s="8">
        <v>141187</v>
      </c>
      <c r="D21" s="8">
        <v>144432</v>
      </c>
      <c r="E21" s="8">
        <v>150459</v>
      </c>
      <c r="F21" s="8">
        <v>156248</v>
      </c>
      <c r="G21" s="8">
        <v>162580</v>
      </c>
      <c r="H21" s="8">
        <v>170332</v>
      </c>
      <c r="I21" s="8">
        <v>178017</v>
      </c>
      <c r="J21" s="8">
        <v>186021</v>
      </c>
      <c r="K21" s="9">
        <v>194305</v>
      </c>
    </row>
    <row r="22" spans="1:11" x14ac:dyDescent="0.25">
      <c r="A22" s="7" t="s">
        <v>20</v>
      </c>
      <c r="B22" s="8">
        <v>127709</v>
      </c>
      <c r="C22" s="8">
        <v>128184</v>
      </c>
      <c r="D22" s="8">
        <v>128067</v>
      </c>
      <c r="E22" s="8">
        <v>131494</v>
      </c>
      <c r="F22" s="8">
        <v>132812</v>
      </c>
      <c r="G22" s="8">
        <v>134174</v>
      </c>
      <c r="H22" s="8">
        <v>140819</v>
      </c>
      <c r="I22" s="8">
        <v>149398</v>
      </c>
      <c r="J22" s="8">
        <v>155633</v>
      </c>
      <c r="K22" s="9">
        <v>159000</v>
      </c>
    </row>
    <row r="23" spans="1:11" x14ac:dyDescent="0.25">
      <c r="A23" s="7" t="s">
        <v>21</v>
      </c>
      <c r="B23" s="8">
        <v>21719</v>
      </c>
      <c r="C23" s="8">
        <v>20311</v>
      </c>
      <c r="D23" s="8">
        <v>19110</v>
      </c>
      <c r="E23" s="8">
        <v>16892</v>
      </c>
      <c r="F23" s="8">
        <v>14598</v>
      </c>
      <c r="G23" s="8">
        <v>12823</v>
      </c>
      <c r="H23" s="8">
        <v>11958</v>
      </c>
      <c r="I23" s="8">
        <v>10938</v>
      </c>
      <c r="J23" s="8">
        <v>9310</v>
      </c>
      <c r="K23" s="9">
        <v>8367</v>
      </c>
    </row>
    <row r="24" spans="1:11" ht="15.75" thickBot="1" x14ac:dyDescent="0.3">
      <c r="A24" s="7" t="s">
        <v>22</v>
      </c>
      <c r="B24" s="13">
        <v>1294</v>
      </c>
      <c r="C24" s="13">
        <v>1171</v>
      </c>
      <c r="D24" s="13">
        <v>1203</v>
      </c>
      <c r="E24" s="13">
        <v>1238</v>
      </c>
      <c r="F24" s="13">
        <v>1275</v>
      </c>
      <c r="G24" s="13">
        <v>1314</v>
      </c>
      <c r="H24" s="13">
        <v>1356</v>
      </c>
      <c r="I24" s="13">
        <v>1401</v>
      </c>
      <c r="J24" s="13">
        <v>1448</v>
      </c>
      <c r="K24" s="14">
        <v>1498</v>
      </c>
    </row>
    <row r="25" spans="1:11" ht="15.75" thickBot="1" x14ac:dyDescent="0.3">
      <c r="A25" s="15" t="s">
        <v>23</v>
      </c>
      <c r="B25" s="16">
        <v>428955</v>
      </c>
      <c r="C25" s="16">
        <v>429155</v>
      </c>
      <c r="D25" s="16">
        <v>434585</v>
      </c>
      <c r="E25" s="16">
        <v>445560</v>
      </c>
      <c r="F25" s="16">
        <v>454211</v>
      </c>
      <c r="G25" s="16">
        <v>464067</v>
      </c>
      <c r="H25" s="16">
        <v>481799</v>
      </c>
      <c r="I25" s="16">
        <v>501357</v>
      </c>
      <c r="J25" s="16">
        <v>518401</v>
      </c>
      <c r="K25" s="17">
        <v>533833</v>
      </c>
    </row>
    <row r="26" spans="1:11" ht="15.75" thickBot="1" x14ac:dyDescent="0.3">
      <c r="A26" s="18"/>
      <c r="B26" s="32"/>
      <c r="C26" s="32"/>
      <c r="D26" s="32"/>
      <c r="E26" s="32"/>
      <c r="F26" s="32"/>
      <c r="G26" s="32"/>
      <c r="H26" s="32"/>
      <c r="I26" s="32"/>
      <c r="J26" s="32"/>
      <c r="K26" s="42"/>
    </row>
    <row r="27" spans="1:11" ht="15.75" thickBot="1" x14ac:dyDescent="0.3">
      <c r="A27" s="15" t="s">
        <v>24</v>
      </c>
      <c r="B27" s="96">
        <v>435</v>
      </c>
      <c r="C27" s="29">
        <v>2621</v>
      </c>
      <c r="D27" s="29">
        <v>9814</v>
      </c>
      <c r="E27" s="29">
        <v>13238</v>
      </c>
      <c r="F27" s="29">
        <v>19842</v>
      </c>
      <c r="G27" s="29">
        <v>26314</v>
      </c>
      <c r="H27" s="29">
        <v>26234</v>
      </c>
      <c r="I27" s="29">
        <v>24674</v>
      </c>
      <c r="J27" s="29">
        <v>26158</v>
      </c>
      <c r="K27" s="30">
        <v>31608</v>
      </c>
    </row>
    <row r="28" spans="1:11" ht="15.75" thickTop="1" x14ac:dyDescent="0.25">
      <c r="A28" s="15"/>
      <c r="B28" s="19"/>
      <c r="C28" s="19"/>
      <c r="D28" s="19"/>
      <c r="E28" s="19"/>
      <c r="F28" s="19"/>
      <c r="G28" s="19"/>
      <c r="H28" s="19"/>
      <c r="I28" s="19"/>
      <c r="J28" s="19"/>
      <c r="K28" s="12"/>
    </row>
    <row r="29" spans="1:11" x14ac:dyDescent="0.25">
      <c r="A29" s="15" t="s">
        <v>25</v>
      </c>
      <c r="B29" s="97">
        <v>1E-3</v>
      </c>
      <c r="C29" s="97">
        <v>6.1000000000000004E-3</v>
      </c>
      <c r="D29" s="97">
        <v>2.2100000000000002E-2</v>
      </c>
      <c r="E29" s="97">
        <v>2.8899999999999999E-2</v>
      </c>
      <c r="F29" s="97">
        <v>4.19E-2</v>
      </c>
      <c r="G29" s="97">
        <v>5.3699999999999998E-2</v>
      </c>
      <c r="H29" s="97">
        <v>5.16E-2</v>
      </c>
      <c r="I29" s="97">
        <v>4.6899999999999997E-2</v>
      </c>
      <c r="J29" s="97">
        <v>4.8000000000000001E-2</v>
      </c>
      <c r="K29" s="98">
        <v>5.5899999999999998E-2</v>
      </c>
    </row>
    <row r="30" spans="1:11" x14ac:dyDescent="0.25">
      <c r="A30" s="15"/>
      <c r="B30" s="11"/>
      <c r="C30" s="11"/>
      <c r="D30" s="11"/>
      <c r="E30" s="11"/>
      <c r="F30" s="11"/>
      <c r="G30" s="11"/>
      <c r="H30" s="11"/>
      <c r="I30" s="11"/>
      <c r="J30" s="11"/>
      <c r="K30" s="12"/>
    </row>
    <row r="31" spans="1:11" x14ac:dyDescent="0.25">
      <c r="A31" s="15" t="s">
        <v>26</v>
      </c>
      <c r="B31" s="19"/>
      <c r="C31" s="19"/>
      <c r="D31" s="19"/>
      <c r="E31" s="19"/>
      <c r="F31" s="19"/>
      <c r="G31" s="19"/>
      <c r="H31" s="19"/>
      <c r="I31" s="19"/>
      <c r="J31" s="19"/>
      <c r="K31" s="12"/>
    </row>
    <row r="32" spans="1:11" x14ac:dyDescent="0.25">
      <c r="A32" s="99" t="s">
        <v>27</v>
      </c>
      <c r="B32" s="8">
        <v>321830</v>
      </c>
      <c r="C32" s="8">
        <v>94245</v>
      </c>
      <c r="D32" s="8">
        <v>78686</v>
      </c>
      <c r="E32" s="8">
        <v>138516</v>
      </c>
      <c r="F32" s="8">
        <v>113156</v>
      </c>
      <c r="G32" s="8">
        <v>140093</v>
      </c>
      <c r="H32" s="8">
        <v>210745</v>
      </c>
      <c r="I32" s="8">
        <v>157123</v>
      </c>
      <c r="J32" s="8">
        <v>155480</v>
      </c>
      <c r="K32" s="9">
        <v>163308</v>
      </c>
    </row>
    <row r="33" spans="1:11" x14ac:dyDescent="0.25">
      <c r="A33" s="7"/>
      <c r="B33" s="11"/>
      <c r="C33" s="11"/>
      <c r="D33" s="11"/>
      <c r="E33" s="11"/>
      <c r="F33" s="11"/>
      <c r="G33" s="11"/>
      <c r="H33" s="11"/>
      <c r="I33" s="11"/>
      <c r="J33" s="11"/>
      <c r="K33" s="12"/>
    </row>
    <row r="34" spans="1:11" ht="15.75" thickBot="1" x14ac:dyDescent="0.3">
      <c r="A34" s="18"/>
      <c r="B34" s="41"/>
      <c r="C34" s="41"/>
      <c r="D34" s="41"/>
      <c r="E34" s="41"/>
      <c r="F34" s="41"/>
      <c r="G34" s="41"/>
      <c r="H34" s="41"/>
      <c r="I34" s="41"/>
      <c r="J34" s="41"/>
      <c r="K34" s="42"/>
    </row>
    <row r="35" spans="1:11" ht="15.75" thickBot="1" x14ac:dyDescent="0.3">
      <c r="A35" s="15" t="s">
        <v>28</v>
      </c>
      <c r="B35" s="16">
        <v>321830</v>
      </c>
      <c r="C35" s="16">
        <v>94245</v>
      </c>
      <c r="D35" s="16">
        <v>78686</v>
      </c>
      <c r="E35" s="16">
        <v>138516</v>
      </c>
      <c r="F35" s="16">
        <v>113156</v>
      </c>
      <c r="G35" s="16">
        <v>140093</v>
      </c>
      <c r="H35" s="16">
        <v>210745</v>
      </c>
      <c r="I35" s="16">
        <v>157123</v>
      </c>
      <c r="J35" s="16">
        <v>155480</v>
      </c>
      <c r="K35" s="17">
        <v>163308</v>
      </c>
    </row>
    <row r="36" spans="1:11" ht="15.75" thickBot="1" x14ac:dyDescent="0.3">
      <c r="A36" s="15"/>
      <c r="B36" s="32"/>
      <c r="C36" s="32"/>
      <c r="D36" s="32"/>
      <c r="E36" s="32"/>
      <c r="F36" s="32"/>
      <c r="G36" s="32"/>
      <c r="H36" s="32"/>
      <c r="I36" s="32"/>
      <c r="J36" s="32"/>
      <c r="K36" s="42"/>
    </row>
    <row r="37" spans="1:11" ht="15.75" thickBot="1" x14ac:dyDescent="0.3">
      <c r="A37" s="86" t="s">
        <v>29</v>
      </c>
      <c r="B37" s="29">
        <v>322265</v>
      </c>
      <c r="C37" s="29">
        <v>96866</v>
      </c>
      <c r="D37" s="29">
        <v>88500</v>
      </c>
      <c r="E37" s="29">
        <v>151754</v>
      </c>
      <c r="F37" s="29">
        <v>132998</v>
      </c>
      <c r="G37" s="29">
        <v>166407</v>
      </c>
      <c r="H37" s="29">
        <v>236979</v>
      </c>
      <c r="I37" s="29">
        <v>181797</v>
      </c>
      <c r="J37" s="29">
        <v>181638</v>
      </c>
      <c r="K37" s="30">
        <v>194916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C12B-F589-4773-97BB-44C0141B4331}">
  <dimension ref="A1:K38"/>
  <sheetViews>
    <sheetView workbookViewId="0">
      <selection activeCell="E1" sqref="E1"/>
    </sheetView>
  </sheetViews>
  <sheetFormatPr defaultRowHeight="15" x14ac:dyDescent="0.25"/>
  <cols>
    <col min="1" max="1" width="33.5703125" customWidth="1"/>
    <col min="2" max="11" width="13" customWidth="1"/>
  </cols>
  <sheetData>
    <row r="1" spans="1:11" ht="18.75" x14ac:dyDescent="0.25">
      <c r="A1" s="112" t="s">
        <v>189</v>
      </c>
    </row>
    <row r="2" spans="1:11" ht="15.75" thickBot="1" x14ac:dyDescent="0.3"/>
    <row r="3" spans="1:11" x14ac:dyDescent="0.25">
      <c r="A3" s="34"/>
      <c r="B3" s="89" t="s">
        <v>0</v>
      </c>
      <c r="C3" s="89" t="s">
        <v>1</v>
      </c>
      <c r="D3" s="89" t="s">
        <v>2</v>
      </c>
      <c r="E3" s="89" t="s">
        <v>132</v>
      </c>
      <c r="F3" s="89" t="s">
        <v>133</v>
      </c>
      <c r="G3" s="89" t="s">
        <v>134</v>
      </c>
      <c r="H3" s="89" t="s">
        <v>135</v>
      </c>
      <c r="I3" s="89" t="s">
        <v>136</v>
      </c>
      <c r="J3" s="89" t="s">
        <v>137</v>
      </c>
      <c r="K3" s="90" t="s">
        <v>138</v>
      </c>
    </row>
    <row r="4" spans="1:11" ht="15.75" thickBot="1" x14ac:dyDescent="0.3">
      <c r="A4" s="37"/>
      <c r="B4" s="100" t="s">
        <v>3</v>
      </c>
      <c r="C4" s="100" t="s">
        <v>3</v>
      </c>
      <c r="D4" s="100" t="s">
        <v>3</v>
      </c>
      <c r="E4" s="100" t="s">
        <v>3</v>
      </c>
      <c r="F4" s="100" t="s">
        <v>3</v>
      </c>
      <c r="G4" s="100" t="s">
        <v>3</v>
      </c>
      <c r="H4" s="100" t="s">
        <v>3</v>
      </c>
      <c r="I4" s="100" t="s">
        <v>3</v>
      </c>
      <c r="J4" s="100" t="s">
        <v>3</v>
      </c>
      <c r="K4" s="101" t="s">
        <v>3</v>
      </c>
    </row>
    <row r="5" spans="1:11" x14ac:dyDescent="0.25">
      <c r="A5" s="15" t="s">
        <v>30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11" x14ac:dyDescent="0.25">
      <c r="A6" s="18" t="s">
        <v>140</v>
      </c>
      <c r="B6" s="8">
        <v>63644</v>
      </c>
      <c r="C6" s="8">
        <v>72875</v>
      </c>
      <c r="D6" s="8">
        <v>76124</v>
      </c>
      <c r="E6" s="8">
        <v>77717</v>
      </c>
      <c r="F6" s="8">
        <v>86302</v>
      </c>
      <c r="G6" s="8">
        <v>107551</v>
      </c>
      <c r="H6" s="8">
        <v>116621</v>
      </c>
      <c r="I6" s="8">
        <v>95903</v>
      </c>
      <c r="J6" s="8">
        <v>97597</v>
      </c>
      <c r="K6" s="9">
        <v>96240</v>
      </c>
    </row>
    <row r="7" spans="1:11" x14ac:dyDescent="0.25">
      <c r="A7" s="18" t="s">
        <v>141</v>
      </c>
      <c r="B7" s="8">
        <v>37687</v>
      </c>
      <c r="C7" s="8">
        <v>37085</v>
      </c>
      <c r="D7" s="8">
        <v>38098</v>
      </c>
      <c r="E7" s="8">
        <v>39328</v>
      </c>
      <c r="F7" s="8">
        <v>40517</v>
      </c>
      <c r="G7" s="8">
        <v>42017</v>
      </c>
      <c r="H7" s="8">
        <v>43494</v>
      </c>
      <c r="I7" s="8">
        <v>45029</v>
      </c>
      <c r="J7" s="8">
        <v>46542</v>
      </c>
      <c r="K7" s="9">
        <v>48422</v>
      </c>
    </row>
    <row r="8" spans="1:11" x14ac:dyDescent="0.25">
      <c r="A8" s="18" t="s">
        <v>142</v>
      </c>
      <c r="B8" s="8">
        <v>1486</v>
      </c>
      <c r="C8" s="8">
        <v>1486</v>
      </c>
      <c r="D8" s="8">
        <v>1486</v>
      </c>
      <c r="E8" s="8">
        <v>1486</v>
      </c>
      <c r="F8" s="8">
        <v>1486</v>
      </c>
      <c r="G8" s="8">
        <v>1486</v>
      </c>
      <c r="H8" s="8">
        <v>1486</v>
      </c>
      <c r="I8" s="8">
        <v>1486</v>
      </c>
      <c r="J8" s="8">
        <v>1486</v>
      </c>
      <c r="K8" s="9">
        <v>1486</v>
      </c>
    </row>
    <row r="9" spans="1:11" ht="15.75" thickBot="1" x14ac:dyDescent="0.3">
      <c r="A9" s="18" t="s">
        <v>143</v>
      </c>
      <c r="B9" s="13">
        <v>4211</v>
      </c>
      <c r="C9" s="13">
        <v>4211</v>
      </c>
      <c r="D9" s="13">
        <v>4211</v>
      </c>
      <c r="E9" s="13">
        <v>4211</v>
      </c>
      <c r="F9" s="13">
        <v>4211</v>
      </c>
      <c r="G9" s="13">
        <v>4211</v>
      </c>
      <c r="H9" s="13">
        <v>4211</v>
      </c>
      <c r="I9" s="13">
        <v>4211</v>
      </c>
      <c r="J9" s="13">
        <v>4211</v>
      </c>
      <c r="K9" s="14">
        <v>4211</v>
      </c>
    </row>
    <row r="10" spans="1:11" ht="15.75" thickBot="1" x14ac:dyDescent="0.3">
      <c r="A10" s="15" t="s">
        <v>35</v>
      </c>
      <c r="B10" s="16">
        <v>107028</v>
      </c>
      <c r="C10" s="16">
        <v>115657</v>
      </c>
      <c r="D10" s="16">
        <v>119919</v>
      </c>
      <c r="E10" s="16">
        <v>122742</v>
      </c>
      <c r="F10" s="16">
        <v>132515</v>
      </c>
      <c r="G10" s="16">
        <v>155265</v>
      </c>
      <c r="H10" s="16">
        <v>165812</v>
      </c>
      <c r="I10" s="16">
        <v>146629</v>
      </c>
      <c r="J10" s="16">
        <v>149836</v>
      </c>
      <c r="K10" s="17">
        <v>150359</v>
      </c>
    </row>
    <row r="11" spans="1:11" x14ac:dyDescent="0.25">
      <c r="A11" s="7"/>
      <c r="B11" s="11"/>
      <c r="C11" s="11"/>
      <c r="D11" s="11"/>
      <c r="E11" s="11"/>
      <c r="F11" s="11"/>
      <c r="G11" s="11"/>
      <c r="H11" s="11"/>
      <c r="I11" s="11"/>
      <c r="J11" s="11"/>
      <c r="K11" s="12"/>
    </row>
    <row r="12" spans="1:11" x14ac:dyDescent="0.25">
      <c r="A12" s="15" t="s">
        <v>36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</row>
    <row r="13" spans="1:11" x14ac:dyDescent="0.25">
      <c r="A13" s="18" t="s">
        <v>141</v>
      </c>
      <c r="B13" s="11">
        <v>1</v>
      </c>
      <c r="C13" s="11">
        <v>1</v>
      </c>
      <c r="D13" s="11" t="s">
        <v>72</v>
      </c>
      <c r="E13" s="11" t="s">
        <v>72</v>
      </c>
      <c r="F13" s="11" t="s">
        <v>72</v>
      </c>
      <c r="G13" s="11" t="s">
        <v>72</v>
      </c>
      <c r="H13" s="11" t="s">
        <v>72</v>
      </c>
      <c r="I13" s="11" t="s">
        <v>37</v>
      </c>
      <c r="J13" s="11" t="s">
        <v>72</v>
      </c>
      <c r="K13" s="12" t="s">
        <v>72</v>
      </c>
    </row>
    <row r="14" spans="1:11" x14ac:dyDescent="0.25">
      <c r="A14" s="18" t="s">
        <v>144</v>
      </c>
      <c r="B14" s="8">
        <v>5046503</v>
      </c>
      <c r="C14" s="8">
        <v>5124325</v>
      </c>
      <c r="D14" s="8">
        <v>5174404</v>
      </c>
      <c r="E14" s="8">
        <v>5297432</v>
      </c>
      <c r="F14" s="8">
        <v>5406430</v>
      </c>
      <c r="G14" s="8">
        <v>5576192</v>
      </c>
      <c r="H14" s="8">
        <v>5809037</v>
      </c>
      <c r="I14" s="8">
        <v>5998634</v>
      </c>
      <c r="J14" s="8">
        <v>6187108</v>
      </c>
      <c r="K14" s="9">
        <v>6366187</v>
      </c>
    </row>
    <row r="15" spans="1:11" x14ac:dyDescent="0.25">
      <c r="A15" s="18" t="s">
        <v>145</v>
      </c>
      <c r="B15" s="8">
        <v>6610</v>
      </c>
      <c r="C15" s="8">
        <v>5227</v>
      </c>
      <c r="D15" s="8">
        <v>4654</v>
      </c>
      <c r="E15" s="8">
        <v>4591</v>
      </c>
      <c r="F15" s="8">
        <v>4554</v>
      </c>
      <c r="G15" s="8">
        <v>4523</v>
      </c>
      <c r="H15" s="8">
        <v>4492</v>
      </c>
      <c r="I15" s="8">
        <v>4470</v>
      </c>
      <c r="J15" s="8">
        <v>4448</v>
      </c>
      <c r="K15" s="9">
        <v>4426</v>
      </c>
    </row>
    <row r="16" spans="1:11" ht="15.75" thickBot="1" x14ac:dyDescent="0.3">
      <c r="A16" s="18" t="s">
        <v>146</v>
      </c>
      <c r="B16" s="13">
        <v>4970</v>
      </c>
      <c r="C16" s="13">
        <v>4970</v>
      </c>
      <c r="D16" s="13">
        <v>4970</v>
      </c>
      <c r="E16" s="13">
        <v>4970</v>
      </c>
      <c r="F16" s="13">
        <v>4970</v>
      </c>
      <c r="G16" s="13">
        <v>4970</v>
      </c>
      <c r="H16" s="13">
        <v>4970</v>
      </c>
      <c r="I16" s="13">
        <v>4970</v>
      </c>
      <c r="J16" s="13">
        <v>4970</v>
      </c>
      <c r="K16" s="14">
        <v>4970</v>
      </c>
    </row>
    <row r="17" spans="1:11" ht="15.75" thickBot="1" x14ac:dyDescent="0.3">
      <c r="A17" s="15" t="s">
        <v>40</v>
      </c>
      <c r="B17" s="16">
        <v>5058084</v>
      </c>
      <c r="C17" s="16">
        <v>5134522</v>
      </c>
      <c r="D17" s="16">
        <v>5184028</v>
      </c>
      <c r="E17" s="16">
        <v>5306993</v>
      </c>
      <c r="F17" s="16">
        <v>5415955</v>
      </c>
      <c r="G17" s="16">
        <v>5585686</v>
      </c>
      <c r="H17" s="16">
        <v>5818500</v>
      </c>
      <c r="I17" s="16">
        <v>6008075</v>
      </c>
      <c r="J17" s="16">
        <v>6196527</v>
      </c>
      <c r="K17" s="17">
        <v>6375583</v>
      </c>
    </row>
    <row r="18" spans="1:11" ht="15.75" thickBot="1" x14ac:dyDescent="0.3">
      <c r="A18" s="15" t="s">
        <v>41</v>
      </c>
      <c r="B18" s="16">
        <v>5165112</v>
      </c>
      <c r="C18" s="16">
        <v>5250180</v>
      </c>
      <c r="D18" s="16">
        <v>5303947</v>
      </c>
      <c r="E18" s="16">
        <v>5429735</v>
      </c>
      <c r="F18" s="16">
        <v>5548470</v>
      </c>
      <c r="G18" s="16">
        <v>5740951</v>
      </c>
      <c r="H18" s="16">
        <v>5984312</v>
      </c>
      <c r="I18" s="16">
        <v>6154704</v>
      </c>
      <c r="J18" s="16">
        <v>6346363</v>
      </c>
      <c r="K18" s="17">
        <v>6525941</v>
      </c>
    </row>
    <row r="19" spans="1:11" x14ac:dyDescent="0.25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25">
      <c r="A20" s="15" t="s">
        <v>42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</row>
    <row r="21" spans="1:11" x14ac:dyDescent="0.25">
      <c r="A21" s="7" t="s">
        <v>147</v>
      </c>
      <c r="B21" s="8">
        <v>64942</v>
      </c>
      <c r="C21" s="8">
        <v>61048</v>
      </c>
      <c r="D21" s="8">
        <v>62641</v>
      </c>
      <c r="E21" s="8">
        <v>65340</v>
      </c>
      <c r="F21" s="8">
        <v>67722</v>
      </c>
      <c r="G21" s="8">
        <v>70722</v>
      </c>
      <c r="H21" s="8">
        <v>74081</v>
      </c>
      <c r="I21" s="8">
        <v>77421</v>
      </c>
      <c r="J21" s="8">
        <v>80655</v>
      </c>
      <c r="K21" s="9">
        <v>84500</v>
      </c>
    </row>
    <row r="22" spans="1:11" x14ac:dyDescent="0.25">
      <c r="A22" s="7" t="s">
        <v>148</v>
      </c>
      <c r="B22" s="8">
        <v>31990</v>
      </c>
      <c r="C22" s="8">
        <v>34987</v>
      </c>
      <c r="D22" s="8">
        <v>37127</v>
      </c>
      <c r="E22" s="8">
        <v>34849</v>
      </c>
      <c r="F22" s="8">
        <v>26894</v>
      </c>
      <c r="G22" s="8">
        <v>29226</v>
      </c>
      <c r="H22" s="8">
        <v>31491</v>
      </c>
      <c r="I22" s="8">
        <v>28987</v>
      </c>
      <c r="J22" s="8">
        <v>31367</v>
      </c>
      <c r="K22" s="9">
        <v>28228</v>
      </c>
    </row>
    <row r="23" spans="1:11" x14ac:dyDescent="0.25">
      <c r="A23" s="7" t="s">
        <v>149</v>
      </c>
      <c r="B23" s="8">
        <v>27674</v>
      </c>
      <c r="C23" s="8">
        <v>28108</v>
      </c>
      <c r="D23" s="8">
        <v>27207</v>
      </c>
      <c r="E23" s="8">
        <v>29066</v>
      </c>
      <c r="F23" s="8">
        <v>32315</v>
      </c>
      <c r="G23" s="8">
        <v>34617</v>
      </c>
      <c r="H23" s="8">
        <v>35946</v>
      </c>
      <c r="I23" s="8">
        <v>37822</v>
      </c>
      <c r="J23" s="8">
        <v>39100</v>
      </c>
      <c r="K23" s="9">
        <v>39334</v>
      </c>
    </row>
    <row r="24" spans="1:11" ht="15.75" thickBot="1" x14ac:dyDescent="0.3">
      <c r="A24" s="7" t="s">
        <v>150</v>
      </c>
      <c r="B24" s="41">
        <v>354</v>
      </c>
      <c r="C24" s="41">
        <v>354</v>
      </c>
      <c r="D24" s="41">
        <v>354</v>
      </c>
      <c r="E24" s="41">
        <v>354</v>
      </c>
      <c r="F24" s="41">
        <v>354</v>
      </c>
      <c r="G24" s="41">
        <v>354</v>
      </c>
      <c r="H24" s="41">
        <v>354</v>
      </c>
      <c r="I24" s="41">
        <v>354</v>
      </c>
      <c r="J24" s="41">
        <v>354</v>
      </c>
      <c r="K24" s="42">
        <v>354</v>
      </c>
    </row>
    <row r="25" spans="1:11" ht="15.75" thickBot="1" x14ac:dyDescent="0.3">
      <c r="A25" s="15" t="s">
        <v>47</v>
      </c>
      <c r="B25" s="16">
        <v>124959</v>
      </c>
      <c r="C25" s="16">
        <v>124496</v>
      </c>
      <c r="D25" s="16">
        <v>127329</v>
      </c>
      <c r="E25" s="16">
        <v>129609</v>
      </c>
      <c r="F25" s="16">
        <v>127284</v>
      </c>
      <c r="G25" s="16">
        <v>134919</v>
      </c>
      <c r="H25" s="16">
        <v>141871</v>
      </c>
      <c r="I25" s="16">
        <v>144583</v>
      </c>
      <c r="J25" s="16">
        <v>151476</v>
      </c>
      <c r="K25" s="17">
        <v>152417</v>
      </c>
    </row>
    <row r="26" spans="1:11" x14ac:dyDescent="0.25">
      <c r="A26" s="7"/>
      <c r="B26" s="11"/>
      <c r="C26" s="11"/>
      <c r="D26" s="11"/>
      <c r="E26" s="11"/>
      <c r="F26" s="11"/>
      <c r="G26" s="11"/>
      <c r="H26" s="11"/>
      <c r="I26" s="11"/>
      <c r="J26" s="11"/>
      <c r="K26" s="12"/>
    </row>
    <row r="27" spans="1:11" x14ac:dyDescent="0.25">
      <c r="A27" s="15" t="s">
        <v>48</v>
      </c>
      <c r="B27" s="11"/>
      <c r="C27" s="11"/>
      <c r="D27" s="11"/>
      <c r="E27" s="11"/>
      <c r="F27" s="11"/>
      <c r="G27" s="11"/>
      <c r="H27" s="11"/>
      <c r="I27" s="11"/>
      <c r="J27" s="11"/>
      <c r="K27" s="12"/>
    </row>
    <row r="28" spans="1:11" x14ac:dyDescent="0.25">
      <c r="A28" s="7" t="s">
        <v>151</v>
      </c>
      <c r="B28" s="8">
        <v>335773</v>
      </c>
      <c r="C28" s="8">
        <v>325826</v>
      </c>
      <c r="D28" s="8">
        <v>288699</v>
      </c>
      <c r="E28" s="8">
        <v>253850</v>
      </c>
      <c r="F28" s="8">
        <v>226956</v>
      </c>
      <c r="G28" s="8">
        <v>217762</v>
      </c>
      <c r="H28" s="8">
        <v>206303</v>
      </c>
      <c r="I28" s="8">
        <v>177316</v>
      </c>
      <c r="J28" s="8">
        <v>165980</v>
      </c>
      <c r="K28" s="9">
        <v>137752</v>
      </c>
    </row>
    <row r="29" spans="1:11" x14ac:dyDescent="0.25">
      <c r="A29" s="7" t="s">
        <v>152</v>
      </c>
      <c r="B29" s="8">
        <v>29674</v>
      </c>
      <c r="C29" s="8">
        <v>24952</v>
      </c>
      <c r="D29" s="8">
        <v>12120</v>
      </c>
      <c r="E29" s="8">
        <v>12761</v>
      </c>
      <c r="F29" s="8">
        <v>20188</v>
      </c>
      <c r="G29" s="8">
        <v>22994</v>
      </c>
      <c r="H29" s="8">
        <v>22339</v>
      </c>
      <c r="I29" s="8">
        <v>23062</v>
      </c>
      <c r="J29" s="8">
        <v>20870</v>
      </c>
      <c r="K29" s="9">
        <v>13576</v>
      </c>
    </row>
    <row r="30" spans="1:11" ht="15.75" thickBot="1" x14ac:dyDescent="0.3">
      <c r="A30" s="7" t="s">
        <v>153</v>
      </c>
      <c r="B30" s="13">
        <v>1723</v>
      </c>
      <c r="C30" s="13">
        <v>1723</v>
      </c>
      <c r="D30" s="13">
        <v>1723</v>
      </c>
      <c r="E30" s="13">
        <v>1723</v>
      </c>
      <c r="F30" s="13">
        <v>1723</v>
      </c>
      <c r="G30" s="13">
        <v>1723</v>
      </c>
      <c r="H30" s="13">
        <v>1723</v>
      </c>
      <c r="I30" s="13">
        <v>1723</v>
      </c>
      <c r="J30" s="13">
        <v>1723</v>
      </c>
      <c r="K30" s="14">
        <v>1723</v>
      </c>
    </row>
    <row r="31" spans="1:11" ht="15.75" thickBot="1" x14ac:dyDescent="0.3">
      <c r="A31" s="15" t="s">
        <v>50</v>
      </c>
      <c r="B31" s="16">
        <v>367170</v>
      </c>
      <c r="C31" s="16">
        <v>352501</v>
      </c>
      <c r="D31" s="16">
        <v>302542</v>
      </c>
      <c r="E31" s="16">
        <v>268334</v>
      </c>
      <c r="F31" s="16">
        <v>248867</v>
      </c>
      <c r="G31" s="16">
        <v>242479</v>
      </c>
      <c r="H31" s="16">
        <v>230364</v>
      </c>
      <c r="I31" s="16">
        <v>202101</v>
      </c>
      <c r="J31" s="16">
        <v>188573</v>
      </c>
      <c r="K31" s="17">
        <v>153051</v>
      </c>
    </row>
    <row r="32" spans="1:11" ht="15.75" thickBot="1" x14ac:dyDescent="0.3">
      <c r="A32" s="15" t="s">
        <v>51</v>
      </c>
      <c r="B32" s="16">
        <v>492129</v>
      </c>
      <c r="C32" s="16">
        <v>476997</v>
      </c>
      <c r="D32" s="16">
        <v>429871</v>
      </c>
      <c r="E32" s="16">
        <v>397943</v>
      </c>
      <c r="F32" s="16">
        <v>376151</v>
      </c>
      <c r="G32" s="16">
        <v>377398</v>
      </c>
      <c r="H32" s="16">
        <v>372236</v>
      </c>
      <c r="I32" s="16">
        <v>346684</v>
      </c>
      <c r="J32" s="16">
        <v>340050</v>
      </c>
      <c r="K32" s="17">
        <v>305468</v>
      </c>
    </row>
    <row r="33" spans="1:11" ht="15.75" thickBot="1" x14ac:dyDescent="0.3">
      <c r="A33" s="15" t="s">
        <v>52</v>
      </c>
      <c r="B33" s="16">
        <v>4672983</v>
      </c>
      <c r="C33" s="16">
        <v>4773183</v>
      </c>
      <c r="D33" s="16">
        <v>4874076</v>
      </c>
      <c r="E33" s="16">
        <v>5031792</v>
      </c>
      <c r="F33" s="16">
        <v>5172319</v>
      </c>
      <c r="G33" s="16">
        <v>5363553</v>
      </c>
      <c r="H33" s="16">
        <v>5612076</v>
      </c>
      <c r="I33" s="16">
        <v>5808020</v>
      </c>
      <c r="J33" s="16">
        <v>6006314</v>
      </c>
      <c r="K33" s="17">
        <v>6220473</v>
      </c>
    </row>
    <row r="34" spans="1:11" x14ac:dyDescent="0.25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2"/>
    </row>
    <row r="35" spans="1:11" x14ac:dyDescent="0.25">
      <c r="A35" s="15" t="s">
        <v>53</v>
      </c>
      <c r="B35" s="11"/>
      <c r="C35" s="11"/>
      <c r="D35" s="11"/>
      <c r="E35" s="11"/>
      <c r="F35" s="11"/>
      <c r="G35" s="11"/>
      <c r="H35" s="11"/>
      <c r="I35" s="11"/>
      <c r="J35" s="11"/>
      <c r="K35" s="12"/>
    </row>
    <row r="36" spans="1:11" x14ac:dyDescent="0.25">
      <c r="A36" s="7" t="s">
        <v>54</v>
      </c>
      <c r="B36" s="8">
        <v>752282</v>
      </c>
      <c r="C36" s="8">
        <v>755616</v>
      </c>
      <c r="D36" s="8">
        <v>768010</v>
      </c>
      <c r="E36" s="8">
        <v>773972</v>
      </c>
      <c r="F36" s="8">
        <v>781500</v>
      </c>
      <c r="G36" s="8">
        <v>806328</v>
      </c>
      <c r="H36" s="8">
        <v>817871</v>
      </c>
      <c r="I36" s="8">
        <v>832019</v>
      </c>
      <c r="J36" s="8">
        <v>848674</v>
      </c>
      <c r="K36" s="9">
        <v>867917</v>
      </c>
    </row>
    <row r="37" spans="1:11" ht="15.75" thickBot="1" x14ac:dyDescent="0.3">
      <c r="A37" s="7" t="s">
        <v>55</v>
      </c>
      <c r="B37" s="13">
        <v>3920701</v>
      </c>
      <c r="C37" s="13">
        <v>4017567</v>
      </c>
      <c r="D37" s="13">
        <v>4106067</v>
      </c>
      <c r="E37" s="13">
        <v>4257820</v>
      </c>
      <c r="F37" s="13">
        <v>4390819</v>
      </c>
      <c r="G37" s="13">
        <v>4557225</v>
      </c>
      <c r="H37" s="13">
        <v>4794205</v>
      </c>
      <c r="I37" s="13">
        <v>4976001</v>
      </c>
      <c r="J37" s="13">
        <v>5157640</v>
      </c>
      <c r="K37" s="14">
        <v>5352556</v>
      </c>
    </row>
    <row r="38" spans="1:11" ht="15.75" thickBot="1" x14ac:dyDescent="0.3">
      <c r="A38" s="86" t="s">
        <v>56</v>
      </c>
      <c r="B38" s="29">
        <v>4672983</v>
      </c>
      <c r="C38" s="29">
        <v>4773183</v>
      </c>
      <c r="D38" s="29">
        <v>4874076</v>
      </c>
      <c r="E38" s="29">
        <v>5031792</v>
      </c>
      <c r="F38" s="29">
        <v>5172319</v>
      </c>
      <c r="G38" s="29">
        <v>5363553</v>
      </c>
      <c r="H38" s="29">
        <v>5612076</v>
      </c>
      <c r="I38" s="29">
        <v>5808020</v>
      </c>
      <c r="J38" s="29">
        <v>6006314</v>
      </c>
      <c r="K38" s="30">
        <v>6220473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AD11-B9E9-46A5-919B-1A6CCF8E13D7}">
  <dimension ref="A1:K27"/>
  <sheetViews>
    <sheetView workbookViewId="0">
      <selection activeCell="C1" sqref="C1"/>
    </sheetView>
  </sheetViews>
  <sheetFormatPr defaultRowHeight="15" x14ac:dyDescent="0.25"/>
  <cols>
    <col min="1" max="1" width="49.28515625" customWidth="1"/>
    <col min="2" max="11" width="12.85546875" customWidth="1"/>
  </cols>
  <sheetData>
    <row r="1" spans="1:11" ht="18.75" x14ac:dyDescent="0.3">
      <c r="A1" s="113" t="s">
        <v>190</v>
      </c>
    </row>
    <row r="2" spans="1:11" ht="15.75" thickBot="1" x14ac:dyDescent="0.3"/>
    <row r="3" spans="1:11" x14ac:dyDescent="0.25">
      <c r="A3" s="34"/>
      <c r="B3" s="89" t="s">
        <v>0</v>
      </c>
      <c r="C3" s="89" t="s">
        <v>1</v>
      </c>
      <c r="D3" s="89" t="s">
        <v>2</v>
      </c>
      <c r="E3" s="89" t="s">
        <v>132</v>
      </c>
      <c r="F3" s="89" t="s">
        <v>133</v>
      </c>
      <c r="G3" s="89" t="s">
        <v>134</v>
      </c>
      <c r="H3" s="89" t="s">
        <v>135</v>
      </c>
      <c r="I3" s="89" t="s">
        <v>136</v>
      </c>
      <c r="J3" s="89" t="s">
        <v>137</v>
      </c>
      <c r="K3" s="90" t="s">
        <v>138</v>
      </c>
    </row>
    <row r="4" spans="1:11" ht="15.75" thickBot="1" x14ac:dyDescent="0.3">
      <c r="A4" s="37"/>
      <c r="B4" s="100" t="s">
        <v>3</v>
      </c>
      <c r="C4" s="100" t="s">
        <v>3</v>
      </c>
      <c r="D4" s="100" t="s">
        <v>3</v>
      </c>
      <c r="E4" s="100" t="s">
        <v>3</v>
      </c>
      <c r="F4" s="100" t="s">
        <v>3</v>
      </c>
      <c r="G4" s="100" t="s">
        <v>3</v>
      </c>
      <c r="H4" s="100" t="s">
        <v>3</v>
      </c>
      <c r="I4" s="100" t="s">
        <v>3</v>
      </c>
      <c r="J4" s="100" t="s">
        <v>3</v>
      </c>
      <c r="K4" s="101" t="s">
        <v>3</v>
      </c>
    </row>
    <row r="5" spans="1:11" x14ac:dyDescent="0.25">
      <c r="A5" s="87"/>
      <c r="K5" s="104"/>
    </row>
    <row r="6" spans="1:11" x14ac:dyDescent="0.25">
      <c r="A6" s="15" t="s">
        <v>57</v>
      </c>
      <c r="B6" s="54"/>
      <c r="C6" s="54"/>
      <c r="D6" s="54"/>
      <c r="E6" s="54"/>
      <c r="F6" s="54"/>
      <c r="G6" s="54"/>
      <c r="H6" s="54"/>
      <c r="I6" s="54"/>
      <c r="J6" s="54"/>
      <c r="K6" s="88"/>
    </row>
    <row r="7" spans="1:11" x14ac:dyDescent="0.25">
      <c r="A7" s="7" t="s">
        <v>154</v>
      </c>
      <c r="B7" s="8">
        <v>407743</v>
      </c>
      <c r="C7" s="8">
        <v>425344</v>
      </c>
      <c r="D7" s="8">
        <v>437992</v>
      </c>
      <c r="E7" s="8">
        <v>452086</v>
      </c>
      <c r="F7" s="8">
        <v>467253</v>
      </c>
      <c r="G7" s="8">
        <v>483108</v>
      </c>
      <c r="H7" s="8">
        <v>500324</v>
      </c>
      <c r="I7" s="8">
        <v>518191</v>
      </c>
      <c r="J7" s="8">
        <v>537363</v>
      </c>
      <c r="K7" s="9">
        <v>557452</v>
      </c>
    </row>
    <row r="8" spans="1:11" x14ac:dyDescent="0.25">
      <c r="A8" s="7" t="s">
        <v>155</v>
      </c>
      <c r="B8" s="8">
        <v>-297328</v>
      </c>
      <c r="C8" s="8">
        <v>-291295</v>
      </c>
      <c r="D8" s="8">
        <v>-299472</v>
      </c>
      <c r="E8" s="8">
        <v>-291968</v>
      </c>
      <c r="F8" s="8">
        <v>-301704</v>
      </c>
      <c r="G8" s="8">
        <v>-311387</v>
      </c>
      <c r="H8" s="8">
        <v>-324878</v>
      </c>
      <c r="I8" s="8">
        <v>-334931</v>
      </c>
      <c r="J8" s="8">
        <v>-350944</v>
      </c>
      <c r="K8" s="9">
        <v>-369442</v>
      </c>
    </row>
    <row r="9" spans="1:11" x14ac:dyDescent="0.25">
      <c r="A9" s="7" t="s">
        <v>156</v>
      </c>
      <c r="B9" s="8">
        <v>5578</v>
      </c>
      <c r="C9" s="8">
        <v>3736</v>
      </c>
      <c r="D9" s="8">
        <v>4401</v>
      </c>
      <c r="E9" s="8">
        <v>4458</v>
      </c>
      <c r="F9" s="8">
        <v>4555</v>
      </c>
      <c r="G9" s="8">
        <v>4680</v>
      </c>
      <c r="H9" s="8">
        <v>5104</v>
      </c>
      <c r="I9" s="8">
        <v>5137</v>
      </c>
      <c r="J9" s="8">
        <v>4473</v>
      </c>
      <c r="K9" s="9">
        <v>4855</v>
      </c>
    </row>
    <row r="10" spans="1:11" ht="15.75" thickBot="1" x14ac:dyDescent="0.3">
      <c r="A10" s="18" t="s">
        <v>157</v>
      </c>
      <c r="B10" s="13">
        <v>-20832</v>
      </c>
      <c r="C10" s="13">
        <v>-19294</v>
      </c>
      <c r="D10" s="13">
        <v>-18093</v>
      </c>
      <c r="E10" s="13">
        <v>-15875</v>
      </c>
      <c r="F10" s="13">
        <v>-13581</v>
      </c>
      <c r="G10" s="13">
        <v>-11806</v>
      </c>
      <c r="H10" s="13">
        <v>-10941</v>
      </c>
      <c r="I10" s="13">
        <v>-9921</v>
      </c>
      <c r="J10" s="13">
        <v>-8293</v>
      </c>
      <c r="K10" s="14">
        <v>-7350</v>
      </c>
    </row>
    <row r="11" spans="1:11" ht="15.75" thickBot="1" x14ac:dyDescent="0.3">
      <c r="A11" s="15" t="s">
        <v>62</v>
      </c>
      <c r="B11" s="16">
        <v>95161</v>
      </c>
      <c r="C11" s="16">
        <v>118490</v>
      </c>
      <c r="D11" s="16">
        <v>124829</v>
      </c>
      <c r="E11" s="16">
        <v>148700</v>
      </c>
      <c r="F11" s="16">
        <v>156524</v>
      </c>
      <c r="G11" s="16">
        <v>164597</v>
      </c>
      <c r="H11" s="16">
        <v>169609</v>
      </c>
      <c r="I11" s="16">
        <v>178476</v>
      </c>
      <c r="J11" s="16">
        <v>182600</v>
      </c>
      <c r="K11" s="17">
        <v>185514</v>
      </c>
    </row>
    <row r="12" spans="1:11" x14ac:dyDescent="0.25">
      <c r="A12" s="7"/>
      <c r="B12" s="11"/>
      <c r="C12" s="11"/>
      <c r="D12" s="11"/>
      <c r="E12" s="11"/>
      <c r="F12" s="11"/>
      <c r="G12" s="11"/>
      <c r="H12" s="11"/>
      <c r="I12" s="11"/>
      <c r="J12" s="11"/>
      <c r="K12" s="12"/>
    </row>
    <row r="13" spans="1:11" x14ac:dyDescent="0.25">
      <c r="A13" s="15" t="s">
        <v>63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</row>
    <row r="14" spans="1:11" x14ac:dyDescent="0.25">
      <c r="A14" s="99" t="s">
        <v>158</v>
      </c>
      <c r="B14" s="8">
        <v>-346252</v>
      </c>
      <c r="C14" s="8">
        <v>-132288</v>
      </c>
      <c r="D14" s="8">
        <v>-103419</v>
      </c>
      <c r="E14" s="8">
        <v>-130752</v>
      </c>
      <c r="F14" s="8">
        <v>-139375</v>
      </c>
      <c r="G14" s="8">
        <v>-201726</v>
      </c>
      <c r="H14" s="8">
        <v>-232824</v>
      </c>
      <c r="I14" s="8">
        <v>-208917</v>
      </c>
      <c r="J14" s="8">
        <v>-209676</v>
      </c>
      <c r="K14" s="9">
        <v>-204257</v>
      </c>
    </row>
    <row r="15" spans="1:11" x14ac:dyDescent="0.25">
      <c r="A15" s="99" t="s">
        <v>65</v>
      </c>
      <c r="B15" s="11">
        <v>1</v>
      </c>
      <c r="C15" s="8">
        <v>2335</v>
      </c>
      <c r="D15" s="11" t="s">
        <v>37</v>
      </c>
      <c r="E15" s="11" t="s">
        <v>37</v>
      </c>
      <c r="F15" s="11" t="s">
        <v>37</v>
      </c>
      <c r="G15" s="11" t="s">
        <v>37</v>
      </c>
      <c r="H15" s="11" t="s">
        <v>37</v>
      </c>
      <c r="I15" s="11" t="s">
        <v>37</v>
      </c>
      <c r="J15" s="11" t="s">
        <v>37</v>
      </c>
      <c r="K15" s="12" t="s">
        <v>37</v>
      </c>
    </row>
    <row r="16" spans="1:11" x14ac:dyDescent="0.25">
      <c r="A16" s="99" t="s">
        <v>159</v>
      </c>
      <c r="B16" s="11">
        <v>414</v>
      </c>
      <c r="C16" s="8">
        <v>2355</v>
      </c>
      <c r="D16" s="11">
        <v>640</v>
      </c>
      <c r="E16" s="11">
        <v>659</v>
      </c>
      <c r="F16" s="8">
        <v>1011</v>
      </c>
      <c r="G16" s="11">
        <v>844</v>
      </c>
      <c r="H16" s="8">
        <v>2203</v>
      </c>
      <c r="I16" s="11">
        <v>649</v>
      </c>
      <c r="J16" s="11">
        <v>803</v>
      </c>
      <c r="K16" s="9">
        <v>1206</v>
      </c>
    </row>
    <row r="17" spans="1:11" ht="15.75" thickBot="1" x14ac:dyDescent="0.3">
      <c r="A17" s="99" t="s">
        <v>160</v>
      </c>
      <c r="B17" s="13">
        <v>173282</v>
      </c>
      <c r="C17" s="13">
        <v>25289</v>
      </c>
      <c r="D17" s="13">
        <v>16186</v>
      </c>
      <c r="E17" s="13">
        <v>20112</v>
      </c>
      <c r="F17" s="13">
        <v>25274</v>
      </c>
      <c r="G17" s="13">
        <v>64397</v>
      </c>
      <c r="H17" s="13">
        <v>79277</v>
      </c>
      <c r="I17" s="13">
        <v>40565</v>
      </c>
      <c r="J17" s="13">
        <v>36923</v>
      </c>
      <c r="K17" s="14">
        <v>47546</v>
      </c>
    </row>
    <row r="18" spans="1:11" ht="15.75" thickBot="1" x14ac:dyDescent="0.3">
      <c r="A18" s="15" t="s">
        <v>69</v>
      </c>
      <c r="B18" s="16">
        <v>-172555</v>
      </c>
      <c r="C18" s="16">
        <v>-102309</v>
      </c>
      <c r="D18" s="16">
        <v>-86593</v>
      </c>
      <c r="E18" s="16">
        <v>-109981</v>
      </c>
      <c r="F18" s="16">
        <v>-113090</v>
      </c>
      <c r="G18" s="16">
        <v>-136485</v>
      </c>
      <c r="H18" s="16">
        <v>-151344</v>
      </c>
      <c r="I18" s="16">
        <v>-167703</v>
      </c>
      <c r="J18" s="16">
        <v>-171950</v>
      </c>
      <c r="K18" s="17">
        <v>-155505</v>
      </c>
    </row>
    <row r="19" spans="1:11" x14ac:dyDescent="0.25">
      <c r="A19" s="7"/>
      <c r="B19" s="11"/>
      <c r="C19" s="11"/>
      <c r="D19" s="11"/>
      <c r="E19" s="11"/>
      <c r="F19" s="11"/>
      <c r="G19" s="11"/>
      <c r="H19" s="11"/>
      <c r="I19" s="11"/>
      <c r="J19" s="11"/>
      <c r="K19" s="12"/>
    </row>
    <row r="20" spans="1:11" x14ac:dyDescent="0.25">
      <c r="A20" s="15" t="s">
        <v>70</v>
      </c>
      <c r="C20" s="11"/>
      <c r="D20" s="11"/>
      <c r="E20" s="11"/>
      <c r="F20" s="11"/>
      <c r="G20" s="11"/>
      <c r="H20" s="11"/>
      <c r="I20" s="11"/>
      <c r="J20" s="11"/>
      <c r="K20" s="12"/>
    </row>
    <row r="21" spans="1:11" x14ac:dyDescent="0.25">
      <c r="A21" s="7" t="s">
        <v>161</v>
      </c>
      <c r="B21" s="8">
        <v>20000</v>
      </c>
      <c r="C21" s="8">
        <v>25000</v>
      </c>
      <c r="D21" s="11" t="s">
        <v>162</v>
      </c>
      <c r="E21" s="11" t="s">
        <v>162</v>
      </c>
      <c r="F21" s="11" t="s">
        <v>162</v>
      </c>
      <c r="G21" s="8">
        <v>20000</v>
      </c>
      <c r="H21" s="8">
        <v>20000</v>
      </c>
      <c r="I21" s="11" t="s">
        <v>162</v>
      </c>
      <c r="J21" s="8">
        <v>20000</v>
      </c>
      <c r="K21" s="12" t="s">
        <v>72</v>
      </c>
    </row>
    <row r="22" spans="1:11" ht="15.75" thickBot="1" x14ac:dyDescent="0.3">
      <c r="A22" s="7" t="s">
        <v>163</v>
      </c>
      <c r="B22" s="13">
        <v>-29655</v>
      </c>
      <c r="C22" s="13">
        <v>-31950</v>
      </c>
      <c r="D22" s="13">
        <v>-34987</v>
      </c>
      <c r="E22" s="13">
        <v>-37127</v>
      </c>
      <c r="F22" s="13">
        <v>-34849</v>
      </c>
      <c r="G22" s="13">
        <v>-26862</v>
      </c>
      <c r="H22" s="13">
        <v>-29194</v>
      </c>
      <c r="I22" s="13">
        <v>-31491</v>
      </c>
      <c r="J22" s="13">
        <v>-28955</v>
      </c>
      <c r="K22" s="14">
        <v>-31367</v>
      </c>
    </row>
    <row r="23" spans="1:11" ht="15.75" thickBot="1" x14ac:dyDescent="0.3">
      <c r="A23" s="15" t="s">
        <v>74</v>
      </c>
      <c r="B23" s="16">
        <v>-9655</v>
      </c>
      <c r="C23" s="16">
        <v>-6950</v>
      </c>
      <c r="D23" s="16">
        <v>-34987</v>
      </c>
      <c r="E23" s="16">
        <v>-37127</v>
      </c>
      <c r="F23" s="16">
        <v>-34849</v>
      </c>
      <c r="G23" s="16">
        <v>-6862</v>
      </c>
      <c r="H23" s="16">
        <v>-9194</v>
      </c>
      <c r="I23" s="16">
        <v>-31491</v>
      </c>
      <c r="J23" s="16">
        <v>-8955</v>
      </c>
      <c r="K23" s="17">
        <v>-31367</v>
      </c>
    </row>
    <row r="24" spans="1:11" x14ac:dyDescent="0.25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1" x14ac:dyDescent="0.25">
      <c r="A25" s="15" t="s">
        <v>75</v>
      </c>
      <c r="B25" s="8">
        <v>-87049</v>
      </c>
      <c r="C25" s="8">
        <v>9231</v>
      </c>
      <c r="D25" s="8">
        <v>3249</v>
      </c>
      <c r="E25" s="8">
        <v>1592</v>
      </c>
      <c r="F25" s="8">
        <v>8585</v>
      </c>
      <c r="G25" s="8">
        <v>21249</v>
      </c>
      <c r="H25" s="8">
        <v>9070</v>
      </c>
      <c r="I25" s="8">
        <v>-20718</v>
      </c>
      <c r="J25" s="8">
        <v>1694</v>
      </c>
      <c r="K25" s="9">
        <v>-1358</v>
      </c>
    </row>
    <row r="26" spans="1:11" ht="15.75" thickBot="1" x14ac:dyDescent="0.3">
      <c r="A26" s="18" t="s">
        <v>164</v>
      </c>
      <c r="B26" s="13">
        <v>150693</v>
      </c>
      <c r="C26" s="13">
        <v>63644</v>
      </c>
      <c r="D26" s="13">
        <v>72875</v>
      </c>
      <c r="E26" s="13">
        <v>76124</v>
      </c>
      <c r="F26" s="13">
        <v>77717</v>
      </c>
      <c r="G26" s="13">
        <v>86302</v>
      </c>
      <c r="H26" s="13">
        <v>107551</v>
      </c>
      <c r="I26" s="13">
        <v>116621</v>
      </c>
      <c r="J26" s="13">
        <v>95903</v>
      </c>
      <c r="K26" s="14">
        <v>97597</v>
      </c>
    </row>
    <row r="27" spans="1:11" ht="15.75" thickBot="1" x14ac:dyDescent="0.3">
      <c r="A27" s="86" t="s">
        <v>77</v>
      </c>
      <c r="B27" s="29">
        <v>63644</v>
      </c>
      <c r="C27" s="29">
        <v>72875</v>
      </c>
      <c r="D27" s="29">
        <v>76124</v>
      </c>
      <c r="E27" s="29">
        <v>77717</v>
      </c>
      <c r="F27" s="29">
        <v>86302</v>
      </c>
      <c r="G27" s="29">
        <v>107551</v>
      </c>
      <c r="H27" s="29">
        <v>116621</v>
      </c>
      <c r="I27" s="29">
        <v>95903</v>
      </c>
      <c r="J27" s="29">
        <v>97597</v>
      </c>
      <c r="K27" s="30">
        <v>96240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'Table 6'!_Toc516755753</vt:lpstr>
      <vt:lpstr>'Table 6'!_Toc516755754</vt:lpstr>
      <vt:lpstr>'Table 6'!_Toc516755755</vt:lpstr>
      <vt:lpstr>'Table 6'!_Toc516755756</vt:lpstr>
      <vt:lpstr>'Table 6'!_Toc516755757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Pietrobon</dc:creator>
  <cp:lastModifiedBy>Kenneth Melchert</cp:lastModifiedBy>
  <dcterms:created xsi:type="dcterms:W3CDTF">2019-07-10T23:01:05Z</dcterms:created>
  <dcterms:modified xsi:type="dcterms:W3CDTF">2019-07-11T01:32:37Z</dcterms:modified>
</cp:coreProperties>
</file>