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Disability Employment and Carers Group\Disability Employment Programs Branch\Performance Modelling Evaluation\DES Data\Monthly Report\2023-24\202401\"/>
    </mc:Choice>
  </mc:AlternateContent>
  <bookViews>
    <workbookView xWindow="-120" yWindow="-120" windowWidth="29040" windowHeight="15840"/>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I12" i="7"/>
  <c r="C83" i="8" a="1"/>
  <c r="F85" i="8" a="1"/>
  <c r="F51" i="9" a="1"/>
  <c r="F89" i="9" a="1"/>
  <c r="H91" i="9"/>
  <c r="I44" i="7"/>
  <c r="F49" i="9" a="1"/>
  <c r="D51" i="9" a="1"/>
  <c r="D91" i="9" a="1"/>
  <c r="I46" i="7"/>
  <c r="H49" i="9"/>
  <c r="D88" i="9" a="1"/>
  <c r="C90" i="9" a="1"/>
  <c r="D12" i="9" a="1"/>
  <c r="H12" i="7"/>
  <c r="C11" i="9" a="1"/>
  <c r="F88" i="9" a="1"/>
  <c r="F45" i="7" a="1"/>
  <c r="H12" i="8"/>
  <c r="H82" i="8"/>
  <c r="D10" i="7" a="1"/>
  <c r="I82" i="8"/>
  <c r="F11" i="9" a="1"/>
  <c r="C10" i="7" a="1"/>
  <c r="I11" i="7"/>
  <c r="H11" i="9"/>
  <c r="C88" i="9" a="1"/>
  <c r="H10" i="9"/>
  <c r="H11" i="7"/>
  <c r="H84" i="8"/>
  <c r="I47" i="7"/>
  <c r="C11" i="7" a="1"/>
  <c r="H45" i="7"/>
  <c r="C89" i="9" a="1"/>
  <c r="I9" i="9"/>
  <c r="I8" i="9"/>
  <c r="I84" i="8"/>
  <c r="D47" i="7" a="1"/>
  <c r="H87" i="9"/>
  <c r="C91" i="9" a="1"/>
  <c r="H42" i="8"/>
  <c r="F8" i="9" a="1"/>
  <c r="H90" i="9"/>
  <c r="I89" i="9"/>
  <c r="C12" i="9" a="1"/>
  <c r="H13" i="8"/>
  <c r="D50" i="9" a="1"/>
  <c r="F12" i="8" a="1"/>
  <c r="C3" i="1" a="1"/>
  <c r="F12" i="7" a="1"/>
  <c r="F48" i="7" a="1"/>
  <c r="F84" i="8" a="1"/>
  <c r="D48" i="7" a="1"/>
  <c r="F10" i="7" a="1"/>
  <c r="I85" i="8"/>
  <c r="C47" i="7" a="1"/>
  <c r="I83" i="8"/>
  <c r="D52" i="9" a="1"/>
  <c r="H48" i="7"/>
  <c r="F13" i="8" a="1"/>
  <c r="I42" i="8"/>
  <c r="I13" i="8"/>
  <c r="F91" i="9" a="1"/>
  <c r="H51" i="9"/>
  <c r="I48" i="9"/>
  <c r="F50" i="9" a="1"/>
  <c r="I11" i="9"/>
  <c r="F46" i="7" a="1"/>
  <c r="H46" i="7"/>
  <c r="D89" i="9" a="1"/>
  <c r="I45" i="7"/>
  <c r="I10" i="7"/>
  <c r="C48" i="7" a="1"/>
  <c r="C9" i="9" a="1"/>
  <c r="H45" i="8"/>
  <c r="F12" i="9" a="1"/>
  <c r="H44" i="7"/>
  <c r="F44" i="8" a="1"/>
  <c r="D12" i="7" a="1"/>
  <c r="C85" i="8" a="1"/>
  <c r="C12" i="8" a="1"/>
  <c r="H12" i="9"/>
  <c r="D84" i="8" a="1"/>
  <c r="I48" i="7"/>
  <c r="H50" i="9"/>
  <c r="D44" i="8" a="1"/>
  <c r="D11" i="9" a="1"/>
  <c r="F45" i="8" a="1"/>
  <c r="C45" i="8" a="1"/>
  <c r="C52" i="9" a="1"/>
  <c r="C51" i="9" a="1"/>
  <c r="D49" i="9" a="1"/>
  <c r="D13" i="8" a="1"/>
  <c r="C12" i="7" a="1"/>
  <c r="F10" i="9" a="1"/>
  <c r="I45" i="8"/>
  <c r="F90" i="9" a="1"/>
  <c r="H10" i="8"/>
  <c r="I49" i="9"/>
  <c r="C84" i="8" a="1"/>
  <c r="H85" i="8"/>
  <c r="I11" i="8"/>
  <c r="H47" i="7"/>
  <c r="I12" i="9"/>
  <c r="H52" i="9"/>
  <c r="C13" i="8" a="1"/>
  <c r="C49" i="7" a="1"/>
  <c r="H9" i="9"/>
  <c r="H11" i="8"/>
  <c r="I88" i="9"/>
  <c r="H49" i="7"/>
  <c r="I10" i="8"/>
  <c r="C8" i="9" a="1"/>
  <c r="H44" i="8"/>
  <c r="C44" i="8" a="1"/>
  <c r="D9" i="9" a="1"/>
  <c r="D43" i="8" a="1"/>
  <c r="H88" i="9"/>
  <c r="F9" i="9" a="1"/>
  <c r="C45" i="7" a="1"/>
  <c r="I51" i="9"/>
  <c r="I49" i="7"/>
  <c r="I90" i="9"/>
  <c r="F11" i="7" a="1"/>
  <c r="F52" i="9" a="1"/>
  <c r="F83" i="8" a="1"/>
  <c r="H9" i="7"/>
  <c r="H8" i="9"/>
  <c r="D45" i="8" a="1"/>
  <c r="I10" i="9"/>
  <c r="H48" i="9"/>
  <c r="D11" i="7" a="1"/>
  <c r="H7" i="9"/>
  <c r="H10" i="7"/>
  <c r="D90" i="9" a="1"/>
  <c r="D8" i="9" a="1"/>
  <c r="D46" i="7" a="1"/>
  <c r="C46" i="7" a="1"/>
  <c r="H83" i="8"/>
  <c r="F47" i="7" a="1"/>
  <c r="I7" i="9"/>
  <c r="C49" i="9" a="1"/>
  <c r="C10" i="9" a="1"/>
  <c r="H89" i="9"/>
  <c r="I9" i="7"/>
  <c r="C43" i="8" a="1"/>
  <c r="F49" i="7" a="1"/>
  <c r="I44" i="8"/>
  <c r="H43" i="8"/>
  <c r="D83" i="8" a="1"/>
  <c r="D12" i="8" a="1"/>
  <c r="D49" i="7" a="1"/>
  <c r="F11" i="8" a="1"/>
  <c r="D11" i="8" a="1"/>
  <c r="D45" i="7" a="1"/>
  <c r="I87" i="9"/>
  <c r="C11" i="8" a="1"/>
  <c r="D85" i="8" a="1"/>
  <c r="I52" i="9"/>
  <c r="C50" i="9" a="1"/>
  <c r="D10" i="9" a="1"/>
  <c r="I50" i="9"/>
  <c r="I91" i="9"/>
  <c r="I12" i="8"/>
  <c r="I43" i="8"/>
  <c r="F43" i="8" a="1"/>
  <c r="J10" i="7" l="1"/>
  <c r="D49" i="7"/>
  <c r="F12" i="9"/>
  <c r="F46" i="7"/>
  <c r="D45" i="8"/>
  <c r="J13" i="8"/>
  <c r="D89" i="9"/>
  <c r="D10" i="9"/>
  <c r="D84" i="8"/>
  <c r="J88" i="9"/>
  <c r="C11" i="9"/>
  <c r="F44" i="8"/>
  <c r="J11" i="7"/>
  <c r="F89" i="9"/>
  <c r="C50" i="9"/>
  <c r="F47" i="7"/>
  <c r="D83" i="8"/>
  <c r="C51" i="9"/>
  <c r="D12" i="7"/>
  <c r="D9" i="9"/>
  <c r="F13" i="8"/>
  <c r="C44" i="8"/>
  <c r="F8" i="9"/>
  <c r="C49" i="7"/>
  <c r="J49" i="7"/>
  <c r="D8" i="9"/>
  <c r="D11" i="9"/>
  <c r="J8" i="9"/>
  <c r="F84" i="8"/>
  <c r="J12" i="7"/>
  <c r="D51" i="9"/>
  <c r="C90" i="9"/>
  <c r="F9" i="9"/>
  <c r="F50" i="9"/>
  <c r="D88" i="9"/>
  <c r="D48" i="7"/>
  <c r="D12" i="8"/>
  <c r="F49" i="7"/>
  <c r="J47" i="7"/>
  <c r="D91" i="9"/>
  <c r="F51" i="9"/>
  <c r="J49" i="9"/>
  <c r="C13" i="8"/>
  <c r="D47" i="7"/>
  <c r="J51" i="9"/>
  <c r="C3" i="1"/>
  <c r="F12" i="8"/>
  <c r="J11" i="9"/>
  <c r="F45" i="7"/>
  <c r="F49" i="9"/>
  <c r="C46" i="7"/>
  <c r="J12" i="8"/>
  <c r="F88" i="9"/>
  <c r="C45" i="7"/>
  <c r="D85" i="8"/>
  <c r="J91" i="9"/>
  <c r="J11" i="8"/>
  <c r="C43" i="8"/>
  <c r="C91" i="9"/>
  <c r="J90" i="9"/>
  <c r="D52" i="9"/>
  <c r="F10" i="7"/>
  <c r="D43" i="8"/>
  <c r="F85" i="8"/>
  <c r="F90" i="9"/>
  <c r="C11" i="8"/>
  <c r="C47" i="7"/>
  <c r="D11" i="7"/>
  <c r="J44" i="8"/>
  <c r="J52" i="9"/>
  <c r="C49" i="9"/>
  <c r="J45" i="7"/>
  <c r="J9" i="9"/>
  <c r="F48" i="7"/>
  <c r="F12" i="7"/>
  <c r="C12" i="9"/>
  <c r="C88" i="9"/>
  <c r="F52" i="9"/>
  <c r="C85" i="8"/>
  <c r="D11" i="8"/>
  <c r="J83" i="8"/>
  <c r="F11" i="7"/>
  <c r="D45" i="7"/>
  <c r="D50" i="9"/>
  <c r="C10" i="9"/>
  <c r="F45" i="8"/>
  <c r="C12" i="8"/>
  <c r="F43" i="8"/>
  <c r="C48" i="7"/>
  <c r="J12" i="9"/>
  <c r="J43" i="8"/>
  <c r="D90" i="9"/>
  <c r="J85" i="8"/>
  <c r="D44" i="8"/>
  <c r="J46" i="7"/>
  <c r="J50" i="9"/>
  <c r="C12" i="7"/>
  <c r="F83" i="8"/>
  <c r="J89" i="9"/>
  <c r="J10" i="9"/>
  <c r="F91" i="9"/>
  <c r="C45" i="8"/>
  <c r="J48" i="7"/>
  <c r="C52" i="9"/>
  <c r="C11" i="7"/>
  <c r="D12" i="9"/>
  <c r="J45" i="8"/>
  <c r="C83" i="8"/>
  <c r="C84" i="8"/>
  <c r="D49" i="9"/>
  <c r="D10" i="7"/>
  <c r="F10" i="9"/>
  <c r="D46" i="7"/>
  <c r="F11" i="8"/>
  <c r="F11" i="9"/>
  <c r="C8" i="9"/>
  <c r="C89" i="9"/>
  <c r="C10" i="7"/>
  <c r="D13" i="8"/>
  <c r="C9" i="9"/>
  <c r="J84" i="8"/>
  <c r="G84" i="8" l="1"/>
  <c r="E84" i="8"/>
  <c r="G48" i="7"/>
  <c r="E48" i="7"/>
  <c r="G10" i="9"/>
  <c r="E10" i="9"/>
  <c r="G85" i="8"/>
  <c r="E85" i="8"/>
  <c r="G88" i="9"/>
  <c r="E88" i="9"/>
  <c r="E9" i="9"/>
  <c r="G9" i="9"/>
  <c r="G10" i="7"/>
  <c r="E10" i="7"/>
  <c r="E89" i="9"/>
  <c r="G89" i="9"/>
  <c r="E83" i="8"/>
  <c r="G83" i="8"/>
  <c r="G52" i="9"/>
  <c r="E52" i="9"/>
  <c r="G45" i="8"/>
  <c r="E45" i="8"/>
  <c r="E12" i="7"/>
  <c r="G12" i="7"/>
  <c r="E49" i="9"/>
  <c r="G49" i="9"/>
  <c r="G47" i="7"/>
  <c r="E47" i="7"/>
  <c r="G91" i="9"/>
  <c r="E91" i="9"/>
  <c r="E46" i="7"/>
  <c r="G46" i="7"/>
  <c r="E13" i="8"/>
  <c r="G13" i="8"/>
  <c r="G90" i="9"/>
  <c r="E90" i="9"/>
  <c r="G44" i="8"/>
  <c r="E44" i="8"/>
  <c r="E51" i="9"/>
  <c r="G51" i="9"/>
  <c r="E8" i="9"/>
  <c r="G8" i="9"/>
  <c r="G11" i="7"/>
  <c r="E11" i="7"/>
  <c r="E12" i="8"/>
  <c r="G12" i="8"/>
  <c r="E11" i="8"/>
  <c r="G11" i="8"/>
  <c r="E43" i="8"/>
  <c r="G43" i="8"/>
  <c r="E45" i="7"/>
  <c r="G45" i="7"/>
  <c r="E49" i="7"/>
  <c r="G49" i="7"/>
  <c r="E50" i="9"/>
  <c r="G50" i="9"/>
  <c r="G11" i="9"/>
  <c r="E11" i="9"/>
  <c r="A6" i="1"/>
</calcChain>
</file>

<file path=xl/comments1.xml><?xml version="1.0" encoding="utf-8"?>
<comments xmlns="http://schemas.openxmlformats.org/spreadsheetml/2006/main">
  <authors>
    <author>STAVRINOS, Kon</author>
  </authors>
  <commentList>
    <comment ref="M79" authorId="0" shapeId="0">
      <text>
        <r>
          <rPr>
            <b/>
            <sz val="9"/>
            <color indexed="81"/>
            <rFont val="Tahoma"/>
            <family val="2"/>
          </rPr>
          <t>Negative numbers are shown in the above graph</t>
        </r>
      </text>
    </comment>
    <comment ref="O79" authorId="0" shapeId="0">
      <text>
        <r>
          <rPr>
            <b/>
            <sz val="9"/>
            <color indexed="81"/>
            <rFont val="Tahoma"/>
            <family val="2"/>
          </rPr>
          <t>Negative numbers are shown in the above graph</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<sst xmlns="http://schemas.openxmlformats.org/spreadsheetml/2006/main" count="549" uniqueCount="320">
  <si>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</si>
  <si>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</si>
  <si>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</si>
  <si>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</si>
  <si>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</si>
  <si>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</si>
  <si>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</si>
  <si>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</si>
  <si>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</si>
  <si>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</si>
  <si>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</si>
  <si>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</si>
  <si>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</si>
  <si>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</si>
  <si>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</si>
  <si>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</si>
  <si>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</si>
  <si>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</si>
  <si>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</si>
  <si>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</si>
  <si>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</si>
  <si>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</si>
  <si>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</si>
  <si>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</si>
  <si>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</si>
  <si>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</si>
  <si>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</si>
  <si>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</si>
  <si>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</si>
  <si>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</si>
  <si>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</si>
  <si>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</si>
  <si>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</si>
  <si>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</si>
  <si>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</si>
  <si>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</si>
  <si>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</si>
  <si>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</si>
  <si>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</si>
  <si>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</si>
  <si>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</si>
  <si>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</si>
  <si>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</si>
  <si>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</si>
  <si>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</si>
  <si>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</si>
  <si>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</si>
  <si>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</si>
  <si>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</si>
  <si>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</si>
  <si>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</si>
  <si>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</si>
  <si>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</si>
  <si>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</si>
  <si>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</si>
  <si>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</si>
  <si>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</si>
  <si>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</si>
  <si>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</si>
  <si>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</si>
  <si>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</si>
  <si>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</si>
  <si>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</si>
  <si>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</si>
  <si>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</si>
  <si>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</si>
  <si>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</si>
  <si>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</si>
  <si>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</si>
  <si>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</si>
  <si>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</si>
  <si>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</si>
  <si>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</si>
  <si>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</si>
  <si>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</si>
  <si>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</si>
  <si>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</si>
  <si>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</si>
  <si>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</si>
  <si>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</si>
  <si>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</si>
  <si>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</si>
  <si>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</si>
  <si>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</si>
  <si>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</si>
  <si>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</si>
  <si>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</si>
  <si>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</si>
  <si>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</si>
  <si>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</si>
  <si>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</si>
  <si>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</si>
  <si>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</si>
  <si>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</si>
  <si>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</si>
  <si>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</si>
  <si>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</si>
  <si>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</si>
  <si>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</si>
  <si>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</si>
  <si>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</si>
  <si>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</si>
  <si>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</si>
  <si>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</si>
  <si>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</si>
  <si>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</si>
  <si>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</si>
  <si>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</si>
  <si>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</si>
  <si>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</si>
  <si>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</si>
  <si>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</si>
  <si>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</si>
  <si>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</si>
  <si>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</si>
  <si>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</si>
  <si>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</si>
  <si>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</si>
  <si>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</si>
  <si>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</si>
  <si>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</si>
  <si>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</si>
  <si>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</si>
  <si>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</si>
  <si>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</si>
  <si>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</si>
  <si>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</si>
  <si>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</si>
  <si>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</si>
  <si>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</si>
  <si>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</si>
  <si>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</si>
  <si>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</si>
  <si>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</si>
  <si>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</si>
  <si>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</si>
  <si>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</si>
  <si>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</si>
  <si>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</si>
  <si>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</si>
  <si>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</si>
  <si>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</si>
  <si>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</si>
  <si>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</si>
  <si>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</si>
  <si>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</si>
  <si>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</si>
  <si>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</si>
  <si>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</si>
  <si>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</si>
  <si>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</si>
  <si>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</si>
  <si>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</si>
  <si>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</si>
  <si>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</si>
  <si>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</si>
  <si>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</si>
  <si>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</si>
  <si>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</si>
  <si>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</si>
  <si>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</si>
  <si>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</si>
  <si>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</si>
  <si>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</si>
  <si>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</si>
  <si>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</si>
  <si>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</si>
  <si>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</si>
  <si>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</si>
  <si>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</si>
  <si>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</si>
  <si>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</si>
  <si>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</si>
  <si>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</si>
  <si>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</si>
  <si>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</si>
  <si>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</si>
  <si>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</si>
  <si>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</si>
  <si>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</si>
  <si>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</si>
  <si>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</si>
  <si>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</si>
  <si>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</si>
  <si>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</si>
  <si>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</si>
  <si>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</si>
  <si>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</si>
  <si>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</si>
  <si>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</si>
  <si>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</si>
  <si>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</si>
  <si>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</si>
  <si>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</si>
  <si>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</si>
  <si>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</si>
  <si>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</si>
  <si>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</si>
  <si>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</si>
  <si>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</si>
  <si>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</si>
  <si>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</si>
  <si>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</si>
  <si>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</si>
  <si>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</si>
  <si>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</si>
  <si>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</si>
  <si>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</si>
  <si>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</si>
  <si>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</si>
  <si>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</si>
  <si>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</si>
  <si>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</si>
  <si>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</si>
  <si>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</si>
  <si>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</si>
  <si>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</si>
  <si>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</si>
  <si>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</si>
  <si>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</si>
  <si>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</si>
  <si>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</si>
  <si>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</si>
  <si>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</si>
  <si>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</si>
  <si>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</si>
  <si>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</si>
  <si>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</si>
  <si>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</si>
  <si>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</si>
  <si>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</si>
  <si>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</si>
  <si>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</si>
  <si>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</si>
  <si>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</si>
  <si>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</si>
  <si>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</si>
  <si>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</si>
  <si>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</si>
  <si>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</si>
  <si>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</si>
  <si>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</si>
  <si>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</si>
  <si>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</si>
  <si>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</si>
  <si>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</si>
  <si>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</si>
  <si>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</si>
  <si>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</si>
  <si>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</si>
  <si>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</si>
  <si>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</si>
  <si>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</si>
  <si>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</si>
  <si>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</si>
  <si>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</si>
  <si>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</si>
  <si>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</si>
  <si>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</si>
  <si>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</si>
  <si>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</si>
  <si>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</si>
  <si>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</si>
  <si>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</si>
  <si>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</si>
  <si>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</si>
  <si>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</si>
  <si>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</si>
  <si>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</si>
  <si>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</si>
  <si>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</si>
  <si>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</si>
  <si>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</si>
  <si>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</si>
  <si>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</si>
  <si>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</si>
  <si>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</si>
  <si>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</si>
  <si>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</si>
  <si>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</si>
  <si>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</si>
  <si>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</si>
  <si>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</si>
  <si>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</si>
  <si>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</si>
  <si>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</si>
  <si>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</si>
  <si>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</si>
  <si>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</si>
  <si>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</si>
  <si>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</si>
  <si>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</si>
  <si>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</si>
  <si>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</si>
  <si>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</si>
  <si>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</si>
  <si>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</si>
  <si>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</si>
  <si>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</si>
  <si>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</si>
  <si>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</si>
  <si>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</si>
  <si>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</si>
  <si>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</si>
  <si>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</si>
  <si>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</si>
  <si>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</si>
  <si>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</si>
  <si>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</si>
  <si>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</si>
  <si>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</si>
  <si>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</si>
  <si>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</si>
  <si>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DMS - 4 Week</t>
  </si>
  <si>
    <t>ESS - 4 Week</t>
  </si>
  <si>
    <t>4 Week Outcomes</t>
  </si>
  <si>
    <t>All DES Outcomes</t>
  </si>
  <si>
    <t>All DES Referrals, Commencements and Exits</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</si>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</sst>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_-;\-* #,##0_-;_-* &quot;-&quot;??_-;_-@_-"/>
    <numFmt numFmtId="165" formatCode="0.0%"/>
    <numFmt numFmtId="166" formatCode="mmmm\ yyyy"/>
    <numFmt numFmtId="167" formatCode="#,##0.0;#,##0.0"/>
    <numFmt numFmtId="168" formatCode="0.0%;[Red]\-0.0%"/>
    <numFmt numFmtId="169" formatCode="#,##0_ ;\-#,##0\ "/>
  </numFmts>
  <fonts count="46">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b/>
      <sz val="9"/>
      <color indexed="81"/>
      <name val="Tahoma"/>
      <family val="2"/>
    </font>
    <font>
      <i/>
      <sz val="11"/>
      <color theme="1"/>
      <name val="Calibri"/>
      <family val="2"/>
      <scheme val="minor"/>
    </font>
    <font>
      <sz val="8"/>
      <color theme="1"/>
      <name val="Arial"/>
      <family val="2"/>
    </font>
    <font>
      <sz val="10"/>
      <name val="Calibri"/>
      <family val="2"/>
      <scheme val="minor"/>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cellStyleXfs>
  <cellXfs count="247">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6" fillId="0" borderId="15" xfId="1" applyNumberFormat="1" applyFont="1" applyBorder="1"/>
    <xf numFmtId="0" fontId="0" fillId="0" borderId="0" xfId="0" applyAlignment="1">
      <alignment horizontal="left"/>
    </xf>
    <xf numFmtId="164" fontId="6" fillId="9" borderId="15" xfId="1"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4" fontId="6" fillId="0" borderId="0" xfId="1" applyNumberFormat="1" applyFont="1" applyBorder="1"/>
    <xf numFmtId="164" fontId="6" fillId="0" borderId="0" xfId="1" applyNumberFormat="1" applyFont="1" applyFill="1" applyBorder="1"/>
    <xf numFmtId="49" fontId="7" fillId="12" borderId="14" xfId="0" applyNumberFormat="1" applyFont="1" applyFill="1" applyBorder="1" applyAlignment="1">
      <alignment horizontal="center" vertical="center"/>
    </xf>
    <xf numFmtId="164" fontId="0" fillId="10" borderId="0" xfId="1" applyNumberFormat="1" applyFont="1" applyFill="1" applyBorder="1"/>
    <xf numFmtId="164" fontId="0" fillId="0" borderId="0" xfId="1" applyNumberFormat="1" applyFont="1" applyFill="1" applyBorder="1"/>
    <xf numFmtId="3" fontId="0" fillId="0" borderId="0" xfId="0" applyNumberFormat="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xf numFmtId="169" fontId="0" fillId="0" borderId="0" xfId="1" applyNumberFormat="1" applyFont="1" applyFill="1" applyBorder="1" applyAlignment="1">
      <alignment horizontal="center"/>
    </xf>
    <xf numFmtId="169" fontId="0" fillId="0" borderId="8" xfId="1" applyNumberFormat="1" applyFont="1" applyFill="1" applyBorder="1" applyAlignment="1">
      <alignment horizontal="center"/>
    </xf>
    <xf numFmtId="169" fontId="11" fillId="0" borderId="13" xfId="1" applyNumberFormat="1" applyFont="1" applyBorder="1" applyAlignment="1">
      <alignment horizontal="center"/>
    </xf>
    <xf numFmtId="169" fontId="11" fillId="0" borderId="15" xfId="1" applyNumberFormat="1" applyFont="1" applyBorder="1" applyAlignment="1">
      <alignment horizontal="center"/>
    </xf>
    <xf numFmtId="169"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69" fontId="6" fillId="0" borderId="12" xfId="1" applyNumberFormat="1" applyFont="1" applyFill="1" applyBorder="1" applyAlignment="1">
      <alignment horizontal="center"/>
    </xf>
    <xf numFmtId="168" fontId="6" fillId="0" borderId="12" xfId="2" applyNumberFormat="1" applyFont="1" applyFill="1" applyBorder="1" applyAlignment="1">
      <alignment horizontal="center"/>
    </xf>
    <xf numFmtId="169" fontId="0" fillId="0" borderId="13" xfId="1" applyNumberFormat="1" applyFont="1" applyFill="1" applyBorder="1" applyAlignment="1">
      <alignment horizontal="center"/>
    </xf>
    <xf numFmtId="169" fontId="0" fillId="0" borderId="13" xfId="0" applyNumberFormat="1" applyBorder="1" applyAlignment="1">
      <alignment horizontal="center"/>
    </xf>
    <xf numFmtId="169" fontId="0" fillId="0" borderId="15" xfId="1" applyNumberFormat="1" applyFont="1" applyFill="1" applyBorder="1" applyAlignment="1">
      <alignment horizontal="center"/>
    </xf>
    <xf numFmtId="169" fontId="0" fillId="0" borderId="15" xfId="0" applyNumberFormat="1" applyBorder="1" applyAlignment="1">
      <alignment horizontal="center"/>
    </xf>
    <xf numFmtId="169" fontId="0" fillId="0" borderId="14" xfId="1" applyNumberFormat="1" applyFont="1" applyFill="1" applyBorder="1" applyAlignment="1">
      <alignment horizontal="center"/>
    </xf>
    <xf numFmtId="169" fontId="0" fillId="0" borderId="14" xfId="0" applyNumberFormat="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5"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69" fontId="11" fillId="0" borderId="12" xfId="1" applyNumberFormat="1" applyFont="1" applyFill="1" applyBorder="1" applyAlignment="1">
      <alignment horizontal="center"/>
    </xf>
    <xf numFmtId="168" fontId="11" fillId="0" borderId="12" xfId="2" applyNumberFormat="1" applyFont="1" applyFill="1" applyBorder="1" applyAlignment="1">
      <alignment horizontal="center"/>
    </xf>
    <xf numFmtId="168" fontId="11" fillId="0" borderId="12" xfId="1" applyNumberFormat="1" applyFont="1" applyFill="1" applyBorder="1" applyAlignment="1">
      <alignment horizontal="center"/>
    </xf>
    <xf numFmtId="165" fontId="11" fillId="0" borderId="13" xfId="2" applyNumberFormat="1" applyFont="1" applyFill="1" applyBorder="1" applyAlignment="1">
      <alignment horizontal="center"/>
    </xf>
    <xf numFmtId="165" fontId="11" fillId="0" borderId="15" xfId="2" applyNumberFormat="1" applyFont="1" applyFill="1" applyBorder="1" applyAlignment="1">
      <alignment horizontal="center"/>
    </xf>
    <xf numFmtId="165"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8"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5" fontId="0" fillId="0" borderId="6" xfId="2" applyNumberFormat="1" applyFont="1" applyFill="1" applyBorder="1" applyAlignment="1">
      <alignment horizontal="center"/>
    </xf>
    <xf numFmtId="165" fontId="0" fillId="0" borderId="9" xfId="2" applyNumberFormat="1" applyFont="1" applyFill="1" applyBorder="1" applyAlignment="1">
      <alignment horizontal="center"/>
    </xf>
    <xf numFmtId="0" fontId="0" fillId="0" borderId="5" xfId="0" applyBorder="1" applyAlignment="1">
      <alignment horizontal="left"/>
    </xf>
    <xf numFmtId="0" fontId="0" fillId="0" borderId="7" xfId="0"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Border="1" applyAlignment="1">
      <alignment horizontal="center"/>
    </xf>
    <xf numFmtId="3" fontId="0" fillId="0" borderId="8" xfId="0" applyNumberFormat="1" applyBorder="1" applyAlignment="1">
      <alignment horizontal="center"/>
    </xf>
    <xf numFmtId="169" fontId="0" fillId="10" borderId="15" xfId="1" applyNumberFormat="1" applyFont="1" applyFill="1" applyBorder="1" applyAlignment="1">
      <alignment horizontal="center"/>
    </xf>
    <xf numFmtId="169" fontId="0" fillId="9" borderId="15" xfId="1" applyNumberFormat="1" applyFont="1" applyFill="1" applyBorder="1" applyAlignment="1">
      <alignment horizont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169" fontId="6" fillId="0" borderId="15" xfId="1" applyNumberFormat="1" applyFont="1" applyBorder="1" applyAlignment="1">
      <alignment horizontal="center"/>
    </xf>
    <xf numFmtId="169" fontId="6" fillId="9" borderId="15" xfId="1" applyNumberFormat="1" applyFont="1" applyFill="1" applyBorder="1" applyAlignment="1">
      <alignment horizontal="center"/>
    </xf>
    <xf numFmtId="169" fontId="6" fillId="9" borderId="5" xfId="1" applyNumberFormat="1" applyFont="1" applyFill="1" applyBorder="1" applyAlignment="1">
      <alignment horizontal="center"/>
    </xf>
    <xf numFmtId="169"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69" fontId="1" fillId="0" borderId="0" xfId="1" applyNumberFormat="1" applyFont="1" applyFill="1" applyBorder="1" applyAlignment="1">
      <alignment horizontal="center"/>
    </xf>
    <xf numFmtId="165" fontId="1" fillId="0" borderId="6" xfId="2" applyNumberFormat="1" applyFont="1" applyFill="1" applyBorder="1" applyAlignment="1">
      <alignment horizontal="center"/>
    </xf>
    <xf numFmtId="169" fontId="1" fillId="0" borderId="8" xfId="1" applyNumberFormat="1" applyFont="1" applyFill="1" applyBorder="1" applyAlignment="1">
      <alignment horizontal="center"/>
    </xf>
    <xf numFmtId="165" fontId="1" fillId="0" borderId="9" xfId="2" applyNumberFormat="1" applyFont="1" applyFill="1" applyBorder="1" applyAlignment="1">
      <alignment horizontal="center"/>
    </xf>
    <xf numFmtId="0" fontId="12" fillId="0" borderId="0" xfId="0" applyFont="1" applyAlignment="1">
      <alignment wrapText="1"/>
    </xf>
    <xf numFmtId="0" fontId="11" fillId="0" borderId="13" xfId="0" applyFont="1" applyBorder="1" applyAlignment="1">
      <alignment horizontal="right" vertical="center"/>
    </xf>
    <xf numFmtId="169"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69"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69"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4" fontId="6" fillId="0" borderId="15" xfId="1" applyNumberFormat="1" applyFont="1" applyBorder="1" applyAlignment="1">
      <alignment horizontal="right"/>
    </xf>
    <xf numFmtId="164" fontId="6" fillId="0" borderId="15" xfId="1" applyNumberFormat="1" applyFont="1" applyFill="1" applyBorder="1"/>
    <xf numFmtId="164" fontId="6" fillId="9" borderId="15" xfId="1" applyNumberFormat="1" applyFont="1" applyFill="1" applyBorder="1" applyAlignment="1">
      <alignment horizontal="right"/>
    </xf>
    <xf numFmtId="169"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169" fontId="11" fillId="0" borderId="0" xfId="1" applyNumberFormat="1" applyFont="1" applyFill="1" applyBorder="1" applyAlignment="1">
      <alignment horizontal="center"/>
    </xf>
    <xf numFmtId="169"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69" fontId="6" fillId="0" borderId="6" xfId="1" applyNumberFormat="1" applyFont="1" applyBorder="1" applyAlignment="1">
      <alignment horizontal="center"/>
    </xf>
    <xf numFmtId="169" fontId="6" fillId="0" borderId="15" xfId="1" applyNumberFormat="1" applyFont="1" applyFill="1" applyBorder="1" applyAlignment="1">
      <alignment horizontal="center"/>
    </xf>
    <xf numFmtId="0" fontId="36" fillId="0" borderId="0" xfId="0" applyFont="1"/>
    <xf numFmtId="0" fontId="28" fillId="0" borderId="0" xfId="6"/>
    <xf numFmtId="164" fontId="6" fillId="9" borderId="5" xfId="1" applyNumberFormat="1" applyFont="1" applyFill="1" applyBorder="1"/>
    <xf numFmtId="164"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3" fontId="39" fillId="0" borderId="0" xfId="1" applyNumberFormat="1" applyFont="1" applyAlignment="1">
      <alignment vertical="center" readingOrder="1"/>
    </xf>
    <xf numFmtId="0" fontId="40" fillId="0" borderId="0" xfId="0" applyFont="1"/>
    <xf numFmtId="169" fontId="0" fillId="0" borderId="0" xfId="0" applyNumberFormat="1"/>
    <xf numFmtId="164" fontId="0" fillId="0" borderId="0" xfId="1" applyNumberFormat="1" applyFont="1"/>
    <xf numFmtId="3" fontId="41" fillId="0" borderId="0" xfId="1" applyNumberFormat="1" applyFont="1" applyAlignment="1">
      <alignment vertical="center" readingOrder="1"/>
    </xf>
    <xf numFmtId="3" fontId="42" fillId="0" borderId="0" xfId="1" applyNumberFormat="1" applyFont="1" applyAlignment="1">
      <alignment vertical="center" readingOrder="1"/>
    </xf>
    <xf numFmtId="3" fontId="43" fillId="0" borderId="0" xfId="1" applyNumberFormat="1" applyFont="1" applyAlignment="1">
      <alignment readingOrder="1"/>
    </xf>
    <xf numFmtId="3" fontId="44" fillId="0" borderId="0" xfId="1" applyNumberFormat="1" applyFont="1" applyAlignment="1">
      <alignment vertical="center" readingOrder="1"/>
    </xf>
    <xf numFmtId="168"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69" fontId="0" fillId="9" borderId="8" xfId="1" applyNumberFormat="1" applyFont="1" applyFill="1" applyBorder="1" applyAlignment="1">
      <alignment horizontal="center"/>
    </xf>
    <xf numFmtId="169" fontId="0" fillId="9" borderId="14" xfId="1" applyNumberFormat="1" applyFont="1" applyFill="1" applyBorder="1" applyAlignment="1">
      <alignment horizontal="center"/>
    </xf>
    <xf numFmtId="3" fontId="45" fillId="0" borderId="0" xfId="1" applyNumberFormat="1" applyFont="1" applyAlignment="1">
      <alignment horizontal="left" indent="2" readingOrder="1"/>
    </xf>
    <xf numFmtId="167" fontId="0" fillId="0" borderId="13" xfId="0" applyNumberFormat="1" applyBorder="1" applyAlignment="1">
      <alignment horizontal="center"/>
    </xf>
    <xf numFmtId="167" fontId="0" fillId="0" borderId="15" xfId="0" applyNumberFormat="1" applyBorder="1" applyAlignment="1">
      <alignment horizontal="center"/>
    </xf>
    <xf numFmtId="167" fontId="0" fillId="0" borderId="14" xfId="0" applyNumberFormat="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Alignment="1">
      <alignment horizontal="center"/>
    </xf>
    <xf numFmtId="17" fontId="6" fillId="9" borderId="15" xfId="0" applyNumberFormat="1" applyFont="1" applyFill="1" applyBorder="1" applyAlignment="1">
      <alignment horizontal="center"/>
    </xf>
    <xf numFmtId="17" fontId="6" fillId="0" borderId="15" xfId="0" applyNumberFormat="1" applyFont="1" applyBorder="1" applyAlignment="1">
      <alignment horizontal="center"/>
    </xf>
    <xf numFmtId="17" fontId="6" fillId="2" borderId="15" xfId="0" applyNumberFormat="1" applyFont="1" applyFill="1" applyBorder="1" applyAlignment="1">
      <alignment horizontal="center"/>
    </xf>
    <xf numFmtId="17" fontId="6" fillId="0" borderId="0" xfId="0" applyNumberFormat="1" applyFont="1" applyAlignment="1">
      <alignment horizontal="center"/>
    </xf>
    <xf numFmtId="17" fontId="6" fillId="0" borderId="15" xfId="1" applyNumberFormat="1" applyFont="1" applyFill="1" applyBorder="1" applyAlignment="1">
      <alignment horizontal="center"/>
    </xf>
    <xf numFmtId="0" fontId="38" fillId="0" borderId="0" xfId="0" applyFont="1" applyAlignment="1">
      <alignment horizontal="left" vertical="center" wrapText="1" indent="2"/>
    </xf>
    <xf numFmtId="0" fontId="0" fillId="0" borderId="0" xfId="0" applyAlignment="1">
      <alignment horizontal="left" indent="11"/>
    </xf>
    <xf numFmtId="0" fontId="3" fillId="0" borderId="0" xfId="0" applyFont="1" applyAlignment="1">
      <alignment horizontal="left" vertical="center"/>
    </xf>
    <xf numFmtId="0" fontId="23" fillId="0" borderId="10" xfId="0" applyFont="1" applyBorder="1" applyAlignment="1">
      <alignment horizontal="left" vertical="top" wrapText="1"/>
    </xf>
    <xf numFmtId="0" fontId="23" fillId="0" borderId="0" xfId="0" applyFont="1" applyAlignment="1">
      <alignment horizontal="left" vertical="top" wrapText="1"/>
    </xf>
    <xf numFmtId="166" fontId="15" fillId="0" borderId="0" xfId="4" applyNumberFormat="1" applyFont="1" applyAlignment="1">
      <alignment horizontal="left"/>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37" fillId="0" borderId="0" xfId="0" applyFont="1" applyAlignment="1">
      <alignment horizontal="left"/>
    </xf>
    <xf numFmtId="0" fontId="10" fillId="0" borderId="0" xfId="0" applyFont="1" applyAlignment="1">
      <alignment horizontal="left"/>
    </xf>
    <xf numFmtId="0" fontId="10" fillId="0" borderId="8" xfId="0" applyFont="1" applyBorder="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9" fillId="0" borderId="10" xfId="0" applyFont="1" applyBorder="1" applyAlignment="1">
      <alignment horizontal="left" vertical="top" wrapText="1"/>
    </xf>
    <xf numFmtId="0" fontId="19" fillId="0" borderId="0" xfId="0" applyFont="1" applyAlignment="1">
      <alignment horizontal="left" vertical="top" wrapText="1"/>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6" fillId="0" borderId="0" xfId="0" applyFont="1" applyAlignment="1">
      <alignment horizontal="left" vertical="top" wrapText="1"/>
    </xf>
    <xf numFmtId="17" fontId="6" fillId="0" borderId="14" xfId="1" applyNumberFormat="1" applyFont="1" applyFill="1" applyBorder="1" applyAlignment="1">
      <alignment horizontal="center"/>
    </xf>
    <xf numFmtId="169" fontId="6" fillId="0" borderId="14" xfId="1" applyNumberFormat="1" applyFont="1" applyFill="1" applyBorder="1" applyAlignment="1">
      <alignment horizontal="center"/>
    </xf>
    <xf numFmtId="169" fontId="6" fillId="0" borderId="9" xfId="1" applyNumberFormat="1" applyFont="1" applyBorder="1" applyAlignment="1">
      <alignment horizontal="center"/>
    </xf>
  </cellXfs>
  <cellStyles count="7">
    <cellStyle name="Comma" xfId="1" builtinId="3"/>
    <cellStyle name="Hyperlink" xfId="6" builtinId="8"/>
    <cellStyle name="Normal" xfId="0" builtinId="0"/>
    <cellStyle name="Normal 2 2" xfId="5"/>
    <cellStyle name="Normal 3 2" xfId="3"/>
    <cellStyle name="Normal 4" xfId="4"/>
    <cellStyle name="Percent" xfId="2" builtinId="5"/>
  </cellStyles>
  <dxfs count="27">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alignment horizontal="center" textRotation="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CC00"/>
      <color rgb="FFD6CD20"/>
      <color rgb="FFCC6600"/>
      <color rgb="FF5B9BD5"/>
      <color rgb="FFF3F0AF"/>
      <color rgb="FFFF7C80"/>
      <color rgb="FFCCFFCC"/>
      <color rgb="FF10B824"/>
      <color rgb="FFB32FAD"/>
      <color rgb="FFD395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Caseload by Month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DMS</c:v>
          </c:tx>
          <c:spPr>
            <a:ln w="28575" cap="rnd">
              <a:solidFill>
                <a:srgbClr val="CCCC00"/>
              </a:solidFill>
              <a:round/>
            </a:ln>
            <a:effectLst/>
          </c:spPr>
          <c:marker>
            <c:symbol val="none"/>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CaseloadData!$B$2:$B$60</c:f>
              <c:numCache>
                <c:formatCode>#,##0_ ;\-#,##0\ </c:formatCode>
                <c:ptCount val="59"/>
                <c:pt idx="0">
                  <c:v>96655</c:v>
                </c:pt>
                <c:pt idx="1">
                  <c:v>98502</c:v>
                </c:pt>
                <c:pt idx="2">
                  <c:v>100143</c:v>
                </c:pt>
                <c:pt idx="3">
                  <c:v>101813</c:v>
                </c:pt>
                <c:pt idx="4">
                  <c:v>104020</c:v>
                </c:pt>
                <c:pt idx="5">
                  <c:v>105657</c:v>
                </c:pt>
                <c:pt idx="6">
                  <c:v>110593</c:v>
                </c:pt>
                <c:pt idx="7">
                  <c:v>113094</c:v>
                </c:pt>
                <c:pt idx="8">
                  <c:v>115777</c:v>
                </c:pt>
                <c:pt idx="9">
                  <c:v>118226</c:v>
                </c:pt>
                <c:pt idx="10">
                  <c:v>120240</c:v>
                </c:pt>
                <c:pt idx="11">
                  <c:v>120701</c:v>
                </c:pt>
                <c:pt idx="12">
                  <c:v>121891</c:v>
                </c:pt>
                <c:pt idx="13">
                  <c:v>123177</c:v>
                </c:pt>
                <c:pt idx="14">
                  <c:v>123547</c:v>
                </c:pt>
                <c:pt idx="15">
                  <c:v>122082</c:v>
                </c:pt>
                <c:pt idx="16">
                  <c:v>124272</c:v>
                </c:pt>
                <c:pt idx="17">
                  <c:v>124995</c:v>
                </c:pt>
                <c:pt idx="18">
                  <c:v>128636</c:v>
                </c:pt>
                <c:pt idx="19">
                  <c:v>129148</c:v>
                </c:pt>
                <c:pt idx="20">
                  <c:v>132828</c:v>
                </c:pt>
                <c:pt idx="21">
                  <c:v>135118</c:v>
                </c:pt>
                <c:pt idx="22">
                  <c:v>136064</c:v>
                </c:pt>
                <c:pt idx="23">
                  <c:v>135691</c:v>
                </c:pt>
                <c:pt idx="24">
                  <c:v>136449</c:v>
                </c:pt>
                <c:pt idx="25">
                  <c:v>137377</c:v>
                </c:pt>
                <c:pt idx="26">
                  <c:v>137562</c:v>
                </c:pt>
                <c:pt idx="27">
                  <c:v>137935</c:v>
                </c:pt>
                <c:pt idx="28">
                  <c:v>138928</c:v>
                </c:pt>
                <c:pt idx="29">
                  <c:v>139804</c:v>
                </c:pt>
                <c:pt idx="30">
                  <c:v>139127</c:v>
                </c:pt>
                <c:pt idx="31">
                  <c:v>137390</c:v>
                </c:pt>
                <c:pt idx="32">
                  <c:v>136866</c:v>
                </c:pt>
                <c:pt idx="33">
                  <c:v>138144</c:v>
                </c:pt>
                <c:pt idx="34">
                  <c:v>138260</c:v>
                </c:pt>
                <c:pt idx="35">
                  <c:v>137855</c:v>
                </c:pt>
                <c:pt idx="36">
                  <c:v>136248</c:v>
                </c:pt>
                <c:pt idx="37">
                  <c:v>134995</c:v>
                </c:pt>
                <c:pt idx="38">
                  <c:v>132409</c:v>
                </c:pt>
                <c:pt idx="39">
                  <c:v>130902</c:v>
                </c:pt>
                <c:pt idx="40">
                  <c:v>129296</c:v>
                </c:pt>
                <c:pt idx="41">
                  <c:v>127373</c:v>
                </c:pt>
                <c:pt idx="42">
                  <c:v>125575</c:v>
                </c:pt>
                <c:pt idx="43">
                  <c:v>123955</c:v>
                </c:pt>
                <c:pt idx="44">
                  <c:v>122002</c:v>
                </c:pt>
                <c:pt idx="45">
                  <c:v>119398</c:v>
                </c:pt>
                <c:pt idx="46">
                  <c:v>117156</c:v>
                </c:pt>
                <c:pt idx="47">
                  <c:v>114198</c:v>
                </c:pt>
                <c:pt idx="48">
                  <c:v>113108</c:v>
                </c:pt>
                <c:pt idx="49">
                  <c:v>113431</c:v>
                </c:pt>
                <c:pt idx="50">
                  <c:v>112899</c:v>
                </c:pt>
                <c:pt idx="51">
                  <c:v>112324</c:v>
                </c:pt>
                <c:pt idx="52">
                  <c:v>110841</c:v>
                </c:pt>
                <c:pt idx="53">
                  <c:v>109305</c:v>
                </c:pt>
                <c:pt idx="54">
                  <c:v>108133</c:v>
                </c:pt>
                <c:pt idx="55">
                  <c:v>106742</c:v>
                </c:pt>
                <c:pt idx="56">
                  <c:v>105368</c:v>
                </c:pt>
                <c:pt idx="57">
                  <c:v>104500</c:v>
                </c:pt>
                <c:pt idx="58">
                  <c:v>103367</c:v>
                </c:pt>
              </c:numCache>
            </c:numRef>
          </c:val>
          <c:smooth val="0"/>
          <c:extLst>
            <c:ext xmlns:c16="http://schemas.microsoft.com/office/drawing/2014/chart" uri="{C3380CC4-5D6E-409C-BE32-E72D297353CC}">
              <c16:uniqueId val="{00000001-6121-4D77-A31E-DEED7897FBC6}"/>
            </c:ext>
          </c:extLst>
        </c:ser>
        <c:ser>
          <c:idx val="1"/>
          <c:order val="1"/>
          <c:tx>
            <c:v>ESS</c:v>
          </c:tx>
          <c:spPr>
            <a:ln w="22225" cap="rnd">
              <a:solidFill>
                <a:srgbClr val="FF7C80"/>
              </a:solidFill>
              <a:prstDash val="sysDash"/>
              <a:round/>
            </a:ln>
            <a:effectLst/>
          </c:spPr>
          <c:marker>
            <c:symbol val="none"/>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CaseloadData!$C$2:$C$60</c:f>
              <c:numCache>
                <c:formatCode>#,##0_ ;\-#,##0\ </c:formatCode>
                <c:ptCount val="59"/>
                <c:pt idx="0">
                  <c:v>120895</c:v>
                </c:pt>
                <c:pt idx="1">
                  <c:v>123541</c:v>
                </c:pt>
                <c:pt idx="2">
                  <c:v>125875</c:v>
                </c:pt>
                <c:pt idx="3">
                  <c:v>127913</c:v>
                </c:pt>
                <c:pt idx="4">
                  <c:v>130642</c:v>
                </c:pt>
                <c:pt idx="5">
                  <c:v>132670</c:v>
                </c:pt>
                <c:pt idx="6">
                  <c:v>137902</c:v>
                </c:pt>
                <c:pt idx="7">
                  <c:v>140780</c:v>
                </c:pt>
                <c:pt idx="8">
                  <c:v>144204</c:v>
                </c:pt>
                <c:pt idx="9">
                  <c:v>147749</c:v>
                </c:pt>
                <c:pt idx="10">
                  <c:v>150512</c:v>
                </c:pt>
                <c:pt idx="11">
                  <c:v>151619</c:v>
                </c:pt>
                <c:pt idx="12">
                  <c:v>153727</c:v>
                </c:pt>
                <c:pt idx="13">
                  <c:v>155860</c:v>
                </c:pt>
                <c:pt idx="14">
                  <c:v>156633</c:v>
                </c:pt>
                <c:pt idx="15">
                  <c:v>155642</c:v>
                </c:pt>
                <c:pt idx="16">
                  <c:v>158299</c:v>
                </c:pt>
                <c:pt idx="17">
                  <c:v>158986</c:v>
                </c:pt>
                <c:pt idx="18">
                  <c:v>161616</c:v>
                </c:pt>
                <c:pt idx="19">
                  <c:v>161971</c:v>
                </c:pt>
                <c:pt idx="20">
                  <c:v>166387</c:v>
                </c:pt>
                <c:pt idx="21">
                  <c:v>169518</c:v>
                </c:pt>
                <c:pt idx="22">
                  <c:v>170567</c:v>
                </c:pt>
                <c:pt idx="23">
                  <c:v>170178</c:v>
                </c:pt>
                <c:pt idx="24">
                  <c:v>170593</c:v>
                </c:pt>
                <c:pt idx="25">
                  <c:v>171813</c:v>
                </c:pt>
                <c:pt idx="26">
                  <c:v>172432</c:v>
                </c:pt>
                <c:pt idx="27">
                  <c:v>172824</c:v>
                </c:pt>
                <c:pt idx="28">
                  <c:v>174219</c:v>
                </c:pt>
                <c:pt idx="29">
                  <c:v>176122</c:v>
                </c:pt>
                <c:pt idx="30">
                  <c:v>175646</c:v>
                </c:pt>
                <c:pt idx="31">
                  <c:v>174684</c:v>
                </c:pt>
                <c:pt idx="32">
                  <c:v>174536</c:v>
                </c:pt>
                <c:pt idx="33">
                  <c:v>176206</c:v>
                </c:pt>
                <c:pt idx="34">
                  <c:v>176705</c:v>
                </c:pt>
                <c:pt idx="35">
                  <c:v>176349</c:v>
                </c:pt>
                <c:pt idx="36">
                  <c:v>175289</c:v>
                </c:pt>
                <c:pt idx="37">
                  <c:v>174479</c:v>
                </c:pt>
                <c:pt idx="38">
                  <c:v>172885</c:v>
                </c:pt>
                <c:pt idx="39">
                  <c:v>172251</c:v>
                </c:pt>
                <c:pt idx="40">
                  <c:v>170554</c:v>
                </c:pt>
                <c:pt idx="41">
                  <c:v>169112</c:v>
                </c:pt>
                <c:pt idx="42">
                  <c:v>167631</c:v>
                </c:pt>
                <c:pt idx="43">
                  <c:v>166761</c:v>
                </c:pt>
                <c:pt idx="44">
                  <c:v>165605</c:v>
                </c:pt>
                <c:pt idx="45">
                  <c:v>163805</c:v>
                </c:pt>
                <c:pt idx="46">
                  <c:v>161776</c:v>
                </c:pt>
                <c:pt idx="47">
                  <c:v>158993</c:v>
                </c:pt>
                <c:pt idx="48">
                  <c:v>158653</c:v>
                </c:pt>
                <c:pt idx="49">
                  <c:v>160205</c:v>
                </c:pt>
                <c:pt idx="50">
                  <c:v>160710</c:v>
                </c:pt>
                <c:pt idx="51">
                  <c:v>160928</c:v>
                </c:pt>
                <c:pt idx="52">
                  <c:v>160504</c:v>
                </c:pt>
                <c:pt idx="53">
                  <c:v>159675</c:v>
                </c:pt>
                <c:pt idx="54">
                  <c:v>158809</c:v>
                </c:pt>
                <c:pt idx="55">
                  <c:v>157778</c:v>
                </c:pt>
                <c:pt idx="56">
                  <c:v>157019</c:v>
                </c:pt>
                <c:pt idx="57">
                  <c:v>156691</c:v>
                </c:pt>
                <c:pt idx="58">
                  <c:v>156595</c:v>
                </c:pt>
              </c:numCache>
            </c:numRef>
          </c:val>
          <c:smooth val="0"/>
          <c:extLst>
            <c:ext xmlns:c16="http://schemas.microsoft.com/office/drawing/2014/chart" uri="{C3380CC4-5D6E-409C-BE32-E72D297353CC}">
              <c16:uniqueId val="{00000003-6121-4D77-A31E-DEED7897FBC6}"/>
            </c:ext>
          </c:extLst>
        </c:ser>
        <c:ser>
          <c:idx val="2"/>
          <c:order val="2"/>
          <c:tx>
            <c:strRef>
              <c:f>CaseloadData!$D$1</c:f>
              <c:strCache>
                <c:ptCount val="1"/>
                <c:pt idx="0">
                  <c:v>Total</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CaseloadData!$D$2:$D$60</c:f>
              <c:numCache>
                <c:formatCode>#,##0_ ;\-#,##0\ </c:formatCode>
                <c:ptCount val="59"/>
                <c:pt idx="0">
                  <c:v>217550</c:v>
                </c:pt>
                <c:pt idx="1">
                  <c:v>222043</c:v>
                </c:pt>
                <c:pt idx="2">
                  <c:v>226018</c:v>
                </c:pt>
                <c:pt idx="3">
                  <c:v>229726</c:v>
                </c:pt>
                <c:pt idx="4">
                  <c:v>234662</c:v>
                </c:pt>
                <c:pt idx="5">
                  <c:v>238327</c:v>
                </c:pt>
                <c:pt idx="6">
                  <c:v>248495</c:v>
                </c:pt>
                <c:pt idx="7">
                  <c:v>253874</c:v>
                </c:pt>
                <c:pt idx="8">
                  <c:v>259981</c:v>
                </c:pt>
                <c:pt idx="9">
                  <c:v>265975</c:v>
                </c:pt>
                <c:pt idx="10">
                  <c:v>270752</c:v>
                </c:pt>
                <c:pt idx="11">
                  <c:v>272320</c:v>
                </c:pt>
                <c:pt idx="12">
                  <c:v>275618</c:v>
                </c:pt>
                <c:pt idx="13">
                  <c:v>279037</c:v>
                </c:pt>
                <c:pt idx="14">
                  <c:v>280180</c:v>
                </c:pt>
                <c:pt idx="15">
                  <c:v>277724</c:v>
                </c:pt>
                <c:pt idx="16">
                  <c:v>282571</c:v>
                </c:pt>
                <c:pt idx="17">
                  <c:v>283981</c:v>
                </c:pt>
                <c:pt idx="18">
                  <c:v>290252</c:v>
                </c:pt>
                <c:pt idx="19">
                  <c:v>291119</c:v>
                </c:pt>
                <c:pt idx="20">
                  <c:v>299215</c:v>
                </c:pt>
                <c:pt idx="21">
                  <c:v>304636</c:v>
                </c:pt>
                <c:pt idx="22">
                  <c:v>306631</c:v>
                </c:pt>
                <c:pt idx="23">
                  <c:v>305869</c:v>
                </c:pt>
                <c:pt idx="24">
                  <c:v>307042</c:v>
                </c:pt>
                <c:pt idx="25">
                  <c:v>309190</c:v>
                </c:pt>
                <c:pt idx="26">
                  <c:v>309994</c:v>
                </c:pt>
                <c:pt idx="27">
                  <c:v>310759</c:v>
                </c:pt>
                <c:pt idx="28">
                  <c:v>313147</c:v>
                </c:pt>
                <c:pt idx="29">
                  <c:v>315926</c:v>
                </c:pt>
                <c:pt idx="30">
                  <c:v>314773</c:v>
                </c:pt>
                <c:pt idx="31">
                  <c:v>312074</c:v>
                </c:pt>
                <c:pt idx="32">
                  <c:v>311402</c:v>
                </c:pt>
                <c:pt idx="33">
                  <c:v>314350</c:v>
                </c:pt>
                <c:pt idx="34">
                  <c:v>314965</c:v>
                </c:pt>
                <c:pt idx="35">
                  <c:v>314204</c:v>
                </c:pt>
                <c:pt idx="36">
                  <c:v>311537</c:v>
                </c:pt>
                <c:pt idx="37">
                  <c:v>309474</c:v>
                </c:pt>
                <c:pt idx="38">
                  <c:v>305294</c:v>
                </c:pt>
                <c:pt idx="39">
                  <c:v>303153</c:v>
                </c:pt>
                <c:pt idx="40">
                  <c:v>299850</c:v>
                </c:pt>
                <c:pt idx="41">
                  <c:v>296485</c:v>
                </c:pt>
                <c:pt idx="42">
                  <c:v>293206</c:v>
                </c:pt>
                <c:pt idx="43">
                  <c:v>290716</c:v>
                </c:pt>
                <c:pt idx="44">
                  <c:v>287607</c:v>
                </c:pt>
                <c:pt idx="45">
                  <c:v>283203</c:v>
                </c:pt>
                <c:pt idx="46">
                  <c:v>278932</c:v>
                </c:pt>
                <c:pt idx="47">
                  <c:v>273191</c:v>
                </c:pt>
                <c:pt idx="48">
                  <c:v>271761</c:v>
                </c:pt>
                <c:pt idx="49">
                  <c:v>273636</c:v>
                </c:pt>
                <c:pt idx="50">
                  <c:v>273609</c:v>
                </c:pt>
                <c:pt idx="51">
                  <c:v>273252</c:v>
                </c:pt>
                <c:pt idx="52">
                  <c:v>271345</c:v>
                </c:pt>
                <c:pt idx="53">
                  <c:v>268980</c:v>
                </c:pt>
                <c:pt idx="54">
                  <c:v>266942</c:v>
                </c:pt>
                <c:pt idx="55">
                  <c:v>264520</c:v>
                </c:pt>
                <c:pt idx="56">
                  <c:v>262387</c:v>
                </c:pt>
                <c:pt idx="57">
                  <c:v>261191</c:v>
                </c:pt>
                <c:pt idx="58">
                  <c:v>259962</c:v>
                </c:pt>
              </c:numCache>
            </c:numRef>
          </c:val>
          <c:smooth val="0"/>
          <c:extLst>
            <c:ext xmlns:c16="http://schemas.microsoft.com/office/drawing/2014/chart" uri="{C3380CC4-5D6E-409C-BE32-E72D297353CC}">
              <c16:uniqueId val="{00000005-6121-4D77-A31E-DEED7897FBC6}"/>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0.14000000000000001</c:v>
                </c:pt>
                <c:pt idx="1">
                  <c:v>9.5000000000000001E-2</c:v>
                </c:pt>
                <c:pt idx="2">
                  <c:v>0.185</c:v>
                </c:pt>
                <c:pt idx="3">
                  <c:v>0.17</c:v>
                </c:pt>
                <c:pt idx="4">
                  <c:v>9.9000000000000005E-2</c:v>
                </c:pt>
                <c:pt idx="5">
                  <c:v>0.104</c:v>
                </c:pt>
                <c:pt idx="6">
                  <c:v>0.19500000000000001</c:v>
                </c:pt>
                <c:pt idx="7">
                  <c:v>1.2E-2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5.8999999999999997E-2</c:v>
                </c:pt>
                <c:pt idx="1">
                  <c:v>6.3E-2</c:v>
                </c:pt>
                <c:pt idx="2">
                  <c:v>0.15</c:v>
                </c:pt>
                <c:pt idx="3">
                  <c:v>0.19600000000000001</c:v>
                </c:pt>
                <c:pt idx="4">
                  <c:v>0.128</c:v>
                </c:pt>
                <c:pt idx="5">
                  <c:v>0.13800000000000001</c:v>
                </c:pt>
                <c:pt idx="6">
                  <c:v>0.253</c:v>
                </c:pt>
                <c:pt idx="7">
                  <c:v>1.2999999999999999E-2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Outcomes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OutcomesData!$K$2:$K$62</c:f>
              <c:numCache>
                <c:formatCode>_-* #,##0_-;\-* #,##0_-;_-* "-"??_-;_-@_-</c:formatCode>
                <c:ptCount val="61"/>
                <c:pt idx="0">
                  <c:v>3338</c:v>
                </c:pt>
                <c:pt idx="1">
                  <c:v>2982</c:v>
                </c:pt>
                <c:pt idx="2">
                  <c:v>4299</c:v>
                </c:pt>
                <c:pt idx="3">
                  <c:v>3877</c:v>
                </c:pt>
                <c:pt idx="4">
                  <c:v>3820</c:v>
                </c:pt>
                <c:pt idx="5">
                  <c:v>3893</c:v>
                </c:pt>
                <c:pt idx="6">
                  <c:v>3779</c:v>
                </c:pt>
                <c:pt idx="7">
                  <c:v>4217</c:v>
                </c:pt>
                <c:pt idx="8">
                  <c:v>4256</c:v>
                </c:pt>
                <c:pt idx="9">
                  <c:v>4711</c:v>
                </c:pt>
                <c:pt idx="10">
                  <c:v>4513</c:v>
                </c:pt>
                <c:pt idx="11">
                  <c:v>4022</c:v>
                </c:pt>
                <c:pt idx="12">
                  <c:v>3868</c:v>
                </c:pt>
                <c:pt idx="13">
                  <c:v>3163</c:v>
                </c:pt>
                <c:pt idx="14">
                  <c:v>4470</c:v>
                </c:pt>
                <c:pt idx="15">
                  <c:v>3186</c:v>
                </c:pt>
                <c:pt idx="16">
                  <c:v>2085</c:v>
                </c:pt>
                <c:pt idx="17">
                  <c:v>2865</c:v>
                </c:pt>
                <c:pt idx="18">
                  <c:v>3152</c:v>
                </c:pt>
                <c:pt idx="19">
                  <c:v>3613</c:v>
                </c:pt>
                <c:pt idx="20">
                  <c:v>4003</c:v>
                </c:pt>
                <c:pt idx="21">
                  <c:v>4321</c:v>
                </c:pt>
                <c:pt idx="22">
                  <c:v>4763</c:v>
                </c:pt>
                <c:pt idx="23">
                  <c:v>4894</c:v>
                </c:pt>
                <c:pt idx="24">
                  <c:v>4678</c:v>
                </c:pt>
                <c:pt idx="25">
                  <c:v>4025</c:v>
                </c:pt>
                <c:pt idx="26">
                  <c:v>6007</c:v>
                </c:pt>
                <c:pt idx="27">
                  <c:v>5892</c:v>
                </c:pt>
                <c:pt idx="28">
                  <c:v>6229</c:v>
                </c:pt>
                <c:pt idx="29">
                  <c:v>6728</c:v>
                </c:pt>
                <c:pt idx="30">
                  <c:v>5918</c:v>
                </c:pt>
                <c:pt idx="31">
                  <c:v>5695</c:v>
                </c:pt>
                <c:pt idx="32">
                  <c:v>5579</c:v>
                </c:pt>
                <c:pt idx="33">
                  <c:v>5314</c:v>
                </c:pt>
                <c:pt idx="34">
                  <c:v>6851</c:v>
                </c:pt>
                <c:pt idx="35">
                  <c:v>6432</c:v>
                </c:pt>
                <c:pt idx="36">
                  <c:v>5953</c:v>
                </c:pt>
                <c:pt idx="37">
                  <c:v>4528</c:v>
                </c:pt>
                <c:pt idx="38">
                  <c:v>6763</c:v>
                </c:pt>
                <c:pt idx="39">
                  <c:v>5565</c:v>
                </c:pt>
                <c:pt idx="40">
                  <c:v>6513</c:v>
                </c:pt>
                <c:pt idx="41">
                  <c:v>6319</c:v>
                </c:pt>
                <c:pt idx="42">
                  <c:v>5605</c:v>
                </c:pt>
                <c:pt idx="43">
                  <c:v>6354</c:v>
                </c:pt>
                <c:pt idx="44">
                  <c:v>6121</c:v>
                </c:pt>
                <c:pt idx="45">
                  <c:v>5518</c:v>
                </c:pt>
                <c:pt idx="46">
                  <c:v>6066</c:v>
                </c:pt>
                <c:pt idx="47">
                  <c:v>5109</c:v>
                </c:pt>
                <c:pt idx="48">
                  <c:v>4528</c:v>
                </c:pt>
                <c:pt idx="49">
                  <c:v>3858</c:v>
                </c:pt>
                <c:pt idx="50">
                  <c:v>5778</c:v>
                </c:pt>
                <c:pt idx="51">
                  <c:v>4198</c:v>
                </c:pt>
                <c:pt idx="52">
                  <c:v>4767</c:v>
                </c:pt>
                <c:pt idx="53">
                  <c:v>5021</c:v>
                </c:pt>
                <c:pt idx="54">
                  <c:v>3824</c:v>
                </c:pt>
                <c:pt idx="55">
                  <c:v>4679</c:v>
                </c:pt>
                <c:pt idx="56">
                  <c:v>4512</c:v>
                </c:pt>
                <c:pt idx="57">
                  <c:v>4231</c:v>
                </c:pt>
                <c:pt idx="58">
                  <c:v>4525</c:v>
                </c:pt>
                <c:pt idx="59">
                  <c:v>3301</c:v>
                </c:pt>
                <c:pt idx="60">
                  <c:v>3475</c:v>
                </c:pt>
              </c:numCache>
            </c:numRef>
          </c:val>
          <c:smooth val="0"/>
          <c:extLst>
            <c:ext xmlns:c16="http://schemas.microsoft.com/office/drawing/2014/chart" uri="{C3380CC4-5D6E-409C-BE32-E72D297353CC}">
              <c16:uniqueId val="{0000000F-4E4C-4998-ACDD-6BD9CE0CBF08}"/>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OutcomesData!$L$2:$L$62</c:f>
              <c:numCache>
                <c:formatCode>_-* #,##0_-;\-* #,##0_-;_-* "-"??_-;_-@_-</c:formatCode>
                <c:ptCount val="61"/>
                <c:pt idx="0">
                  <c:v>4582</c:v>
                </c:pt>
                <c:pt idx="1">
                  <c:v>3911</c:v>
                </c:pt>
                <c:pt idx="2">
                  <c:v>4075</c:v>
                </c:pt>
                <c:pt idx="3">
                  <c:v>2561</c:v>
                </c:pt>
                <c:pt idx="4">
                  <c:v>4708</c:v>
                </c:pt>
                <c:pt idx="5">
                  <c:v>5031</c:v>
                </c:pt>
                <c:pt idx="6">
                  <c:v>3729</c:v>
                </c:pt>
                <c:pt idx="7">
                  <c:v>4290</c:v>
                </c:pt>
                <c:pt idx="8">
                  <c:v>4961</c:v>
                </c:pt>
                <c:pt idx="9">
                  <c:v>4669</c:v>
                </c:pt>
                <c:pt idx="10">
                  <c:v>4590</c:v>
                </c:pt>
                <c:pt idx="11">
                  <c:v>4720</c:v>
                </c:pt>
                <c:pt idx="12">
                  <c:v>5699</c:v>
                </c:pt>
                <c:pt idx="13">
                  <c:v>4587</c:v>
                </c:pt>
                <c:pt idx="14">
                  <c:v>4648</c:v>
                </c:pt>
                <c:pt idx="15">
                  <c:v>2692</c:v>
                </c:pt>
                <c:pt idx="16">
                  <c:v>3880</c:v>
                </c:pt>
                <c:pt idx="17">
                  <c:v>4326</c:v>
                </c:pt>
                <c:pt idx="18">
                  <c:v>3050</c:v>
                </c:pt>
                <c:pt idx="19">
                  <c:v>3558</c:v>
                </c:pt>
                <c:pt idx="20">
                  <c:v>5070</c:v>
                </c:pt>
                <c:pt idx="21">
                  <c:v>4088</c:v>
                </c:pt>
                <c:pt idx="22">
                  <c:v>4857</c:v>
                </c:pt>
                <c:pt idx="23">
                  <c:v>4035</c:v>
                </c:pt>
                <c:pt idx="24">
                  <c:v>4573</c:v>
                </c:pt>
                <c:pt idx="25">
                  <c:v>4646</c:v>
                </c:pt>
                <c:pt idx="26">
                  <c:v>5278</c:v>
                </c:pt>
                <c:pt idx="27">
                  <c:v>3357</c:v>
                </c:pt>
                <c:pt idx="28">
                  <c:v>5087</c:v>
                </c:pt>
                <c:pt idx="29">
                  <c:v>6243</c:v>
                </c:pt>
                <c:pt idx="30">
                  <c:v>4567</c:v>
                </c:pt>
                <c:pt idx="31">
                  <c:v>5027</c:v>
                </c:pt>
                <c:pt idx="32">
                  <c:v>5483</c:v>
                </c:pt>
                <c:pt idx="33">
                  <c:v>4012</c:v>
                </c:pt>
                <c:pt idx="34">
                  <c:v>4839</c:v>
                </c:pt>
                <c:pt idx="35">
                  <c:v>4560</c:v>
                </c:pt>
                <c:pt idx="36">
                  <c:v>5171</c:v>
                </c:pt>
                <c:pt idx="37">
                  <c:v>5107</c:v>
                </c:pt>
                <c:pt idx="38">
                  <c:v>6215</c:v>
                </c:pt>
                <c:pt idx="39">
                  <c:v>3140</c:v>
                </c:pt>
                <c:pt idx="40">
                  <c:v>4953</c:v>
                </c:pt>
                <c:pt idx="41">
                  <c:v>6141</c:v>
                </c:pt>
                <c:pt idx="42">
                  <c:v>3678</c:v>
                </c:pt>
                <c:pt idx="43">
                  <c:v>4967</c:v>
                </c:pt>
                <c:pt idx="44">
                  <c:v>5578</c:v>
                </c:pt>
                <c:pt idx="45">
                  <c:v>4025</c:v>
                </c:pt>
                <c:pt idx="46">
                  <c:v>4586</c:v>
                </c:pt>
                <c:pt idx="47">
                  <c:v>3936</c:v>
                </c:pt>
                <c:pt idx="48">
                  <c:v>4904</c:v>
                </c:pt>
                <c:pt idx="49">
                  <c:v>4131</c:v>
                </c:pt>
                <c:pt idx="50">
                  <c:v>4120</c:v>
                </c:pt>
                <c:pt idx="51">
                  <c:v>2268</c:v>
                </c:pt>
                <c:pt idx="52">
                  <c:v>4449</c:v>
                </c:pt>
                <c:pt idx="53">
                  <c:v>4483</c:v>
                </c:pt>
                <c:pt idx="54">
                  <c:v>3091</c:v>
                </c:pt>
                <c:pt idx="55">
                  <c:v>3953</c:v>
                </c:pt>
                <c:pt idx="56">
                  <c:v>3769</c:v>
                </c:pt>
                <c:pt idx="57">
                  <c:v>3601</c:v>
                </c:pt>
                <c:pt idx="58">
                  <c:v>3827</c:v>
                </c:pt>
                <c:pt idx="59">
                  <c:v>2910</c:v>
                </c:pt>
                <c:pt idx="60">
                  <c:v>4036</c:v>
                </c:pt>
              </c:numCache>
            </c:numRef>
          </c:val>
          <c:smooth val="0"/>
          <c:extLst>
            <c:ext xmlns:c16="http://schemas.microsoft.com/office/drawing/2014/chart" uri="{C3380CC4-5D6E-409C-BE32-E72D297353CC}">
              <c16:uniqueId val="{00000011-4E4C-4998-ACDD-6BD9CE0CBF08}"/>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OutcomesData!$M$2:$M$62</c:f>
              <c:numCache>
                <c:formatCode>_-* #,##0_-;\-* #,##0_-;_-* "-"??_-;_-@_-</c:formatCode>
                <c:ptCount val="61"/>
                <c:pt idx="0">
                  <c:v>2695</c:v>
                </c:pt>
                <c:pt idx="1">
                  <c:v>2948</c:v>
                </c:pt>
                <c:pt idx="2">
                  <c:v>3977</c:v>
                </c:pt>
                <c:pt idx="3">
                  <c:v>3044</c:v>
                </c:pt>
                <c:pt idx="4">
                  <c:v>3805</c:v>
                </c:pt>
                <c:pt idx="5">
                  <c:v>3281</c:v>
                </c:pt>
                <c:pt idx="6">
                  <c:v>2378</c:v>
                </c:pt>
                <c:pt idx="7">
                  <c:v>3740</c:v>
                </c:pt>
                <c:pt idx="8">
                  <c:v>4192</c:v>
                </c:pt>
                <c:pt idx="9">
                  <c:v>3378</c:v>
                </c:pt>
                <c:pt idx="10">
                  <c:v>3414</c:v>
                </c:pt>
                <c:pt idx="11">
                  <c:v>3280</c:v>
                </c:pt>
                <c:pt idx="12">
                  <c:v>4571</c:v>
                </c:pt>
                <c:pt idx="13">
                  <c:v>3733</c:v>
                </c:pt>
                <c:pt idx="14">
                  <c:v>4896</c:v>
                </c:pt>
                <c:pt idx="15">
                  <c:v>3473</c:v>
                </c:pt>
                <c:pt idx="16">
                  <c:v>3351</c:v>
                </c:pt>
                <c:pt idx="17">
                  <c:v>3475</c:v>
                </c:pt>
                <c:pt idx="18">
                  <c:v>2181</c:v>
                </c:pt>
                <c:pt idx="19">
                  <c:v>3217</c:v>
                </c:pt>
                <c:pt idx="20">
                  <c:v>3512</c:v>
                </c:pt>
                <c:pt idx="21">
                  <c:v>2554</c:v>
                </c:pt>
                <c:pt idx="22">
                  <c:v>3196</c:v>
                </c:pt>
                <c:pt idx="23">
                  <c:v>3534</c:v>
                </c:pt>
                <c:pt idx="24">
                  <c:v>4013</c:v>
                </c:pt>
                <c:pt idx="25">
                  <c:v>4164</c:v>
                </c:pt>
                <c:pt idx="26">
                  <c:v>4324</c:v>
                </c:pt>
                <c:pt idx="27">
                  <c:v>3541</c:v>
                </c:pt>
                <c:pt idx="28">
                  <c:v>4379</c:v>
                </c:pt>
                <c:pt idx="29">
                  <c:v>4370</c:v>
                </c:pt>
                <c:pt idx="30">
                  <c:v>2872</c:v>
                </c:pt>
                <c:pt idx="31">
                  <c:v>4288</c:v>
                </c:pt>
                <c:pt idx="32">
                  <c:v>4999</c:v>
                </c:pt>
                <c:pt idx="33">
                  <c:v>3546</c:v>
                </c:pt>
                <c:pt idx="34">
                  <c:v>4530</c:v>
                </c:pt>
                <c:pt idx="35">
                  <c:v>4279</c:v>
                </c:pt>
                <c:pt idx="36">
                  <c:v>4209</c:v>
                </c:pt>
                <c:pt idx="37">
                  <c:v>3741</c:v>
                </c:pt>
                <c:pt idx="38">
                  <c:v>5303</c:v>
                </c:pt>
                <c:pt idx="39">
                  <c:v>4058</c:v>
                </c:pt>
                <c:pt idx="40">
                  <c:v>5187</c:v>
                </c:pt>
                <c:pt idx="41">
                  <c:v>4979</c:v>
                </c:pt>
                <c:pt idx="42">
                  <c:v>2519</c:v>
                </c:pt>
                <c:pt idx="43">
                  <c:v>4454</c:v>
                </c:pt>
                <c:pt idx="44">
                  <c:v>5350</c:v>
                </c:pt>
                <c:pt idx="45">
                  <c:v>3428</c:v>
                </c:pt>
                <c:pt idx="46">
                  <c:v>4381</c:v>
                </c:pt>
                <c:pt idx="47">
                  <c:v>3773</c:v>
                </c:pt>
                <c:pt idx="48">
                  <c:v>4520</c:v>
                </c:pt>
                <c:pt idx="49">
                  <c:v>3804</c:v>
                </c:pt>
                <c:pt idx="50">
                  <c:v>4633</c:v>
                </c:pt>
                <c:pt idx="51">
                  <c:v>3195</c:v>
                </c:pt>
                <c:pt idx="52">
                  <c:v>4270</c:v>
                </c:pt>
                <c:pt idx="53">
                  <c:v>3265</c:v>
                </c:pt>
                <c:pt idx="54">
                  <c:v>2217</c:v>
                </c:pt>
                <c:pt idx="55">
                  <c:v>3777</c:v>
                </c:pt>
                <c:pt idx="56">
                  <c:v>3781</c:v>
                </c:pt>
                <c:pt idx="57">
                  <c:v>2936</c:v>
                </c:pt>
                <c:pt idx="58">
                  <c:v>3513</c:v>
                </c:pt>
                <c:pt idx="59">
                  <c:v>2592</c:v>
                </c:pt>
                <c:pt idx="60">
                  <c:v>3885</c:v>
                </c:pt>
              </c:numCache>
            </c:numRef>
          </c:val>
          <c:smooth val="0"/>
          <c:extLst>
            <c:ext xmlns:c16="http://schemas.microsoft.com/office/drawing/2014/chart" uri="{C3380CC4-5D6E-409C-BE32-E72D297353CC}">
              <c16:uniqueId val="{00000013-4E4C-4998-ACDD-6BD9CE0CBF08}"/>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OutcomesData!$N$2:$N$62</c:f>
              <c:numCache>
                <c:formatCode>_-* #,##0_-;\-* #,##0_-;_-* "-"??_-;_-@_-</c:formatCode>
                <c:ptCount val="61"/>
                <c:pt idx="5">
                  <c:v>0</c:v>
                </c:pt>
                <c:pt idx="6">
                  <c:v>1461</c:v>
                </c:pt>
                <c:pt idx="7">
                  <c:v>1756</c:v>
                </c:pt>
                <c:pt idx="8">
                  <c:v>2045</c:v>
                </c:pt>
                <c:pt idx="9">
                  <c:v>1869</c:v>
                </c:pt>
                <c:pt idx="10">
                  <c:v>1763</c:v>
                </c:pt>
                <c:pt idx="11">
                  <c:v>1492</c:v>
                </c:pt>
                <c:pt idx="12">
                  <c:v>1467</c:v>
                </c:pt>
                <c:pt idx="13">
                  <c:v>1724</c:v>
                </c:pt>
                <c:pt idx="14">
                  <c:v>2293</c:v>
                </c:pt>
                <c:pt idx="15">
                  <c:v>1479</c:v>
                </c:pt>
                <c:pt idx="16">
                  <c:v>1538</c:v>
                </c:pt>
                <c:pt idx="17">
                  <c:v>1835</c:v>
                </c:pt>
                <c:pt idx="18">
                  <c:v>1296</c:v>
                </c:pt>
                <c:pt idx="19">
                  <c:v>1414</c:v>
                </c:pt>
                <c:pt idx="20">
                  <c:v>1940</c:v>
                </c:pt>
                <c:pt idx="21">
                  <c:v>1418</c:v>
                </c:pt>
                <c:pt idx="22">
                  <c:v>1645</c:v>
                </c:pt>
                <c:pt idx="23">
                  <c:v>1507</c:v>
                </c:pt>
                <c:pt idx="24">
                  <c:v>1223</c:v>
                </c:pt>
                <c:pt idx="25">
                  <c:v>1421</c:v>
                </c:pt>
                <c:pt idx="26">
                  <c:v>1774</c:v>
                </c:pt>
                <c:pt idx="27">
                  <c:v>977</c:v>
                </c:pt>
                <c:pt idx="28">
                  <c:v>1226</c:v>
                </c:pt>
                <c:pt idx="29">
                  <c:v>1947</c:v>
                </c:pt>
                <c:pt idx="30">
                  <c:v>1527</c:v>
                </c:pt>
                <c:pt idx="31">
                  <c:v>1825</c:v>
                </c:pt>
                <c:pt idx="32">
                  <c:v>2273</c:v>
                </c:pt>
                <c:pt idx="33">
                  <c:v>1885</c:v>
                </c:pt>
                <c:pt idx="34">
                  <c:v>2450</c:v>
                </c:pt>
                <c:pt idx="35">
                  <c:v>2171</c:v>
                </c:pt>
                <c:pt idx="36">
                  <c:v>1876</c:v>
                </c:pt>
                <c:pt idx="37">
                  <c:v>2305</c:v>
                </c:pt>
                <c:pt idx="38">
                  <c:v>3596</c:v>
                </c:pt>
                <c:pt idx="39">
                  <c:v>2498</c:v>
                </c:pt>
                <c:pt idx="40">
                  <c:v>2900</c:v>
                </c:pt>
                <c:pt idx="41">
                  <c:v>3448</c:v>
                </c:pt>
                <c:pt idx="42">
                  <c:v>2113</c:v>
                </c:pt>
                <c:pt idx="43">
                  <c:v>2797</c:v>
                </c:pt>
                <c:pt idx="44">
                  <c:v>3244</c:v>
                </c:pt>
                <c:pt idx="45">
                  <c:v>2546</c:v>
                </c:pt>
                <c:pt idx="46">
                  <c:v>3452</c:v>
                </c:pt>
                <c:pt idx="47">
                  <c:v>2722</c:v>
                </c:pt>
                <c:pt idx="48">
                  <c:v>2325</c:v>
                </c:pt>
                <c:pt idx="49">
                  <c:v>2609</c:v>
                </c:pt>
                <c:pt idx="50">
                  <c:v>3595</c:v>
                </c:pt>
                <c:pt idx="51">
                  <c:v>2162</c:v>
                </c:pt>
                <c:pt idx="52">
                  <c:v>3103</c:v>
                </c:pt>
                <c:pt idx="53">
                  <c:v>3066</c:v>
                </c:pt>
                <c:pt idx="54">
                  <c:v>2425</c:v>
                </c:pt>
                <c:pt idx="55">
                  <c:v>2748</c:v>
                </c:pt>
                <c:pt idx="56">
                  <c:v>2629</c:v>
                </c:pt>
                <c:pt idx="57">
                  <c:v>2411</c:v>
                </c:pt>
                <c:pt idx="58">
                  <c:v>2694</c:v>
                </c:pt>
                <c:pt idx="59">
                  <c:v>1747</c:v>
                </c:pt>
                <c:pt idx="60">
                  <c:v>1786</c:v>
                </c:pt>
              </c:numCache>
            </c:numRef>
          </c:val>
          <c:smooth val="0"/>
          <c:extLst>
            <c:ext xmlns:c16="http://schemas.microsoft.com/office/drawing/2014/chart" uri="{C3380CC4-5D6E-409C-BE32-E72D297353CC}">
              <c16:uniqueId val="{00000014-4E4C-4998-ACDD-6BD9CE0CBF08}"/>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OutcomesData!$P$2:$P$62</c:f>
              <c:numCache>
                <c:formatCode>_-* #,##0_-;\-* #,##0_-;_-* "-"??_-;_-@_-</c:formatCode>
                <c:ptCount val="61"/>
                <c:pt idx="0">
                  <c:v>1428</c:v>
                </c:pt>
                <c:pt idx="1">
                  <c:v>1393</c:v>
                </c:pt>
                <c:pt idx="2">
                  <c:v>1851</c:v>
                </c:pt>
                <c:pt idx="3">
                  <c:v>1745</c:v>
                </c:pt>
                <c:pt idx="4">
                  <c:v>1691</c:v>
                </c:pt>
                <c:pt idx="5">
                  <c:v>1694</c:v>
                </c:pt>
                <c:pt idx="6">
                  <c:v>1721</c:v>
                </c:pt>
                <c:pt idx="7">
                  <c:v>1807</c:v>
                </c:pt>
                <c:pt idx="8">
                  <c:v>1866</c:v>
                </c:pt>
                <c:pt idx="9">
                  <c:v>2103</c:v>
                </c:pt>
                <c:pt idx="10">
                  <c:v>2010</c:v>
                </c:pt>
                <c:pt idx="11">
                  <c:v>1740</c:v>
                </c:pt>
                <c:pt idx="12">
                  <c:v>1691</c:v>
                </c:pt>
                <c:pt idx="13">
                  <c:v>1399</c:v>
                </c:pt>
                <c:pt idx="14">
                  <c:v>1937</c:v>
                </c:pt>
                <c:pt idx="15">
                  <c:v>1429</c:v>
                </c:pt>
                <c:pt idx="16">
                  <c:v>925</c:v>
                </c:pt>
                <c:pt idx="17">
                  <c:v>1175</c:v>
                </c:pt>
                <c:pt idx="18">
                  <c:v>1307</c:v>
                </c:pt>
                <c:pt idx="19">
                  <c:v>1518</c:v>
                </c:pt>
                <c:pt idx="20">
                  <c:v>1623</c:v>
                </c:pt>
                <c:pt idx="21">
                  <c:v>1883</c:v>
                </c:pt>
                <c:pt idx="22">
                  <c:v>2092</c:v>
                </c:pt>
                <c:pt idx="23">
                  <c:v>2141</c:v>
                </c:pt>
                <c:pt idx="24">
                  <c:v>2085</c:v>
                </c:pt>
                <c:pt idx="25">
                  <c:v>1855</c:v>
                </c:pt>
                <c:pt idx="26">
                  <c:v>2767</c:v>
                </c:pt>
                <c:pt idx="27">
                  <c:v>2779</c:v>
                </c:pt>
                <c:pt idx="28">
                  <c:v>2910</c:v>
                </c:pt>
                <c:pt idx="29">
                  <c:v>3001</c:v>
                </c:pt>
                <c:pt idx="30">
                  <c:v>2704</c:v>
                </c:pt>
                <c:pt idx="31">
                  <c:v>2666</c:v>
                </c:pt>
                <c:pt idx="32">
                  <c:v>2494</c:v>
                </c:pt>
                <c:pt idx="33">
                  <c:v>2378</c:v>
                </c:pt>
                <c:pt idx="34">
                  <c:v>3139</c:v>
                </c:pt>
                <c:pt idx="35">
                  <c:v>2852</c:v>
                </c:pt>
                <c:pt idx="36">
                  <c:v>2605</c:v>
                </c:pt>
                <c:pt idx="37">
                  <c:v>2065</c:v>
                </c:pt>
                <c:pt idx="38">
                  <c:v>3092</c:v>
                </c:pt>
                <c:pt idx="39">
                  <c:v>2417</c:v>
                </c:pt>
                <c:pt idx="40">
                  <c:v>2867</c:v>
                </c:pt>
                <c:pt idx="41">
                  <c:v>2675</c:v>
                </c:pt>
                <c:pt idx="42">
                  <c:v>2452</c:v>
                </c:pt>
                <c:pt idx="43">
                  <c:v>2736</c:v>
                </c:pt>
                <c:pt idx="44">
                  <c:v>2603</c:v>
                </c:pt>
                <c:pt idx="45">
                  <c:v>2437</c:v>
                </c:pt>
                <c:pt idx="46">
                  <c:v>2657</c:v>
                </c:pt>
                <c:pt idx="47">
                  <c:v>2071</c:v>
                </c:pt>
                <c:pt idx="48">
                  <c:v>1868</c:v>
                </c:pt>
                <c:pt idx="49">
                  <c:v>1670</c:v>
                </c:pt>
                <c:pt idx="50">
                  <c:v>2401</c:v>
                </c:pt>
                <c:pt idx="51">
                  <c:v>1742</c:v>
                </c:pt>
                <c:pt idx="52">
                  <c:v>2011</c:v>
                </c:pt>
                <c:pt idx="53">
                  <c:v>2022</c:v>
                </c:pt>
                <c:pt idx="54">
                  <c:v>1598</c:v>
                </c:pt>
                <c:pt idx="55">
                  <c:v>1899</c:v>
                </c:pt>
                <c:pt idx="56">
                  <c:v>1852</c:v>
                </c:pt>
                <c:pt idx="57">
                  <c:v>1703</c:v>
                </c:pt>
                <c:pt idx="58">
                  <c:v>1762</c:v>
                </c:pt>
                <c:pt idx="59">
                  <c:v>1324</c:v>
                </c:pt>
                <c:pt idx="60">
                  <c:v>1374</c:v>
                </c:pt>
              </c:numCache>
            </c:numRef>
          </c:val>
          <c:smooth val="0"/>
          <c:extLst>
            <c:ext xmlns:c16="http://schemas.microsoft.com/office/drawing/2014/chart" uri="{C3380CC4-5D6E-409C-BE32-E72D297353CC}">
              <c16:uniqueId val="{0000000A-B5C4-4FD4-AF75-EF2A06D631CB}"/>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OutcomesData!$Q$2:$Q$62</c:f>
              <c:numCache>
                <c:formatCode>_-* #,##0_-;\-* #,##0_-;_-* "-"??_-;_-@_-</c:formatCode>
                <c:ptCount val="61"/>
                <c:pt idx="0">
                  <c:v>2190</c:v>
                </c:pt>
                <c:pt idx="1">
                  <c:v>1799</c:v>
                </c:pt>
                <c:pt idx="2">
                  <c:v>1847</c:v>
                </c:pt>
                <c:pt idx="3">
                  <c:v>1233</c:v>
                </c:pt>
                <c:pt idx="4">
                  <c:v>2160</c:v>
                </c:pt>
                <c:pt idx="5">
                  <c:v>2260</c:v>
                </c:pt>
                <c:pt idx="6">
                  <c:v>1727</c:v>
                </c:pt>
                <c:pt idx="7">
                  <c:v>1955</c:v>
                </c:pt>
                <c:pt idx="8">
                  <c:v>2247</c:v>
                </c:pt>
                <c:pt idx="9">
                  <c:v>2150</c:v>
                </c:pt>
                <c:pt idx="10">
                  <c:v>2140</c:v>
                </c:pt>
                <c:pt idx="11">
                  <c:v>2121</c:v>
                </c:pt>
                <c:pt idx="12">
                  <c:v>2724</c:v>
                </c:pt>
                <c:pt idx="13">
                  <c:v>2147</c:v>
                </c:pt>
                <c:pt idx="14">
                  <c:v>2046</c:v>
                </c:pt>
                <c:pt idx="15">
                  <c:v>1229</c:v>
                </c:pt>
                <c:pt idx="16">
                  <c:v>1852</c:v>
                </c:pt>
                <c:pt idx="17">
                  <c:v>1881</c:v>
                </c:pt>
                <c:pt idx="18">
                  <c:v>1411</c:v>
                </c:pt>
                <c:pt idx="19">
                  <c:v>1634</c:v>
                </c:pt>
                <c:pt idx="20">
                  <c:v>2207</c:v>
                </c:pt>
                <c:pt idx="21">
                  <c:v>1891</c:v>
                </c:pt>
                <c:pt idx="22">
                  <c:v>2228</c:v>
                </c:pt>
                <c:pt idx="23">
                  <c:v>1749</c:v>
                </c:pt>
                <c:pt idx="24">
                  <c:v>2159</c:v>
                </c:pt>
                <c:pt idx="25">
                  <c:v>2163</c:v>
                </c:pt>
                <c:pt idx="26">
                  <c:v>2458</c:v>
                </c:pt>
                <c:pt idx="27">
                  <c:v>1662</c:v>
                </c:pt>
                <c:pt idx="28">
                  <c:v>2493</c:v>
                </c:pt>
                <c:pt idx="29">
                  <c:v>2990</c:v>
                </c:pt>
                <c:pt idx="30">
                  <c:v>2199</c:v>
                </c:pt>
                <c:pt idx="31">
                  <c:v>2353</c:v>
                </c:pt>
                <c:pt idx="32">
                  <c:v>2533</c:v>
                </c:pt>
                <c:pt idx="33">
                  <c:v>1919</c:v>
                </c:pt>
                <c:pt idx="34">
                  <c:v>2244</c:v>
                </c:pt>
                <c:pt idx="35">
                  <c:v>2092</c:v>
                </c:pt>
                <c:pt idx="36">
                  <c:v>2413</c:v>
                </c:pt>
                <c:pt idx="37">
                  <c:v>2375</c:v>
                </c:pt>
                <c:pt idx="38">
                  <c:v>2812</c:v>
                </c:pt>
                <c:pt idx="39">
                  <c:v>1483</c:v>
                </c:pt>
                <c:pt idx="40">
                  <c:v>2349</c:v>
                </c:pt>
                <c:pt idx="41">
                  <c:v>2840</c:v>
                </c:pt>
                <c:pt idx="42">
                  <c:v>1693</c:v>
                </c:pt>
                <c:pt idx="43">
                  <c:v>2311</c:v>
                </c:pt>
                <c:pt idx="44">
                  <c:v>2436</c:v>
                </c:pt>
                <c:pt idx="45">
                  <c:v>1824</c:v>
                </c:pt>
                <c:pt idx="46">
                  <c:v>2070</c:v>
                </c:pt>
                <c:pt idx="47">
                  <c:v>1731</c:v>
                </c:pt>
                <c:pt idx="48">
                  <c:v>2247</c:v>
                </c:pt>
                <c:pt idx="49">
                  <c:v>1852</c:v>
                </c:pt>
                <c:pt idx="50">
                  <c:v>1753</c:v>
                </c:pt>
                <c:pt idx="51">
                  <c:v>999</c:v>
                </c:pt>
                <c:pt idx="52">
                  <c:v>1987</c:v>
                </c:pt>
                <c:pt idx="53">
                  <c:v>1990</c:v>
                </c:pt>
                <c:pt idx="54">
                  <c:v>1367</c:v>
                </c:pt>
                <c:pt idx="55">
                  <c:v>1731</c:v>
                </c:pt>
                <c:pt idx="56">
                  <c:v>1585</c:v>
                </c:pt>
                <c:pt idx="57">
                  <c:v>1578</c:v>
                </c:pt>
                <c:pt idx="58">
                  <c:v>1656</c:v>
                </c:pt>
                <c:pt idx="59">
                  <c:v>1197</c:v>
                </c:pt>
                <c:pt idx="60">
                  <c:v>1703</c:v>
                </c:pt>
              </c:numCache>
            </c:numRef>
          </c:val>
          <c:smooth val="0"/>
          <c:extLst>
            <c:ext xmlns:c16="http://schemas.microsoft.com/office/drawing/2014/chart" uri="{C3380CC4-5D6E-409C-BE32-E72D297353CC}">
              <c16:uniqueId val="{0000000C-B5C4-4FD4-AF75-EF2A06D631CB}"/>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OutcomesData!$R$2:$R$62</c:f>
              <c:numCache>
                <c:formatCode>_-* #,##0_-;\-* #,##0_-;_-* "-"??_-;_-@_-</c:formatCode>
                <c:ptCount val="61"/>
                <c:pt idx="0">
                  <c:v>1233</c:v>
                </c:pt>
                <c:pt idx="1">
                  <c:v>1378</c:v>
                </c:pt>
                <c:pt idx="2">
                  <c:v>1805</c:v>
                </c:pt>
                <c:pt idx="3">
                  <c:v>1458</c:v>
                </c:pt>
                <c:pt idx="4">
                  <c:v>1746</c:v>
                </c:pt>
                <c:pt idx="5">
                  <c:v>1467</c:v>
                </c:pt>
                <c:pt idx="6">
                  <c:v>1134</c:v>
                </c:pt>
                <c:pt idx="7">
                  <c:v>1718</c:v>
                </c:pt>
                <c:pt idx="8">
                  <c:v>1872</c:v>
                </c:pt>
                <c:pt idx="9">
                  <c:v>1585</c:v>
                </c:pt>
                <c:pt idx="10">
                  <c:v>1525</c:v>
                </c:pt>
                <c:pt idx="11">
                  <c:v>1455</c:v>
                </c:pt>
                <c:pt idx="12">
                  <c:v>2155</c:v>
                </c:pt>
                <c:pt idx="13">
                  <c:v>1725</c:v>
                </c:pt>
                <c:pt idx="14">
                  <c:v>2247</c:v>
                </c:pt>
                <c:pt idx="15">
                  <c:v>1604</c:v>
                </c:pt>
                <c:pt idx="16">
                  <c:v>1537</c:v>
                </c:pt>
                <c:pt idx="17">
                  <c:v>1513</c:v>
                </c:pt>
                <c:pt idx="18">
                  <c:v>995</c:v>
                </c:pt>
                <c:pt idx="19">
                  <c:v>1493</c:v>
                </c:pt>
                <c:pt idx="20">
                  <c:v>1509</c:v>
                </c:pt>
                <c:pt idx="21">
                  <c:v>1138</c:v>
                </c:pt>
                <c:pt idx="22">
                  <c:v>1470</c:v>
                </c:pt>
                <c:pt idx="23">
                  <c:v>1579</c:v>
                </c:pt>
                <c:pt idx="24">
                  <c:v>1833</c:v>
                </c:pt>
                <c:pt idx="25">
                  <c:v>1981</c:v>
                </c:pt>
                <c:pt idx="26">
                  <c:v>1873</c:v>
                </c:pt>
                <c:pt idx="27">
                  <c:v>1675</c:v>
                </c:pt>
                <c:pt idx="28">
                  <c:v>2042</c:v>
                </c:pt>
                <c:pt idx="29">
                  <c:v>2018</c:v>
                </c:pt>
                <c:pt idx="30">
                  <c:v>1410</c:v>
                </c:pt>
                <c:pt idx="31">
                  <c:v>2081</c:v>
                </c:pt>
                <c:pt idx="32">
                  <c:v>2380</c:v>
                </c:pt>
                <c:pt idx="33">
                  <c:v>1673</c:v>
                </c:pt>
                <c:pt idx="34">
                  <c:v>2168</c:v>
                </c:pt>
                <c:pt idx="35">
                  <c:v>2004</c:v>
                </c:pt>
                <c:pt idx="36">
                  <c:v>2025</c:v>
                </c:pt>
                <c:pt idx="37">
                  <c:v>1758</c:v>
                </c:pt>
                <c:pt idx="38">
                  <c:v>2517</c:v>
                </c:pt>
                <c:pt idx="39">
                  <c:v>1888</c:v>
                </c:pt>
                <c:pt idx="40">
                  <c:v>2399</c:v>
                </c:pt>
                <c:pt idx="41">
                  <c:v>2263</c:v>
                </c:pt>
                <c:pt idx="42">
                  <c:v>1203</c:v>
                </c:pt>
                <c:pt idx="43">
                  <c:v>2064</c:v>
                </c:pt>
                <c:pt idx="44">
                  <c:v>2530</c:v>
                </c:pt>
                <c:pt idx="45">
                  <c:v>1565</c:v>
                </c:pt>
                <c:pt idx="46">
                  <c:v>2004</c:v>
                </c:pt>
                <c:pt idx="47">
                  <c:v>1656</c:v>
                </c:pt>
                <c:pt idx="48">
                  <c:v>2060</c:v>
                </c:pt>
                <c:pt idx="49">
                  <c:v>1741</c:v>
                </c:pt>
                <c:pt idx="50">
                  <c:v>2070</c:v>
                </c:pt>
                <c:pt idx="51">
                  <c:v>1466</c:v>
                </c:pt>
                <c:pt idx="52">
                  <c:v>1917</c:v>
                </c:pt>
                <c:pt idx="53">
                  <c:v>1412</c:v>
                </c:pt>
                <c:pt idx="54">
                  <c:v>1004</c:v>
                </c:pt>
                <c:pt idx="55">
                  <c:v>1693</c:v>
                </c:pt>
                <c:pt idx="56">
                  <c:v>1659</c:v>
                </c:pt>
                <c:pt idx="57">
                  <c:v>1290</c:v>
                </c:pt>
                <c:pt idx="58">
                  <c:v>1567</c:v>
                </c:pt>
                <c:pt idx="59">
                  <c:v>1126</c:v>
                </c:pt>
                <c:pt idx="60">
                  <c:v>1669</c:v>
                </c:pt>
              </c:numCache>
            </c:numRef>
          </c:val>
          <c:smooth val="0"/>
          <c:extLst>
            <c:ext xmlns:c16="http://schemas.microsoft.com/office/drawing/2014/chart" uri="{C3380CC4-5D6E-409C-BE32-E72D297353CC}">
              <c16:uniqueId val="{0000000E-B5C4-4FD4-AF75-EF2A06D631CB}"/>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OutcomesData!$S$2:$S$62</c:f>
              <c:numCache>
                <c:formatCode>_-* #,##0_-;\-* #,##0_-;_-* "-"??_-;_-@_-</c:formatCode>
                <c:ptCount val="61"/>
                <c:pt idx="5">
                  <c:v>0</c:v>
                </c:pt>
                <c:pt idx="6">
                  <c:v>705</c:v>
                </c:pt>
                <c:pt idx="7">
                  <c:v>805</c:v>
                </c:pt>
                <c:pt idx="8">
                  <c:v>929</c:v>
                </c:pt>
                <c:pt idx="9">
                  <c:v>888</c:v>
                </c:pt>
                <c:pt idx="10">
                  <c:v>801</c:v>
                </c:pt>
                <c:pt idx="11">
                  <c:v>677</c:v>
                </c:pt>
                <c:pt idx="12">
                  <c:v>714</c:v>
                </c:pt>
                <c:pt idx="13">
                  <c:v>801</c:v>
                </c:pt>
                <c:pt idx="14">
                  <c:v>995</c:v>
                </c:pt>
                <c:pt idx="15">
                  <c:v>668</c:v>
                </c:pt>
                <c:pt idx="16">
                  <c:v>673</c:v>
                </c:pt>
                <c:pt idx="17">
                  <c:v>831</c:v>
                </c:pt>
                <c:pt idx="18">
                  <c:v>605</c:v>
                </c:pt>
                <c:pt idx="19">
                  <c:v>672</c:v>
                </c:pt>
                <c:pt idx="20">
                  <c:v>843</c:v>
                </c:pt>
                <c:pt idx="21">
                  <c:v>660</c:v>
                </c:pt>
                <c:pt idx="22">
                  <c:v>722</c:v>
                </c:pt>
                <c:pt idx="23">
                  <c:v>624</c:v>
                </c:pt>
                <c:pt idx="24">
                  <c:v>570</c:v>
                </c:pt>
                <c:pt idx="25">
                  <c:v>668</c:v>
                </c:pt>
                <c:pt idx="26">
                  <c:v>731</c:v>
                </c:pt>
                <c:pt idx="27">
                  <c:v>459</c:v>
                </c:pt>
                <c:pt idx="28">
                  <c:v>529</c:v>
                </c:pt>
                <c:pt idx="29">
                  <c:v>821</c:v>
                </c:pt>
                <c:pt idx="30">
                  <c:v>696</c:v>
                </c:pt>
                <c:pt idx="31">
                  <c:v>787</c:v>
                </c:pt>
                <c:pt idx="32">
                  <c:v>996</c:v>
                </c:pt>
                <c:pt idx="33">
                  <c:v>853</c:v>
                </c:pt>
                <c:pt idx="34">
                  <c:v>1122</c:v>
                </c:pt>
                <c:pt idx="35">
                  <c:v>982</c:v>
                </c:pt>
                <c:pt idx="36">
                  <c:v>936</c:v>
                </c:pt>
                <c:pt idx="37">
                  <c:v>1127</c:v>
                </c:pt>
                <c:pt idx="38">
                  <c:v>1745</c:v>
                </c:pt>
                <c:pt idx="39">
                  <c:v>1208</c:v>
                </c:pt>
                <c:pt idx="40">
                  <c:v>1360</c:v>
                </c:pt>
                <c:pt idx="41">
                  <c:v>1586</c:v>
                </c:pt>
                <c:pt idx="42">
                  <c:v>1056</c:v>
                </c:pt>
                <c:pt idx="43">
                  <c:v>1318</c:v>
                </c:pt>
                <c:pt idx="44">
                  <c:v>1524</c:v>
                </c:pt>
                <c:pt idx="45">
                  <c:v>1209</c:v>
                </c:pt>
                <c:pt idx="46">
                  <c:v>1606</c:v>
                </c:pt>
                <c:pt idx="47">
                  <c:v>1226</c:v>
                </c:pt>
                <c:pt idx="48">
                  <c:v>1145</c:v>
                </c:pt>
                <c:pt idx="49">
                  <c:v>1259</c:v>
                </c:pt>
                <c:pt idx="50">
                  <c:v>1691</c:v>
                </c:pt>
                <c:pt idx="51">
                  <c:v>991</c:v>
                </c:pt>
                <c:pt idx="52">
                  <c:v>1472</c:v>
                </c:pt>
                <c:pt idx="53">
                  <c:v>1349</c:v>
                </c:pt>
                <c:pt idx="54">
                  <c:v>1131</c:v>
                </c:pt>
                <c:pt idx="55">
                  <c:v>1259</c:v>
                </c:pt>
                <c:pt idx="56">
                  <c:v>1190</c:v>
                </c:pt>
                <c:pt idx="57">
                  <c:v>1131</c:v>
                </c:pt>
                <c:pt idx="58">
                  <c:v>1190</c:v>
                </c:pt>
                <c:pt idx="59">
                  <c:v>750</c:v>
                </c:pt>
                <c:pt idx="60">
                  <c:v>806</c:v>
                </c:pt>
              </c:numCache>
            </c:numRef>
          </c:val>
          <c:smooth val="0"/>
          <c:extLst>
            <c:ext xmlns:c16="http://schemas.microsoft.com/office/drawing/2014/chart" uri="{C3380CC4-5D6E-409C-BE32-E72D297353CC}">
              <c16:uniqueId val="{00000010-B5C4-4FD4-AF75-EF2A06D631CB}"/>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OutcomesData!$T$2:$T$62</c:f>
              <c:numCache>
                <c:formatCode>_-* #,##0_-;\-* #,##0_-;_-* "-"??_-;_-@_-</c:formatCode>
                <c:ptCount val="61"/>
                <c:pt idx="0">
                  <c:v>1910</c:v>
                </c:pt>
                <c:pt idx="1">
                  <c:v>1589</c:v>
                </c:pt>
                <c:pt idx="2">
                  <c:v>2448</c:v>
                </c:pt>
                <c:pt idx="3">
                  <c:v>2132</c:v>
                </c:pt>
                <c:pt idx="4">
                  <c:v>2129</c:v>
                </c:pt>
                <c:pt idx="5">
                  <c:v>2199</c:v>
                </c:pt>
                <c:pt idx="6">
                  <c:v>2058</c:v>
                </c:pt>
                <c:pt idx="7">
                  <c:v>2410</c:v>
                </c:pt>
                <c:pt idx="8">
                  <c:v>2390</c:v>
                </c:pt>
                <c:pt idx="9">
                  <c:v>2608</c:v>
                </c:pt>
                <c:pt idx="10">
                  <c:v>2503</c:v>
                </c:pt>
                <c:pt idx="11">
                  <c:v>2282</c:v>
                </c:pt>
                <c:pt idx="12">
                  <c:v>2177</c:v>
                </c:pt>
                <c:pt idx="13">
                  <c:v>1764</c:v>
                </c:pt>
                <c:pt idx="14">
                  <c:v>2533</c:v>
                </c:pt>
                <c:pt idx="15">
                  <c:v>1757</c:v>
                </c:pt>
                <c:pt idx="16">
                  <c:v>1160</c:v>
                </c:pt>
                <c:pt idx="17">
                  <c:v>1690</c:v>
                </c:pt>
                <c:pt idx="18">
                  <c:v>1845</c:v>
                </c:pt>
                <c:pt idx="19">
                  <c:v>2095</c:v>
                </c:pt>
                <c:pt idx="20">
                  <c:v>2380</c:v>
                </c:pt>
                <c:pt idx="21">
                  <c:v>2438</c:v>
                </c:pt>
                <c:pt idx="22">
                  <c:v>2671</c:v>
                </c:pt>
                <c:pt idx="23">
                  <c:v>2753</c:v>
                </c:pt>
                <c:pt idx="24">
                  <c:v>2593</c:v>
                </c:pt>
                <c:pt idx="25">
                  <c:v>2170</c:v>
                </c:pt>
                <c:pt idx="26">
                  <c:v>3240</c:v>
                </c:pt>
                <c:pt idx="27">
                  <c:v>3113</c:v>
                </c:pt>
                <c:pt idx="28">
                  <c:v>3319</c:v>
                </c:pt>
                <c:pt idx="29">
                  <c:v>3727</c:v>
                </c:pt>
                <c:pt idx="30">
                  <c:v>3214</c:v>
                </c:pt>
                <c:pt idx="31">
                  <c:v>3029</c:v>
                </c:pt>
                <c:pt idx="32">
                  <c:v>3085</c:v>
                </c:pt>
                <c:pt idx="33">
                  <c:v>2936</c:v>
                </c:pt>
                <c:pt idx="34">
                  <c:v>3712</c:v>
                </c:pt>
                <c:pt idx="35">
                  <c:v>3580</c:v>
                </c:pt>
                <c:pt idx="36">
                  <c:v>3348</c:v>
                </c:pt>
                <c:pt idx="37">
                  <c:v>2463</c:v>
                </c:pt>
                <c:pt idx="38">
                  <c:v>3671</c:v>
                </c:pt>
                <c:pt idx="39">
                  <c:v>3148</c:v>
                </c:pt>
                <c:pt idx="40">
                  <c:v>3646</c:v>
                </c:pt>
                <c:pt idx="41">
                  <c:v>3644</c:v>
                </c:pt>
                <c:pt idx="42">
                  <c:v>3153</c:v>
                </c:pt>
                <c:pt idx="43">
                  <c:v>3618</c:v>
                </c:pt>
                <c:pt idx="44">
                  <c:v>3518</c:v>
                </c:pt>
                <c:pt idx="45">
                  <c:v>3081</c:v>
                </c:pt>
                <c:pt idx="46">
                  <c:v>3409</c:v>
                </c:pt>
                <c:pt idx="47">
                  <c:v>3038</c:v>
                </c:pt>
                <c:pt idx="48">
                  <c:v>2660</c:v>
                </c:pt>
                <c:pt idx="49">
                  <c:v>2188</c:v>
                </c:pt>
                <c:pt idx="50">
                  <c:v>3377</c:v>
                </c:pt>
                <c:pt idx="51">
                  <c:v>2456</c:v>
                </c:pt>
                <c:pt idx="52">
                  <c:v>2756</c:v>
                </c:pt>
                <c:pt idx="53">
                  <c:v>2999</c:v>
                </c:pt>
                <c:pt idx="54">
                  <c:v>2226</c:v>
                </c:pt>
                <c:pt idx="55">
                  <c:v>2780</c:v>
                </c:pt>
                <c:pt idx="56">
                  <c:v>2660</c:v>
                </c:pt>
                <c:pt idx="57">
                  <c:v>2528</c:v>
                </c:pt>
                <c:pt idx="58">
                  <c:v>2763</c:v>
                </c:pt>
                <c:pt idx="59">
                  <c:v>1977</c:v>
                </c:pt>
                <c:pt idx="60">
                  <c:v>2101</c:v>
                </c:pt>
              </c:numCache>
            </c:numRef>
          </c:val>
          <c:smooth val="0"/>
          <c:extLst>
            <c:ext xmlns:c16="http://schemas.microsoft.com/office/drawing/2014/chart" uri="{C3380CC4-5D6E-409C-BE32-E72D297353CC}">
              <c16:uniqueId val="{0000000A-B10F-4BC0-AA62-4E8FED3E086A}"/>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OutcomesData!$U$2:$U$62</c:f>
              <c:numCache>
                <c:formatCode>_-* #,##0_-;\-* #,##0_-;_-* "-"??_-;_-@_-</c:formatCode>
                <c:ptCount val="61"/>
                <c:pt idx="0">
                  <c:v>2392</c:v>
                </c:pt>
                <c:pt idx="1">
                  <c:v>2112</c:v>
                </c:pt>
                <c:pt idx="2">
                  <c:v>2228</c:v>
                </c:pt>
                <c:pt idx="3">
                  <c:v>1328</c:v>
                </c:pt>
                <c:pt idx="4">
                  <c:v>2548</c:v>
                </c:pt>
                <c:pt idx="5">
                  <c:v>2771</c:v>
                </c:pt>
                <c:pt idx="6">
                  <c:v>2002</c:v>
                </c:pt>
                <c:pt idx="7">
                  <c:v>2335</c:v>
                </c:pt>
                <c:pt idx="8">
                  <c:v>2714</c:v>
                </c:pt>
                <c:pt idx="9">
                  <c:v>2519</c:v>
                </c:pt>
                <c:pt idx="10">
                  <c:v>2450</c:v>
                </c:pt>
                <c:pt idx="11">
                  <c:v>2599</c:v>
                </c:pt>
                <c:pt idx="12">
                  <c:v>2975</c:v>
                </c:pt>
                <c:pt idx="13">
                  <c:v>2440</c:v>
                </c:pt>
                <c:pt idx="14">
                  <c:v>2602</c:v>
                </c:pt>
                <c:pt idx="15">
                  <c:v>1463</c:v>
                </c:pt>
                <c:pt idx="16">
                  <c:v>2028</c:v>
                </c:pt>
                <c:pt idx="17">
                  <c:v>2445</c:v>
                </c:pt>
                <c:pt idx="18">
                  <c:v>1639</c:v>
                </c:pt>
                <c:pt idx="19">
                  <c:v>1924</c:v>
                </c:pt>
                <c:pt idx="20">
                  <c:v>2863</c:v>
                </c:pt>
                <c:pt idx="21">
                  <c:v>2197</c:v>
                </c:pt>
                <c:pt idx="22">
                  <c:v>2629</c:v>
                </c:pt>
                <c:pt idx="23">
                  <c:v>2286</c:v>
                </c:pt>
                <c:pt idx="24">
                  <c:v>2414</c:v>
                </c:pt>
                <c:pt idx="25">
                  <c:v>2483</c:v>
                </c:pt>
                <c:pt idx="26">
                  <c:v>2820</c:v>
                </c:pt>
                <c:pt idx="27">
                  <c:v>1695</c:v>
                </c:pt>
                <c:pt idx="28">
                  <c:v>2594</c:v>
                </c:pt>
                <c:pt idx="29">
                  <c:v>3253</c:v>
                </c:pt>
                <c:pt idx="30">
                  <c:v>2368</c:v>
                </c:pt>
                <c:pt idx="31">
                  <c:v>2674</c:v>
                </c:pt>
                <c:pt idx="32">
                  <c:v>2950</c:v>
                </c:pt>
                <c:pt idx="33">
                  <c:v>2093</c:v>
                </c:pt>
                <c:pt idx="34">
                  <c:v>2595</c:v>
                </c:pt>
                <c:pt idx="35">
                  <c:v>2468</c:v>
                </c:pt>
                <c:pt idx="36">
                  <c:v>2758</c:v>
                </c:pt>
                <c:pt idx="37">
                  <c:v>2732</c:v>
                </c:pt>
                <c:pt idx="38">
                  <c:v>3403</c:v>
                </c:pt>
                <c:pt idx="39">
                  <c:v>1657</c:v>
                </c:pt>
                <c:pt idx="40">
                  <c:v>2604</c:v>
                </c:pt>
                <c:pt idx="41">
                  <c:v>3301</c:v>
                </c:pt>
                <c:pt idx="42">
                  <c:v>1985</c:v>
                </c:pt>
                <c:pt idx="43">
                  <c:v>2656</c:v>
                </c:pt>
                <c:pt idx="44">
                  <c:v>3142</c:v>
                </c:pt>
                <c:pt idx="45">
                  <c:v>2201</c:v>
                </c:pt>
                <c:pt idx="46">
                  <c:v>2516</c:v>
                </c:pt>
                <c:pt idx="47">
                  <c:v>2205</c:v>
                </c:pt>
                <c:pt idx="48">
                  <c:v>2657</c:v>
                </c:pt>
                <c:pt idx="49">
                  <c:v>2279</c:v>
                </c:pt>
                <c:pt idx="50">
                  <c:v>2367</c:v>
                </c:pt>
                <c:pt idx="51">
                  <c:v>1269</c:v>
                </c:pt>
                <c:pt idx="52">
                  <c:v>2462</c:v>
                </c:pt>
                <c:pt idx="53">
                  <c:v>2493</c:v>
                </c:pt>
                <c:pt idx="54">
                  <c:v>1724</c:v>
                </c:pt>
                <c:pt idx="55">
                  <c:v>2222</c:v>
                </c:pt>
                <c:pt idx="56">
                  <c:v>2184</c:v>
                </c:pt>
                <c:pt idx="57">
                  <c:v>2023</c:v>
                </c:pt>
                <c:pt idx="58">
                  <c:v>2171</c:v>
                </c:pt>
                <c:pt idx="59">
                  <c:v>1713</c:v>
                </c:pt>
                <c:pt idx="60">
                  <c:v>2333</c:v>
                </c:pt>
              </c:numCache>
            </c:numRef>
          </c:val>
          <c:smooth val="0"/>
          <c:extLst>
            <c:ext xmlns:c16="http://schemas.microsoft.com/office/drawing/2014/chart" uri="{C3380CC4-5D6E-409C-BE32-E72D297353CC}">
              <c16:uniqueId val="{0000000C-B10F-4BC0-AA62-4E8FED3E086A}"/>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OutcomesData!$V$2:$V$62</c:f>
              <c:numCache>
                <c:formatCode>_-* #,##0_-;\-* #,##0_-;_-* "-"??_-;_-@_-</c:formatCode>
                <c:ptCount val="61"/>
                <c:pt idx="0">
                  <c:v>1462</c:v>
                </c:pt>
                <c:pt idx="1">
                  <c:v>1570</c:v>
                </c:pt>
                <c:pt idx="2">
                  <c:v>2172</c:v>
                </c:pt>
                <c:pt idx="3">
                  <c:v>1586</c:v>
                </c:pt>
                <c:pt idx="4">
                  <c:v>2059</c:v>
                </c:pt>
                <c:pt idx="5">
                  <c:v>1814</c:v>
                </c:pt>
                <c:pt idx="6">
                  <c:v>1244</c:v>
                </c:pt>
                <c:pt idx="7">
                  <c:v>2022</c:v>
                </c:pt>
                <c:pt idx="8">
                  <c:v>2320</c:v>
                </c:pt>
                <c:pt idx="9">
                  <c:v>1793</c:v>
                </c:pt>
                <c:pt idx="10">
                  <c:v>1889</c:v>
                </c:pt>
                <c:pt idx="11">
                  <c:v>1825</c:v>
                </c:pt>
                <c:pt idx="12">
                  <c:v>2416</c:v>
                </c:pt>
                <c:pt idx="13">
                  <c:v>2008</c:v>
                </c:pt>
                <c:pt idx="14">
                  <c:v>2649</c:v>
                </c:pt>
                <c:pt idx="15">
                  <c:v>1869</c:v>
                </c:pt>
                <c:pt idx="16">
                  <c:v>1814</c:v>
                </c:pt>
                <c:pt idx="17">
                  <c:v>1962</c:v>
                </c:pt>
                <c:pt idx="18">
                  <c:v>1186</c:v>
                </c:pt>
                <c:pt idx="19">
                  <c:v>1724</c:v>
                </c:pt>
                <c:pt idx="20">
                  <c:v>2003</c:v>
                </c:pt>
                <c:pt idx="21">
                  <c:v>1416</c:v>
                </c:pt>
                <c:pt idx="22">
                  <c:v>1726</c:v>
                </c:pt>
                <c:pt idx="23">
                  <c:v>1955</c:v>
                </c:pt>
                <c:pt idx="24">
                  <c:v>2180</c:v>
                </c:pt>
                <c:pt idx="25">
                  <c:v>2183</c:v>
                </c:pt>
                <c:pt idx="26">
                  <c:v>2451</c:v>
                </c:pt>
                <c:pt idx="27">
                  <c:v>1866</c:v>
                </c:pt>
                <c:pt idx="28">
                  <c:v>2337</c:v>
                </c:pt>
                <c:pt idx="29">
                  <c:v>2352</c:v>
                </c:pt>
                <c:pt idx="30">
                  <c:v>1462</c:v>
                </c:pt>
                <c:pt idx="31">
                  <c:v>2207</c:v>
                </c:pt>
                <c:pt idx="32">
                  <c:v>2619</c:v>
                </c:pt>
                <c:pt idx="33">
                  <c:v>1873</c:v>
                </c:pt>
                <c:pt idx="34">
                  <c:v>2362</c:v>
                </c:pt>
                <c:pt idx="35">
                  <c:v>2275</c:v>
                </c:pt>
                <c:pt idx="36">
                  <c:v>2184</c:v>
                </c:pt>
                <c:pt idx="37">
                  <c:v>1983</c:v>
                </c:pt>
                <c:pt idx="38">
                  <c:v>2786</c:v>
                </c:pt>
                <c:pt idx="39">
                  <c:v>2170</c:v>
                </c:pt>
                <c:pt idx="40">
                  <c:v>2788</c:v>
                </c:pt>
                <c:pt idx="41">
                  <c:v>2716</c:v>
                </c:pt>
                <c:pt idx="42">
                  <c:v>1316</c:v>
                </c:pt>
                <c:pt idx="43">
                  <c:v>2390</c:v>
                </c:pt>
                <c:pt idx="44">
                  <c:v>2820</c:v>
                </c:pt>
                <c:pt idx="45">
                  <c:v>1863</c:v>
                </c:pt>
                <c:pt idx="46">
                  <c:v>2377</c:v>
                </c:pt>
                <c:pt idx="47">
                  <c:v>2117</c:v>
                </c:pt>
                <c:pt idx="48">
                  <c:v>2460</c:v>
                </c:pt>
                <c:pt idx="49">
                  <c:v>2063</c:v>
                </c:pt>
                <c:pt idx="50">
                  <c:v>2563</c:v>
                </c:pt>
                <c:pt idx="51">
                  <c:v>1729</c:v>
                </c:pt>
                <c:pt idx="52">
                  <c:v>2353</c:v>
                </c:pt>
                <c:pt idx="53">
                  <c:v>1853</c:v>
                </c:pt>
                <c:pt idx="54">
                  <c:v>1213</c:v>
                </c:pt>
                <c:pt idx="55">
                  <c:v>2084</c:v>
                </c:pt>
                <c:pt idx="56">
                  <c:v>2122</c:v>
                </c:pt>
                <c:pt idx="57">
                  <c:v>1646</c:v>
                </c:pt>
                <c:pt idx="58">
                  <c:v>1946</c:v>
                </c:pt>
                <c:pt idx="59">
                  <c:v>1466</c:v>
                </c:pt>
                <c:pt idx="60">
                  <c:v>2216</c:v>
                </c:pt>
              </c:numCache>
            </c:numRef>
          </c:val>
          <c:smooth val="0"/>
          <c:extLst>
            <c:ext xmlns:c16="http://schemas.microsoft.com/office/drawing/2014/chart" uri="{C3380CC4-5D6E-409C-BE32-E72D297353CC}">
              <c16:uniqueId val="{0000000E-B10F-4BC0-AA62-4E8FED3E086A}"/>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OutcomesData!$W$2:$W$62</c:f>
              <c:numCache>
                <c:formatCode>_-* #,##0_-;\-* #,##0_-;_-* "-"??_-;_-@_-</c:formatCode>
                <c:ptCount val="61"/>
                <c:pt idx="5">
                  <c:v>0</c:v>
                </c:pt>
                <c:pt idx="6">
                  <c:v>756</c:v>
                </c:pt>
                <c:pt idx="7">
                  <c:v>951</c:v>
                </c:pt>
                <c:pt idx="8">
                  <c:v>1116</c:v>
                </c:pt>
                <c:pt idx="9">
                  <c:v>981</c:v>
                </c:pt>
                <c:pt idx="10">
                  <c:v>962</c:v>
                </c:pt>
                <c:pt idx="11">
                  <c:v>815</c:v>
                </c:pt>
                <c:pt idx="12">
                  <c:v>753</c:v>
                </c:pt>
                <c:pt idx="13">
                  <c:v>923</c:v>
                </c:pt>
                <c:pt idx="14">
                  <c:v>1298</c:v>
                </c:pt>
                <c:pt idx="15">
                  <c:v>811</c:v>
                </c:pt>
                <c:pt idx="16">
                  <c:v>865</c:v>
                </c:pt>
                <c:pt idx="17">
                  <c:v>1004</c:v>
                </c:pt>
                <c:pt idx="18">
                  <c:v>691</c:v>
                </c:pt>
                <c:pt idx="19">
                  <c:v>742</c:v>
                </c:pt>
                <c:pt idx="20">
                  <c:v>1097</c:v>
                </c:pt>
                <c:pt idx="21">
                  <c:v>758</c:v>
                </c:pt>
                <c:pt idx="22">
                  <c:v>923</c:v>
                </c:pt>
                <c:pt idx="23">
                  <c:v>883</c:v>
                </c:pt>
                <c:pt idx="24">
                  <c:v>653</c:v>
                </c:pt>
                <c:pt idx="25">
                  <c:v>753</c:v>
                </c:pt>
                <c:pt idx="26">
                  <c:v>1043</c:v>
                </c:pt>
                <c:pt idx="27">
                  <c:v>518</c:v>
                </c:pt>
                <c:pt idx="28">
                  <c:v>697</c:v>
                </c:pt>
                <c:pt idx="29">
                  <c:v>1126</c:v>
                </c:pt>
                <c:pt idx="30">
                  <c:v>831</c:v>
                </c:pt>
                <c:pt idx="31">
                  <c:v>1038</c:v>
                </c:pt>
                <c:pt idx="32">
                  <c:v>1277</c:v>
                </c:pt>
                <c:pt idx="33">
                  <c:v>1032</c:v>
                </c:pt>
                <c:pt idx="34">
                  <c:v>1328</c:v>
                </c:pt>
                <c:pt idx="35">
                  <c:v>1189</c:v>
                </c:pt>
                <c:pt idx="36">
                  <c:v>940</c:v>
                </c:pt>
                <c:pt idx="37">
                  <c:v>1178</c:v>
                </c:pt>
                <c:pt idx="38">
                  <c:v>1851</c:v>
                </c:pt>
                <c:pt idx="39">
                  <c:v>1290</c:v>
                </c:pt>
                <c:pt idx="40">
                  <c:v>1540</c:v>
                </c:pt>
                <c:pt idx="41">
                  <c:v>1862</c:v>
                </c:pt>
                <c:pt idx="42">
                  <c:v>1057</c:v>
                </c:pt>
                <c:pt idx="43">
                  <c:v>1479</c:v>
                </c:pt>
                <c:pt idx="44">
                  <c:v>1720</c:v>
                </c:pt>
                <c:pt idx="45">
                  <c:v>1337</c:v>
                </c:pt>
                <c:pt idx="46">
                  <c:v>1846</c:v>
                </c:pt>
                <c:pt idx="47">
                  <c:v>1496</c:v>
                </c:pt>
                <c:pt idx="48">
                  <c:v>1180</c:v>
                </c:pt>
                <c:pt idx="49">
                  <c:v>1350</c:v>
                </c:pt>
                <c:pt idx="50">
                  <c:v>1904</c:v>
                </c:pt>
                <c:pt idx="51">
                  <c:v>1171</c:v>
                </c:pt>
                <c:pt idx="52">
                  <c:v>1631</c:v>
                </c:pt>
                <c:pt idx="53">
                  <c:v>1717</c:v>
                </c:pt>
                <c:pt idx="54">
                  <c:v>1294</c:v>
                </c:pt>
                <c:pt idx="55">
                  <c:v>1489</c:v>
                </c:pt>
                <c:pt idx="56">
                  <c:v>1439</c:v>
                </c:pt>
                <c:pt idx="57">
                  <c:v>1280</c:v>
                </c:pt>
                <c:pt idx="58">
                  <c:v>1504</c:v>
                </c:pt>
                <c:pt idx="59">
                  <c:v>997</c:v>
                </c:pt>
                <c:pt idx="60">
                  <c:v>980</c:v>
                </c:pt>
              </c:numCache>
            </c:numRef>
          </c:val>
          <c:smooth val="0"/>
          <c:extLst>
            <c:ext xmlns:c16="http://schemas.microsoft.com/office/drawing/2014/chart" uri="{C3380CC4-5D6E-409C-BE32-E72D297353CC}">
              <c16:uniqueId val="{00000010-B10F-4BC0-AA62-4E8FED3E086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42175322359135E-2"/>
          <c:y val="8.4832001993680337E-2"/>
          <c:w val="0.88329263902017086"/>
          <c:h val="0.74884597677971165"/>
        </c:manualLayout>
      </c:layout>
      <c:lineChart>
        <c:grouping val="standard"/>
        <c:varyColors val="0"/>
        <c:ser>
          <c:idx val="0"/>
          <c:order val="0"/>
          <c:tx>
            <c:strRef>
              <c:f>CaseloadData!$E$1</c:f>
              <c:strCache>
                <c:ptCount val="1"/>
                <c:pt idx="0">
                  <c:v>Indigenous</c:v>
                </c:pt>
              </c:strCache>
            </c:strRef>
          </c:tx>
          <c:spPr>
            <a:ln w="15875" cap="rnd">
              <a:solidFill>
                <a:srgbClr val="CCCC00"/>
              </a:solidFill>
              <a:round/>
            </a:ln>
            <a:effectLst/>
          </c:spPr>
          <c:marker>
            <c:symbol val="square"/>
            <c:size val="5"/>
            <c:spPr>
              <a:noFill/>
              <a:ln w="31750" cap="rnd" cmpd="sng">
                <a:noFill/>
                <a:prstDash val="solid"/>
                <a:bevel/>
              </a:ln>
              <a:effectLst/>
            </c:spPr>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CaseloadData!$E$2:$E$60</c:f>
              <c:numCache>
                <c:formatCode>#,##0_ ;\-#,##0\ </c:formatCode>
                <c:ptCount val="59"/>
                <c:pt idx="0">
                  <c:v>13666</c:v>
                </c:pt>
                <c:pt idx="1">
                  <c:v>14080</c:v>
                </c:pt>
                <c:pt idx="2">
                  <c:v>14401</c:v>
                </c:pt>
                <c:pt idx="3">
                  <c:v>14738</c:v>
                </c:pt>
                <c:pt idx="4">
                  <c:v>15130</c:v>
                </c:pt>
                <c:pt idx="5">
                  <c:v>15482</c:v>
                </c:pt>
                <c:pt idx="6">
                  <c:v>16338</c:v>
                </c:pt>
                <c:pt idx="7">
                  <c:v>16789</c:v>
                </c:pt>
                <c:pt idx="8">
                  <c:v>17336</c:v>
                </c:pt>
                <c:pt idx="9">
                  <c:v>17777</c:v>
                </c:pt>
                <c:pt idx="10">
                  <c:v>18208</c:v>
                </c:pt>
                <c:pt idx="11">
                  <c:v>18352</c:v>
                </c:pt>
                <c:pt idx="12">
                  <c:v>18702</c:v>
                </c:pt>
                <c:pt idx="13">
                  <c:v>19068</c:v>
                </c:pt>
                <c:pt idx="14">
                  <c:v>19267</c:v>
                </c:pt>
                <c:pt idx="15">
                  <c:v>19181</c:v>
                </c:pt>
                <c:pt idx="16">
                  <c:v>19592</c:v>
                </c:pt>
                <c:pt idx="17">
                  <c:v>19646</c:v>
                </c:pt>
                <c:pt idx="18">
                  <c:v>19909</c:v>
                </c:pt>
                <c:pt idx="19">
                  <c:v>19951</c:v>
                </c:pt>
                <c:pt idx="20">
                  <c:v>20475</c:v>
                </c:pt>
                <c:pt idx="21">
                  <c:v>20794</c:v>
                </c:pt>
                <c:pt idx="22">
                  <c:v>20932</c:v>
                </c:pt>
                <c:pt idx="23">
                  <c:v>20916</c:v>
                </c:pt>
                <c:pt idx="24">
                  <c:v>21017</c:v>
                </c:pt>
                <c:pt idx="25">
                  <c:v>21204</c:v>
                </c:pt>
                <c:pt idx="26">
                  <c:v>21338</c:v>
                </c:pt>
                <c:pt idx="27">
                  <c:v>21356</c:v>
                </c:pt>
                <c:pt idx="28">
                  <c:v>21538</c:v>
                </c:pt>
                <c:pt idx="29">
                  <c:v>21781</c:v>
                </c:pt>
                <c:pt idx="30">
                  <c:v>21777</c:v>
                </c:pt>
                <c:pt idx="31">
                  <c:v>21599</c:v>
                </c:pt>
                <c:pt idx="32">
                  <c:v>21570</c:v>
                </c:pt>
                <c:pt idx="33">
                  <c:v>21771</c:v>
                </c:pt>
                <c:pt idx="34">
                  <c:v>21918</c:v>
                </c:pt>
                <c:pt idx="35">
                  <c:v>21880</c:v>
                </c:pt>
                <c:pt idx="36">
                  <c:v>21713</c:v>
                </c:pt>
                <c:pt idx="37">
                  <c:v>21674</c:v>
                </c:pt>
                <c:pt idx="38">
                  <c:v>21533</c:v>
                </c:pt>
                <c:pt idx="39">
                  <c:v>21427</c:v>
                </c:pt>
                <c:pt idx="40">
                  <c:v>21298</c:v>
                </c:pt>
                <c:pt idx="41">
                  <c:v>21113</c:v>
                </c:pt>
                <c:pt idx="42">
                  <c:v>21108</c:v>
                </c:pt>
                <c:pt idx="43">
                  <c:v>21103</c:v>
                </c:pt>
                <c:pt idx="44">
                  <c:v>21027</c:v>
                </c:pt>
                <c:pt idx="45">
                  <c:v>20797</c:v>
                </c:pt>
                <c:pt idx="46">
                  <c:v>20557</c:v>
                </c:pt>
                <c:pt idx="47">
                  <c:v>20151</c:v>
                </c:pt>
                <c:pt idx="48">
                  <c:v>20222</c:v>
                </c:pt>
                <c:pt idx="49">
                  <c:v>20587</c:v>
                </c:pt>
                <c:pt idx="50">
                  <c:v>20802</c:v>
                </c:pt>
                <c:pt idx="51">
                  <c:v>20880</c:v>
                </c:pt>
                <c:pt idx="52">
                  <c:v>20837</c:v>
                </c:pt>
                <c:pt idx="53">
                  <c:v>20899</c:v>
                </c:pt>
                <c:pt idx="54">
                  <c:v>20888</c:v>
                </c:pt>
                <c:pt idx="55">
                  <c:v>20795</c:v>
                </c:pt>
                <c:pt idx="56">
                  <c:v>20720</c:v>
                </c:pt>
                <c:pt idx="57">
                  <c:v>20726</c:v>
                </c:pt>
                <c:pt idx="58">
                  <c:v>20816</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c:v>
                </c:pt>
              </c:strCache>
            </c:strRef>
          </c:tx>
          <c:spPr>
            <a:ln w="34925" cap="rnd">
              <a:solidFill>
                <a:srgbClr val="FF7C80"/>
              </a:solidFill>
              <a:round/>
            </a:ln>
            <a:effectLst/>
          </c:spPr>
          <c:marker>
            <c:symbol val="none"/>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CaseloadData!$F$2:$F$60</c:f>
              <c:numCache>
                <c:formatCode>#,##0_ ;\-#,##0\ </c:formatCode>
                <c:ptCount val="59"/>
                <c:pt idx="0">
                  <c:v>40526</c:v>
                </c:pt>
                <c:pt idx="1">
                  <c:v>41339</c:v>
                </c:pt>
                <c:pt idx="2">
                  <c:v>42014</c:v>
                </c:pt>
                <c:pt idx="3">
                  <c:v>42607</c:v>
                </c:pt>
                <c:pt idx="4">
                  <c:v>43477</c:v>
                </c:pt>
                <c:pt idx="5">
                  <c:v>43992</c:v>
                </c:pt>
                <c:pt idx="6">
                  <c:v>45901</c:v>
                </c:pt>
                <c:pt idx="7">
                  <c:v>47019</c:v>
                </c:pt>
                <c:pt idx="8">
                  <c:v>48125</c:v>
                </c:pt>
                <c:pt idx="9">
                  <c:v>49581</c:v>
                </c:pt>
                <c:pt idx="10">
                  <c:v>50499</c:v>
                </c:pt>
                <c:pt idx="11">
                  <c:v>50877</c:v>
                </c:pt>
                <c:pt idx="12">
                  <c:v>51322</c:v>
                </c:pt>
                <c:pt idx="13">
                  <c:v>51787</c:v>
                </c:pt>
                <c:pt idx="14">
                  <c:v>51973</c:v>
                </c:pt>
                <c:pt idx="15">
                  <c:v>51462</c:v>
                </c:pt>
                <c:pt idx="16">
                  <c:v>52418</c:v>
                </c:pt>
                <c:pt idx="17">
                  <c:v>52705</c:v>
                </c:pt>
                <c:pt idx="18">
                  <c:v>53966</c:v>
                </c:pt>
                <c:pt idx="19">
                  <c:v>53988</c:v>
                </c:pt>
                <c:pt idx="20">
                  <c:v>55699</c:v>
                </c:pt>
                <c:pt idx="21">
                  <c:v>56982</c:v>
                </c:pt>
                <c:pt idx="22">
                  <c:v>57333</c:v>
                </c:pt>
                <c:pt idx="23">
                  <c:v>57286</c:v>
                </c:pt>
                <c:pt idx="24">
                  <c:v>57386</c:v>
                </c:pt>
                <c:pt idx="25">
                  <c:v>57750</c:v>
                </c:pt>
                <c:pt idx="26">
                  <c:v>58029</c:v>
                </c:pt>
                <c:pt idx="27">
                  <c:v>58247</c:v>
                </c:pt>
                <c:pt idx="28">
                  <c:v>58706</c:v>
                </c:pt>
                <c:pt idx="29">
                  <c:v>59226</c:v>
                </c:pt>
                <c:pt idx="30">
                  <c:v>58933</c:v>
                </c:pt>
                <c:pt idx="31">
                  <c:v>58462</c:v>
                </c:pt>
                <c:pt idx="32">
                  <c:v>58383</c:v>
                </c:pt>
                <c:pt idx="33">
                  <c:v>59328</c:v>
                </c:pt>
                <c:pt idx="34">
                  <c:v>59668</c:v>
                </c:pt>
                <c:pt idx="35">
                  <c:v>59787</c:v>
                </c:pt>
                <c:pt idx="36">
                  <c:v>59214</c:v>
                </c:pt>
                <c:pt idx="37">
                  <c:v>58733</c:v>
                </c:pt>
                <c:pt idx="38">
                  <c:v>57680</c:v>
                </c:pt>
                <c:pt idx="39">
                  <c:v>57292</c:v>
                </c:pt>
                <c:pt idx="40">
                  <c:v>56707</c:v>
                </c:pt>
                <c:pt idx="41">
                  <c:v>55945</c:v>
                </c:pt>
                <c:pt idx="42">
                  <c:v>55425</c:v>
                </c:pt>
                <c:pt idx="43">
                  <c:v>54880</c:v>
                </c:pt>
                <c:pt idx="44">
                  <c:v>54421</c:v>
                </c:pt>
                <c:pt idx="45">
                  <c:v>53584</c:v>
                </c:pt>
                <c:pt idx="46">
                  <c:v>52857</c:v>
                </c:pt>
                <c:pt idx="47">
                  <c:v>51935</c:v>
                </c:pt>
                <c:pt idx="48">
                  <c:v>51574</c:v>
                </c:pt>
                <c:pt idx="49">
                  <c:v>51848</c:v>
                </c:pt>
                <c:pt idx="50">
                  <c:v>51889</c:v>
                </c:pt>
                <c:pt idx="51">
                  <c:v>51975</c:v>
                </c:pt>
                <c:pt idx="52">
                  <c:v>51760</c:v>
                </c:pt>
                <c:pt idx="53">
                  <c:v>51313</c:v>
                </c:pt>
                <c:pt idx="54">
                  <c:v>50886</c:v>
                </c:pt>
                <c:pt idx="55">
                  <c:v>50604</c:v>
                </c:pt>
                <c:pt idx="56">
                  <c:v>50223</c:v>
                </c:pt>
                <c:pt idx="57">
                  <c:v>50091</c:v>
                </c:pt>
                <c:pt idx="58">
                  <c:v>49799</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c:v>
                </c:pt>
              </c:strCache>
            </c:strRef>
          </c:tx>
          <c:spPr>
            <a:ln w="38100" cap="rnd">
              <a:solidFill>
                <a:srgbClr val="B32FAD"/>
              </a:solidFill>
              <a:prstDash val="sysDot"/>
              <a:round/>
            </a:ln>
            <a:effectLst/>
          </c:spPr>
          <c:marker>
            <c:symbol val="none"/>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CaseloadData!$G$2:$G$60</c:f>
              <c:numCache>
                <c:formatCode>#,##0_ ;\-#,##0\ </c:formatCode>
                <c:ptCount val="59"/>
                <c:pt idx="0">
                  <c:v>15661</c:v>
                </c:pt>
                <c:pt idx="1">
                  <c:v>16079</c:v>
                </c:pt>
                <c:pt idx="2">
                  <c:v>16477</c:v>
                </c:pt>
                <c:pt idx="3">
                  <c:v>16842</c:v>
                </c:pt>
                <c:pt idx="4">
                  <c:v>17225</c:v>
                </c:pt>
                <c:pt idx="5">
                  <c:v>17655</c:v>
                </c:pt>
                <c:pt idx="6">
                  <c:v>18430</c:v>
                </c:pt>
                <c:pt idx="7">
                  <c:v>18928</c:v>
                </c:pt>
                <c:pt idx="8">
                  <c:v>19561</c:v>
                </c:pt>
                <c:pt idx="9">
                  <c:v>20126</c:v>
                </c:pt>
                <c:pt idx="10">
                  <c:v>20522</c:v>
                </c:pt>
                <c:pt idx="11">
                  <c:v>20601</c:v>
                </c:pt>
                <c:pt idx="12">
                  <c:v>20941</c:v>
                </c:pt>
                <c:pt idx="13">
                  <c:v>21335</c:v>
                </c:pt>
                <c:pt idx="14">
                  <c:v>21517</c:v>
                </c:pt>
                <c:pt idx="15">
                  <c:v>21401</c:v>
                </c:pt>
                <c:pt idx="16">
                  <c:v>21740</c:v>
                </c:pt>
                <c:pt idx="17">
                  <c:v>21840</c:v>
                </c:pt>
                <c:pt idx="18">
                  <c:v>22014</c:v>
                </c:pt>
                <c:pt idx="19">
                  <c:v>21985</c:v>
                </c:pt>
                <c:pt idx="20">
                  <c:v>22508</c:v>
                </c:pt>
                <c:pt idx="21">
                  <c:v>22766</c:v>
                </c:pt>
                <c:pt idx="22">
                  <c:v>22757</c:v>
                </c:pt>
                <c:pt idx="23">
                  <c:v>22588</c:v>
                </c:pt>
                <c:pt idx="24">
                  <c:v>22584</c:v>
                </c:pt>
                <c:pt idx="25">
                  <c:v>22607</c:v>
                </c:pt>
                <c:pt idx="26">
                  <c:v>22586</c:v>
                </c:pt>
                <c:pt idx="27">
                  <c:v>22571</c:v>
                </c:pt>
                <c:pt idx="28">
                  <c:v>22754</c:v>
                </c:pt>
                <c:pt idx="29">
                  <c:v>23007</c:v>
                </c:pt>
                <c:pt idx="30">
                  <c:v>22901</c:v>
                </c:pt>
                <c:pt idx="31">
                  <c:v>22772</c:v>
                </c:pt>
                <c:pt idx="32">
                  <c:v>22662</c:v>
                </c:pt>
                <c:pt idx="33">
                  <c:v>22845</c:v>
                </c:pt>
                <c:pt idx="34">
                  <c:v>22865</c:v>
                </c:pt>
                <c:pt idx="35">
                  <c:v>22821</c:v>
                </c:pt>
                <c:pt idx="36">
                  <c:v>22578</c:v>
                </c:pt>
                <c:pt idx="37">
                  <c:v>22417</c:v>
                </c:pt>
                <c:pt idx="38">
                  <c:v>22164</c:v>
                </c:pt>
                <c:pt idx="39">
                  <c:v>22030</c:v>
                </c:pt>
                <c:pt idx="40">
                  <c:v>21790</c:v>
                </c:pt>
                <c:pt idx="41">
                  <c:v>21580</c:v>
                </c:pt>
                <c:pt idx="42">
                  <c:v>21437</c:v>
                </c:pt>
                <c:pt idx="43">
                  <c:v>21385</c:v>
                </c:pt>
                <c:pt idx="44">
                  <c:v>21225</c:v>
                </c:pt>
                <c:pt idx="45">
                  <c:v>21025</c:v>
                </c:pt>
                <c:pt idx="46">
                  <c:v>20725</c:v>
                </c:pt>
                <c:pt idx="47">
                  <c:v>20298</c:v>
                </c:pt>
                <c:pt idx="48">
                  <c:v>20256</c:v>
                </c:pt>
                <c:pt idx="49">
                  <c:v>20550</c:v>
                </c:pt>
                <c:pt idx="50">
                  <c:v>20657</c:v>
                </c:pt>
                <c:pt idx="51">
                  <c:v>20688</c:v>
                </c:pt>
                <c:pt idx="52">
                  <c:v>20611</c:v>
                </c:pt>
                <c:pt idx="53">
                  <c:v>20509</c:v>
                </c:pt>
                <c:pt idx="54">
                  <c:v>20373</c:v>
                </c:pt>
                <c:pt idx="55">
                  <c:v>20242</c:v>
                </c:pt>
                <c:pt idx="56">
                  <c:v>20081</c:v>
                </c:pt>
                <c:pt idx="57">
                  <c:v>20033</c:v>
                </c:pt>
                <c:pt idx="58">
                  <c:v>20004</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c:v>
                </c:pt>
              </c:strCache>
            </c:strRef>
          </c:tx>
          <c:spPr>
            <a:ln w="6350" cap="rnd">
              <a:solidFill>
                <a:schemeClr val="accent4"/>
              </a:solidFill>
              <a:round/>
            </a:ln>
            <a:effectLst/>
          </c:spPr>
          <c:marker>
            <c:symbol val="diamond"/>
            <c:size val="5"/>
            <c:spPr>
              <a:solidFill>
                <a:schemeClr val="accent4"/>
              </a:solidFill>
              <a:ln w="0" cmpd="sng">
                <a:solidFill>
                  <a:schemeClr val="accent4"/>
                </a:solidFill>
                <a:prstDash val="solid"/>
              </a:ln>
              <a:effectLst/>
            </c:spPr>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CaseloadData!$H$2:$H$60</c:f>
              <c:numCache>
                <c:formatCode>#,##0_ ;\-#,##0\ </c:formatCode>
                <c:ptCount val="59"/>
                <c:pt idx="0">
                  <c:v>10067</c:v>
                </c:pt>
                <c:pt idx="1">
                  <c:v>10348</c:v>
                </c:pt>
                <c:pt idx="2">
                  <c:v>10578</c:v>
                </c:pt>
                <c:pt idx="3">
                  <c:v>10758</c:v>
                </c:pt>
                <c:pt idx="4">
                  <c:v>11046</c:v>
                </c:pt>
                <c:pt idx="5">
                  <c:v>11264</c:v>
                </c:pt>
                <c:pt idx="6">
                  <c:v>11738</c:v>
                </c:pt>
                <c:pt idx="7">
                  <c:v>11979</c:v>
                </c:pt>
                <c:pt idx="8">
                  <c:v>12328</c:v>
                </c:pt>
                <c:pt idx="9">
                  <c:v>12783</c:v>
                </c:pt>
                <c:pt idx="10">
                  <c:v>13092</c:v>
                </c:pt>
                <c:pt idx="11">
                  <c:v>13214</c:v>
                </c:pt>
                <c:pt idx="12">
                  <c:v>13339</c:v>
                </c:pt>
                <c:pt idx="13">
                  <c:v>13521</c:v>
                </c:pt>
                <c:pt idx="14">
                  <c:v>13619</c:v>
                </c:pt>
                <c:pt idx="15">
                  <c:v>13536</c:v>
                </c:pt>
                <c:pt idx="16">
                  <c:v>13788</c:v>
                </c:pt>
                <c:pt idx="17">
                  <c:v>13856</c:v>
                </c:pt>
                <c:pt idx="18">
                  <c:v>14048</c:v>
                </c:pt>
                <c:pt idx="19">
                  <c:v>13982</c:v>
                </c:pt>
                <c:pt idx="20">
                  <c:v>14376</c:v>
                </c:pt>
                <c:pt idx="21">
                  <c:v>14705</c:v>
                </c:pt>
                <c:pt idx="22">
                  <c:v>14709</c:v>
                </c:pt>
                <c:pt idx="23">
                  <c:v>14685</c:v>
                </c:pt>
                <c:pt idx="24">
                  <c:v>14660</c:v>
                </c:pt>
                <c:pt idx="25">
                  <c:v>14689</c:v>
                </c:pt>
                <c:pt idx="26">
                  <c:v>14743</c:v>
                </c:pt>
                <c:pt idx="27">
                  <c:v>14773</c:v>
                </c:pt>
                <c:pt idx="28">
                  <c:v>14874</c:v>
                </c:pt>
                <c:pt idx="29">
                  <c:v>15003</c:v>
                </c:pt>
                <c:pt idx="30">
                  <c:v>14933</c:v>
                </c:pt>
                <c:pt idx="31">
                  <c:v>14834</c:v>
                </c:pt>
                <c:pt idx="32">
                  <c:v>14806</c:v>
                </c:pt>
                <c:pt idx="33">
                  <c:v>14978</c:v>
                </c:pt>
                <c:pt idx="34">
                  <c:v>15022</c:v>
                </c:pt>
                <c:pt idx="35">
                  <c:v>15079</c:v>
                </c:pt>
                <c:pt idx="36">
                  <c:v>14928</c:v>
                </c:pt>
                <c:pt idx="37">
                  <c:v>14831</c:v>
                </c:pt>
                <c:pt idx="38">
                  <c:v>14624</c:v>
                </c:pt>
                <c:pt idx="39">
                  <c:v>14567</c:v>
                </c:pt>
                <c:pt idx="40">
                  <c:v>14487</c:v>
                </c:pt>
                <c:pt idx="41">
                  <c:v>14300</c:v>
                </c:pt>
                <c:pt idx="42">
                  <c:v>14157</c:v>
                </c:pt>
                <c:pt idx="43">
                  <c:v>14115</c:v>
                </c:pt>
                <c:pt idx="44">
                  <c:v>14076</c:v>
                </c:pt>
                <c:pt idx="45">
                  <c:v>13866</c:v>
                </c:pt>
                <c:pt idx="46">
                  <c:v>13745</c:v>
                </c:pt>
                <c:pt idx="47">
                  <c:v>13512</c:v>
                </c:pt>
                <c:pt idx="48">
                  <c:v>13423</c:v>
                </c:pt>
                <c:pt idx="49">
                  <c:v>13518</c:v>
                </c:pt>
                <c:pt idx="50">
                  <c:v>13565</c:v>
                </c:pt>
                <c:pt idx="51">
                  <c:v>13584</c:v>
                </c:pt>
                <c:pt idx="52">
                  <c:v>13546</c:v>
                </c:pt>
                <c:pt idx="53">
                  <c:v>13441</c:v>
                </c:pt>
                <c:pt idx="54">
                  <c:v>13331</c:v>
                </c:pt>
                <c:pt idx="55">
                  <c:v>13306</c:v>
                </c:pt>
                <c:pt idx="56">
                  <c:v>13224</c:v>
                </c:pt>
                <c:pt idx="57">
                  <c:v>13173</c:v>
                </c:pt>
                <c:pt idx="58">
                  <c:v>13101</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c:v>
                </c:pt>
              </c:strCache>
            </c:strRef>
          </c:tx>
          <c:spPr>
            <a:ln w="28575" cap="rnd">
              <a:solidFill>
                <a:schemeClr val="accent5"/>
              </a:solidFill>
              <a:prstDash val="sysDash"/>
              <a:round/>
            </a:ln>
            <a:effectLst/>
          </c:spPr>
          <c:marker>
            <c:symbol val="none"/>
          </c:marker>
          <c:cat>
            <c:numRef>
              <c:f>CaseloadData!$A$2:$A$60</c:f>
              <c:numCache>
                <c:formatCode>mmm\-yy</c:formatCode>
                <c:ptCount val="59"/>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numCache>
            </c:numRef>
          </c:cat>
          <c:val>
            <c:numRef>
              <c:f>CaseloadData!$I$2:$I$60</c:f>
              <c:numCache>
                <c:formatCode>#,##0_ ;\-#,##0\ </c:formatCode>
                <c:ptCount val="59"/>
                <c:pt idx="0">
                  <c:v>16896</c:v>
                </c:pt>
                <c:pt idx="1">
                  <c:v>17298</c:v>
                </c:pt>
                <c:pt idx="2">
                  <c:v>17645</c:v>
                </c:pt>
                <c:pt idx="3">
                  <c:v>18035</c:v>
                </c:pt>
                <c:pt idx="4">
                  <c:v>18542</c:v>
                </c:pt>
                <c:pt idx="5">
                  <c:v>18932</c:v>
                </c:pt>
                <c:pt idx="6">
                  <c:v>19890</c:v>
                </c:pt>
                <c:pt idx="7">
                  <c:v>20377</c:v>
                </c:pt>
                <c:pt idx="8">
                  <c:v>21068</c:v>
                </c:pt>
                <c:pt idx="9">
                  <c:v>21707</c:v>
                </c:pt>
                <c:pt idx="10">
                  <c:v>22263</c:v>
                </c:pt>
                <c:pt idx="11">
                  <c:v>22402</c:v>
                </c:pt>
                <c:pt idx="12">
                  <c:v>22764</c:v>
                </c:pt>
                <c:pt idx="13">
                  <c:v>23178</c:v>
                </c:pt>
                <c:pt idx="14">
                  <c:v>23491</c:v>
                </c:pt>
                <c:pt idx="15">
                  <c:v>23340</c:v>
                </c:pt>
                <c:pt idx="16">
                  <c:v>23798</c:v>
                </c:pt>
                <c:pt idx="17">
                  <c:v>23918</c:v>
                </c:pt>
                <c:pt idx="18">
                  <c:v>24169</c:v>
                </c:pt>
                <c:pt idx="19">
                  <c:v>24096</c:v>
                </c:pt>
                <c:pt idx="20">
                  <c:v>24606</c:v>
                </c:pt>
                <c:pt idx="21">
                  <c:v>25027</c:v>
                </c:pt>
                <c:pt idx="22">
                  <c:v>25095</c:v>
                </c:pt>
                <c:pt idx="23">
                  <c:v>24933</c:v>
                </c:pt>
                <c:pt idx="24">
                  <c:v>24872</c:v>
                </c:pt>
                <c:pt idx="25">
                  <c:v>24875</c:v>
                </c:pt>
                <c:pt idx="26">
                  <c:v>24858</c:v>
                </c:pt>
                <c:pt idx="27">
                  <c:v>24877</c:v>
                </c:pt>
                <c:pt idx="28">
                  <c:v>24996</c:v>
                </c:pt>
                <c:pt idx="29">
                  <c:v>25138</c:v>
                </c:pt>
                <c:pt idx="30">
                  <c:v>25096</c:v>
                </c:pt>
                <c:pt idx="31">
                  <c:v>24811</c:v>
                </c:pt>
                <c:pt idx="32">
                  <c:v>24697</c:v>
                </c:pt>
                <c:pt idx="33">
                  <c:v>24855</c:v>
                </c:pt>
                <c:pt idx="34">
                  <c:v>24864</c:v>
                </c:pt>
                <c:pt idx="35">
                  <c:v>24799</c:v>
                </c:pt>
                <c:pt idx="36">
                  <c:v>24506</c:v>
                </c:pt>
                <c:pt idx="37">
                  <c:v>24297</c:v>
                </c:pt>
                <c:pt idx="38">
                  <c:v>23885</c:v>
                </c:pt>
                <c:pt idx="39">
                  <c:v>23636</c:v>
                </c:pt>
                <c:pt idx="40">
                  <c:v>23335</c:v>
                </c:pt>
                <c:pt idx="41">
                  <c:v>22935</c:v>
                </c:pt>
                <c:pt idx="42">
                  <c:v>22820</c:v>
                </c:pt>
                <c:pt idx="43">
                  <c:v>22857</c:v>
                </c:pt>
                <c:pt idx="44">
                  <c:v>22720</c:v>
                </c:pt>
                <c:pt idx="45">
                  <c:v>22513</c:v>
                </c:pt>
                <c:pt idx="46">
                  <c:v>22249</c:v>
                </c:pt>
                <c:pt idx="47">
                  <c:v>21747</c:v>
                </c:pt>
                <c:pt idx="48">
                  <c:v>21792</c:v>
                </c:pt>
                <c:pt idx="49">
                  <c:v>22272</c:v>
                </c:pt>
                <c:pt idx="50">
                  <c:v>22515</c:v>
                </c:pt>
                <c:pt idx="51">
                  <c:v>22628</c:v>
                </c:pt>
                <c:pt idx="52">
                  <c:v>22609</c:v>
                </c:pt>
                <c:pt idx="53">
                  <c:v>22614</c:v>
                </c:pt>
                <c:pt idx="54">
                  <c:v>22587</c:v>
                </c:pt>
                <c:pt idx="55">
                  <c:v>22549</c:v>
                </c:pt>
                <c:pt idx="56">
                  <c:v>22401</c:v>
                </c:pt>
                <c:pt idx="57">
                  <c:v>22425</c:v>
                </c:pt>
                <c:pt idx="58">
                  <c:v>22394</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marker val="1"/>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1.5</c:v>
                </c:pt>
                <c:pt idx="1">
                  <c:v>4.5</c:v>
                </c:pt>
                <c:pt idx="2">
                  <c:v>11.1</c:v>
                </c:pt>
                <c:pt idx="3">
                  <c:v>13</c:v>
                </c:pt>
                <c:pt idx="4">
                  <c:v>10.3</c:v>
                </c:pt>
                <c:pt idx="5">
                  <c:v>14.1</c:v>
                </c:pt>
                <c:pt idx="6">
                  <c:v>35.4</c:v>
                </c:pt>
                <c:pt idx="7">
                  <c:v>10.1</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-1.3</c:v>
                </c:pt>
                <c:pt idx="1">
                  <c:v>-4</c:v>
                </c:pt>
                <c:pt idx="2">
                  <c:v>-15.2</c:v>
                </c:pt>
                <c:pt idx="3">
                  <c:v>-16.3</c:v>
                </c:pt>
                <c:pt idx="4">
                  <c:v>-10.3</c:v>
                </c:pt>
                <c:pt idx="5">
                  <c:v>-12.9</c:v>
                </c:pt>
                <c:pt idx="6">
                  <c:v>-31.3</c:v>
                </c:pt>
                <c:pt idx="7">
                  <c:v>-8.6999999999999993</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c:v>
                </c:pt>
                <c:pt idx="1">
                  <c:v>7.6</c:v>
                </c:pt>
                <c:pt idx="2">
                  <c:v>16</c:v>
                </c:pt>
                <c:pt idx="3">
                  <c:v>14.1</c:v>
                </c:pt>
                <c:pt idx="4">
                  <c:v>9.6</c:v>
                </c:pt>
                <c:pt idx="5">
                  <c:v>12.4</c:v>
                </c:pt>
                <c:pt idx="6">
                  <c:v>28.5</c:v>
                </c:pt>
                <c:pt idx="7">
                  <c:v>7.8</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-5.6</c:v>
                </c:pt>
                <c:pt idx="1">
                  <c:v>-10</c:v>
                </c:pt>
                <c:pt idx="2">
                  <c:v>-21.6</c:v>
                </c:pt>
                <c:pt idx="3">
                  <c:v>-16.2</c:v>
                </c:pt>
                <c:pt idx="4">
                  <c:v>-8.9</c:v>
                </c:pt>
                <c:pt idx="5">
                  <c:v>-10.3</c:v>
                </c:pt>
                <c:pt idx="6">
                  <c:v>-22</c:v>
                </c:pt>
                <c:pt idx="7">
                  <c:v>-5.4</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Referrals, Commencements</a:t>
            </a:r>
            <a:r>
              <a:rPr lang="en-AU" b="1" baseline="0">
                <a:solidFill>
                  <a:sysClr val="windowText" lastClr="000000"/>
                </a:solidFill>
              </a:rPr>
              <a:t> and Exits</a:t>
            </a:r>
            <a:endParaRPr lang="en-AU" b="1">
              <a:solidFill>
                <a:sysClr val="windowText" lastClr="000000"/>
              </a:solidFill>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CCCC00"/>
              </a:solidFill>
              <a:round/>
            </a:ln>
            <a:effectLst/>
          </c:spPr>
          <c:marker>
            <c:symbol val="none"/>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RCEData!$B$2:$B$62</c:f>
              <c:numCache>
                <c:formatCode>#,##0_ ;\-#,##0\ </c:formatCode>
                <c:ptCount val="61"/>
                <c:pt idx="0">
                  <c:v>11088</c:v>
                </c:pt>
                <c:pt idx="1">
                  <c:v>11531</c:v>
                </c:pt>
                <c:pt idx="2">
                  <c:v>11765</c:v>
                </c:pt>
                <c:pt idx="3">
                  <c:v>10800</c:v>
                </c:pt>
                <c:pt idx="4">
                  <c:v>13168</c:v>
                </c:pt>
                <c:pt idx="5">
                  <c:v>11167</c:v>
                </c:pt>
                <c:pt idx="6">
                  <c:v>18205</c:v>
                </c:pt>
                <c:pt idx="7">
                  <c:v>14192</c:v>
                </c:pt>
                <c:pt idx="8">
                  <c:v>15275</c:v>
                </c:pt>
                <c:pt idx="9">
                  <c:v>15952</c:v>
                </c:pt>
                <c:pt idx="10">
                  <c:v>13639</c:v>
                </c:pt>
                <c:pt idx="11">
                  <c:v>9870</c:v>
                </c:pt>
                <c:pt idx="12">
                  <c:v>12707</c:v>
                </c:pt>
                <c:pt idx="13">
                  <c:v>13572</c:v>
                </c:pt>
                <c:pt idx="14">
                  <c:v>12783</c:v>
                </c:pt>
                <c:pt idx="15">
                  <c:v>8351</c:v>
                </c:pt>
                <c:pt idx="16">
                  <c:v>14052</c:v>
                </c:pt>
                <c:pt idx="17">
                  <c:v>11746</c:v>
                </c:pt>
                <c:pt idx="18">
                  <c:v>15729</c:v>
                </c:pt>
                <c:pt idx="19">
                  <c:v>10360</c:v>
                </c:pt>
                <c:pt idx="20">
                  <c:v>18135</c:v>
                </c:pt>
                <c:pt idx="21">
                  <c:v>16152</c:v>
                </c:pt>
                <c:pt idx="22">
                  <c:v>13575</c:v>
                </c:pt>
                <c:pt idx="23">
                  <c:v>9677</c:v>
                </c:pt>
                <c:pt idx="24">
                  <c:v>12048</c:v>
                </c:pt>
                <c:pt idx="25">
                  <c:v>14518</c:v>
                </c:pt>
                <c:pt idx="26">
                  <c:v>14158</c:v>
                </c:pt>
                <c:pt idx="27">
                  <c:v>12293</c:v>
                </c:pt>
                <c:pt idx="28">
                  <c:v>14702</c:v>
                </c:pt>
                <c:pt idx="29">
                  <c:v>15753</c:v>
                </c:pt>
                <c:pt idx="30">
                  <c:v>11731</c:v>
                </c:pt>
                <c:pt idx="31">
                  <c:v>9879</c:v>
                </c:pt>
                <c:pt idx="32">
                  <c:v>10952</c:v>
                </c:pt>
                <c:pt idx="33">
                  <c:v>14047</c:v>
                </c:pt>
                <c:pt idx="34">
                  <c:v>14033</c:v>
                </c:pt>
                <c:pt idx="35">
                  <c:v>10861</c:v>
                </c:pt>
                <c:pt idx="36">
                  <c:v>9149</c:v>
                </c:pt>
                <c:pt idx="37">
                  <c:v>11840</c:v>
                </c:pt>
                <c:pt idx="38">
                  <c:v>10781</c:v>
                </c:pt>
                <c:pt idx="39">
                  <c:v>9850</c:v>
                </c:pt>
                <c:pt idx="40">
                  <c:v>11121</c:v>
                </c:pt>
                <c:pt idx="41">
                  <c:v>9784</c:v>
                </c:pt>
                <c:pt idx="42">
                  <c:v>8723</c:v>
                </c:pt>
                <c:pt idx="43">
                  <c:v>11184</c:v>
                </c:pt>
                <c:pt idx="44">
                  <c:v>9192</c:v>
                </c:pt>
                <c:pt idx="45">
                  <c:v>8722</c:v>
                </c:pt>
                <c:pt idx="46">
                  <c:v>9862</c:v>
                </c:pt>
                <c:pt idx="47">
                  <c:v>5406</c:v>
                </c:pt>
                <c:pt idx="48">
                  <c:v>10845</c:v>
                </c:pt>
                <c:pt idx="49">
                  <c:v>13591</c:v>
                </c:pt>
                <c:pt idx="50">
                  <c:v>14070</c:v>
                </c:pt>
                <c:pt idx="51">
                  <c:v>10622</c:v>
                </c:pt>
                <c:pt idx="52">
                  <c:v>11709</c:v>
                </c:pt>
                <c:pt idx="53">
                  <c:v>9729</c:v>
                </c:pt>
                <c:pt idx="54">
                  <c:v>9665</c:v>
                </c:pt>
                <c:pt idx="55">
                  <c:v>9712</c:v>
                </c:pt>
                <c:pt idx="56">
                  <c:v>7802</c:v>
                </c:pt>
                <c:pt idx="57">
                  <c:v>9265</c:v>
                </c:pt>
                <c:pt idx="58">
                  <c:v>9494</c:v>
                </c:pt>
                <c:pt idx="59">
                  <c:v>6357</c:v>
                </c:pt>
                <c:pt idx="60">
                  <c:v>8642</c:v>
                </c:pt>
              </c:numCache>
            </c:numRef>
          </c:val>
          <c:smooth val="0"/>
          <c:extLst>
            <c:ext xmlns:c16="http://schemas.microsoft.com/office/drawing/2014/chart" uri="{C3380CC4-5D6E-409C-BE32-E72D297353CC}">
              <c16:uniqueId val="{00000001-B292-4150-ABCE-E818332F5307}"/>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RCEData!$C$2:$C$62</c:f>
              <c:numCache>
                <c:formatCode>#,##0_ ;\-#,##0\ </c:formatCode>
                <c:ptCount val="61"/>
                <c:pt idx="0">
                  <c:v>9795</c:v>
                </c:pt>
                <c:pt idx="1">
                  <c:v>10238</c:v>
                </c:pt>
                <c:pt idx="2">
                  <c:v>10336</c:v>
                </c:pt>
                <c:pt idx="3">
                  <c:v>9618</c:v>
                </c:pt>
                <c:pt idx="4">
                  <c:v>11416</c:v>
                </c:pt>
                <c:pt idx="5">
                  <c:v>10105</c:v>
                </c:pt>
                <c:pt idx="6">
                  <c:v>13281</c:v>
                </c:pt>
                <c:pt idx="7">
                  <c:v>12852</c:v>
                </c:pt>
                <c:pt idx="8">
                  <c:v>12287</c:v>
                </c:pt>
                <c:pt idx="9">
                  <c:v>13949</c:v>
                </c:pt>
                <c:pt idx="10">
                  <c:v>12334</c:v>
                </c:pt>
                <c:pt idx="11">
                  <c:v>9298</c:v>
                </c:pt>
                <c:pt idx="12">
                  <c:v>9385</c:v>
                </c:pt>
                <c:pt idx="13">
                  <c:v>12455</c:v>
                </c:pt>
                <c:pt idx="14">
                  <c:v>12350</c:v>
                </c:pt>
                <c:pt idx="15">
                  <c:v>10587</c:v>
                </c:pt>
                <c:pt idx="16">
                  <c:v>10588</c:v>
                </c:pt>
                <c:pt idx="17">
                  <c:v>11718</c:v>
                </c:pt>
                <c:pt idx="18">
                  <c:v>11865</c:v>
                </c:pt>
                <c:pt idx="19">
                  <c:v>9652</c:v>
                </c:pt>
                <c:pt idx="20">
                  <c:v>12202</c:v>
                </c:pt>
                <c:pt idx="21">
                  <c:v>15076</c:v>
                </c:pt>
                <c:pt idx="22">
                  <c:v>12517</c:v>
                </c:pt>
                <c:pt idx="23">
                  <c:v>9421</c:v>
                </c:pt>
                <c:pt idx="24">
                  <c:v>9797</c:v>
                </c:pt>
                <c:pt idx="25">
                  <c:v>11955</c:v>
                </c:pt>
                <c:pt idx="26">
                  <c:v>13083</c:v>
                </c:pt>
                <c:pt idx="27">
                  <c:v>10826</c:v>
                </c:pt>
                <c:pt idx="28">
                  <c:v>11398</c:v>
                </c:pt>
                <c:pt idx="29">
                  <c:v>13405</c:v>
                </c:pt>
                <c:pt idx="30">
                  <c:v>10816</c:v>
                </c:pt>
                <c:pt idx="31">
                  <c:v>9717</c:v>
                </c:pt>
                <c:pt idx="32">
                  <c:v>9207</c:v>
                </c:pt>
                <c:pt idx="33">
                  <c:v>10284</c:v>
                </c:pt>
                <c:pt idx="34">
                  <c:v>11731</c:v>
                </c:pt>
                <c:pt idx="35">
                  <c:v>9423</c:v>
                </c:pt>
                <c:pt idx="36">
                  <c:v>8344</c:v>
                </c:pt>
                <c:pt idx="37">
                  <c:v>9472</c:v>
                </c:pt>
                <c:pt idx="38">
                  <c:v>9771</c:v>
                </c:pt>
                <c:pt idx="39">
                  <c:v>7894</c:v>
                </c:pt>
                <c:pt idx="40">
                  <c:v>9153</c:v>
                </c:pt>
                <c:pt idx="41">
                  <c:v>8610</c:v>
                </c:pt>
                <c:pt idx="42">
                  <c:v>6697</c:v>
                </c:pt>
                <c:pt idx="43">
                  <c:v>9929</c:v>
                </c:pt>
                <c:pt idx="44">
                  <c:v>8410</c:v>
                </c:pt>
                <c:pt idx="45">
                  <c:v>7966</c:v>
                </c:pt>
                <c:pt idx="46">
                  <c:v>8583</c:v>
                </c:pt>
                <c:pt idx="47">
                  <c:v>5584</c:v>
                </c:pt>
                <c:pt idx="48">
                  <c:v>7762</c:v>
                </c:pt>
                <c:pt idx="49">
                  <c:v>10093</c:v>
                </c:pt>
                <c:pt idx="50">
                  <c:v>11974</c:v>
                </c:pt>
                <c:pt idx="51">
                  <c:v>8727</c:v>
                </c:pt>
                <c:pt idx="52">
                  <c:v>10872</c:v>
                </c:pt>
                <c:pt idx="53">
                  <c:v>9665</c:v>
                </c:pt>
                <c:pt idx="54">
                  <c:v>8719</c:v>
                </c:pt>
                <c:pt idx="55">
                  <c:v>9294</c:v>
                </c:pt>
                <c:pt idx="56">
                  <c:v>7734</c:v>
                </c:pt>
                <c:pt idx="57">
                  <c:v>7892</c:v>
                </c:pt>
                <c:pt idx="58">
                  <c:v>8357</c:v>
                </c:pt>
                <c:pt idx="59">
                  <c:v>6046</c:v>
                </c:pt>
                <c:pt idx="60">
                  <c:v>7794</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RCEData!$D$2:$D$62</c:f>
              <c:numCache>
                <c:formatCode>#,##0_ ;\-#,##0\ </c:formatCode>
                <c:ptCount val="61"/>
                <c:pt idx="0">
                  <c:v>6012</c:v>
                </c:pt>
                <c:pt idx="1">
                  <c:v>5854</c:v>
                </c:pt>
                <c:pt idx="2">
                  <c:v>6445</c:v>
                </c:pt>
                <c:pt idx="3">
                  <c:v>6011</c:v>
                </c:pt>
                <c:pt idx="4">
                  <c:v>6834</c:v>
                </c:pt>
                <c:pt idx="5">
                  <c:v>6322</c:v>
                </c:pt>
                <c:pt idx="6">
                  <c:v>6738</c:v>
                </c:pt>
                <c:pt idx="7">
                  <c:v>7406</c:v>
                </c:pt>
                <c:pt idx="8">
                  <c:v>7801</c:v>
                </c:pt>
                <c:pt idx="9">
                  <c:v>8544</c:v>
                </c:pt>
                <c:pt idx="10">
                  <c:v>7593</c:v>
                </c:pt>
                <c:pt idx="11">
                  <c:v>7335</c:v>
                </c:pt>
                <c:pt idx="12">
                  <c:v>8318</c:v>
                </c:pt>
                <c:pt idx="13">
                  <c:v>8880</c:v>
                </c:pt>
                <c:pt idx="14">
                  <c:v>9625</c:v>
                </c:pt>
                <c:pt idx="15">
                  <c:v>8955</c:v>
                </c:pt>
                <c:pt idx="16">
                  <c:v>8124</c:v>
                </c:pt>
                <c:pt idx="17">
                  <c:v>8772</c:v>
                </c:pt>
                <c:pt idx="18">
                  <c:v>8646</c:v>
                </c:pt>
                <c:pt idx="19">
                  <c:v>8360</c:v>
                </c:pt>
                <c:pt idx="20">
                  <c:v>8769</c:v>
                </c:pt>
                <c:pt idx="21">
                  <c:v>9125</c:v>
                </c:pt>
                <c:pt idx="22">
                  <c:v>10041</c:v>
                </c:pt>
                <c:pt idx="23">
                  <c:v>9025</c:v>
                </c:pt>
                <c:pt idx="24">
                  <c:v>9317</c:v>
                </c:pt>
                <c:pt idx="25">
                  <c:v>10819</c:v>
                </c:pt>
                <c:pt idx="26">
                  <c:v>11154</c:v>
                </c:pt>
                <c:pt idx="27">
                  <c:v>9437</c:v>
                </c:pt>
                <c:pt idx="28">
                  <c:v>10208</c:v>
                </c:pt>
                <c:pt idx="29">
                  <c:v>10563</c:v>
                </c:pt>
                <c:pt idx="30">
                  <c:v>10244</c:v>
                </c:pt>
                <c:pt idx="31">
                  <c:v>10453</c:v>
                </c:pt>
                <c:pt idx="32">
                  <c:v>9794</c:v>
                </c:pt>
                <c:pt idx="33">
                  <c:v>9595</c:v>
                </c:pt>
                <c:pt idx="34">
                  <c:v>11459</c:v>
                </c:pt>
                <c:pt idx="35">
                  <c:v>10022</c:v>
                </c:pt>
                <c:pt idx="36">
                  <c:v>10044</c:v>
                </c:pt>
                <c:pt idx="37">
                  <c:v>11923</c:v>
                </c:pt>
                <c:pt idx="38">
                  <c:v>12965</c:v>
                </c:pt>
                <c:pt idx="39">
                  <c:v>10468</c:v>
                </c:pt>
                <c:pt idx="40">
                  <c:v>12353</c:v>
                </c:pt>
                <c:pt idx="41">
                  <c:v>11392</c:v>
                </c:pt>
                <c:pt idx="42">
                  <c:v>10419</c:v>
                </c:pt>
                <c:pt idx="43">
                  <c:v>11707</c:v>
                </c:pt>
                <c:pt idx="44">
                  <c:v>10405</c:v>
                </c:pt>
                <c:pt idx="45">
                  <c:v>11282</c:v>
                </c:pt>
                <c:pt idx="46">
                  <c:v>12362</c:v>
                </c:pt>
                <c:pt idx="47">
                  <c:v>9778</c:v>
                </c:pt>
                <c:pt idx="48">
                  <c:v>10797</c:v>
                </c:pt>
                <c:pt idx="49">
                  <c:v>10187</c:v>
                </c:pt>
                <c:pt idx="50">
                  <c:v>11952</c:v>
                </c:pt>
                <c:pt idx="51">
                  <c:v>9504</c:v>
                </c:pt>
                <c:pt idx="52">
                  <c:v>11703</c:v>
                </c:pt>
                <c:pt idx="53">
                  <c:v>10394</c:v>
                </c:pt>
                <c:pt idx="54">
                  <c:v>10234</c:v>
                </c:pt>
                <c:pt idx="55">
                  <c:v>10572</c:v>
                </c:pt>
                <c:pt idx="56">
                  <c:v>8589</c:v>
                </c:pt>
                <c:pt idx="57">
                  <c:v>9203</c:v>
                </c:pt>
                <c:pt idx="58">
                  <c:v>9378</c:v>
                </c:pt>
                <c:pt idx="59">
                  <c:v>7740</c:v>
                </c:pt>
                <c:pt idx="60">
                  <c:v>10216</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RCEData!$E$2:$E$62</c:f>
              <c:numCache>
                <c:formatCode>#,##0_ ;\-#,##0\ </c:formatCode>
                <c:ptCount val="61"/>
                <c:pt idx="0">
                  <c:v>4777</c:v>
                </c:pt>
                <c:pt idx="1">
                  <c:v>5037</c:v>
                </c:pt>
                <c:pt idx="2">
                  <c:v>5063</c:v>
                </c:pt>
                <c:pt idx="3">
                  <c:v>4831</c:v>
                </c:pt>
                <c:pt idx="4">
                  <c:v>5905</c:v>
                </c:pt>
                <c:pt idx="5">
                  <c:v>4970</c:v>
                </c:pt>
                <c:pt idx="6">
                  <c:v>8527</c:v>
                </c:pt>
                <c:pt idx="7">
                  <c:v>6485</c:v>
                </c:pt>
                <c:pt idx="8">
                  <c:v>6835</c:v>
                </c:pt>
                <c:pt idx="9">
                  <c:v>7009</c:v>
                </c:pt>
                <c:pt idx="10">
                  <c:v>6009</c:v>
                </c:pt>
                <c:pt idx="11">
                  <c:v>4280</c:v>
                </c:pt>
                <c:pt idx="12">
                  <c:v>5461</c:v>
                </c:pt>
                <c:pt idx="13">
                  <c:v>5812</c:v>
                </c:pt>
                <c:pt idx="14">
                  <c:v>5574</c:v>
                </c:pt>
                <c:pt idx="15">
                  <c:v>3677</c:v>
                </c:pt>
                <c:pt idx="16">
                  <c:v>6557</c:v>
                </c:pt>
                <c:pt idx="17">
                  <c:v>5586</c:v>
                </c:pt>
                <c:pt idx="18">
                  <c:v>7812</c:v>
                </c:pt>
                <c:pt idx="19">
                  <c:v>4817</c:v>
                </c:pt>
                <c:pt idx="20">
                  <c:v>8281</c:v>
                </c:pt>
                <c:pt idx="21">
                  <c:v>7209</c:v>
                </c:pt>
                <c:pt idx="22">
                  <c:v>6166</c:v>
                </c:pt>
                <c:pt idx="23">
                  <c:v>4261</c:v>
                </c:pt>
                <c:pt idx="24">
                  <c:v>5557</c:v>
                </c:pt>
                <c:pt idx="25">
                  <c:v>6565</c:v>
                </c:pt>
                <c:pt idx="26">
                  <c:v>6166</c:v>
                </c:pt>
                <c:pt idx="27">
                  <c:v>5446</c:v>
                </c:pt>
                <c:pt idx="28">
                  <c:v>6570</c:v>
                </c:pt>
                <c:pt idx="29">
                  <c:v>6912</c:v>
                </c:pt>
                <c:pt idx="30">
                  <c:v>5243</c:v>
                </c:pt>
                <c:pt idx="31">
                  <c:v>4100</c:v>
                </c:pt>
                <c:pt idx="32">
                  <c:v>4777</c:v>
                </c:pt>
                <c:pt idx="33">
                  <c:v>6272</c:v>
                </c:pt>
                <c:pt idx="34">
                  <c:v>5970</c:v>
                </c:pt>
                <c:pt idx="35">
                  <c:v>4760</c:v>
                </c:pt>
                <c:pt idx="36">
                  <c:v>3977</c:v>
                </c:pt>
                <c:pt idx="37">
                  <c:v>4990</c:v>
                </c:pt>
                <c:pt idx="38">
                  <c:v>4436</c:v>
                </c:pt>
                <c:pt idx="39">
                  <c:v>4167</c:v>
                </c:pt>
                <c:pt idx="40">
                  <c:v>4954</c:v>
                </c:pt>
                <c:pt idx="41">
                  <c:v>4137</c:v>
                </c:pt>
                <c:pt idx="42">
                  <c:v>3768</c:v>
                </c:pt>
                <c:pt idx="43">
                  <c:v>4590</c:v>
                </c:pt>
                <c:pt idx="44">
                  <c:v>3696</c:v>
                </c:pt>
                <c:pt idx="45">
                  <c:v>3459</c:v>
                </c:pt>
                <c:pt idx="46">
                  <c:v>4025</c:v>
                </c:pt>
                <c:pt idx="47">
                  <c:v>2117</c:v>
                </c:pt>
                <c:pt idx="48">
                  <c:v>4403</c:v>
                </c:pt>
                <c:pt idx="49">
                  <c:v>5653</c:v>
                </c:pt>
                <c:pt idx="50">
                  <c:v>5800</c:v>
                </c:pt>
                <c:pt idx="51">
                  <c:v>4344</c:v>
                </c:pt>
                <c:pt idx="52">
                  <c:v>4664</c:v>
                </c:pt>
                <c:pt idx="53">
                  <c:v>3825</c:v>
                </c:pt>
                <c:pt idx="54">
                  <c:v>3706</c:v>
                </c:pt>
                <c:pt idx="55">
                  <c:v>3744</c:v>
                </c:pt>
                <c:pt idx="56">
                  <c:v>2970</c:v>
                </c:pt>
                <c:pt idx="57">
                  <c:v>3609</c:v>
                </c:pt>
                <c:pt idx="58">
                  <c:v>3589</c:v>
                </c:pt>
                <c:pt idx="59">
                  <c:v>2436</c:v>
                </c:pt>
                <c:pt idx="60">
                  <c:v>3276</c:v>
                </c:pt>
              </c:numCache>
            </c:numRef>
          </c:val>
          <c:smooth val="0"/>
          <c:extLst>
            <c:ext xmlns:c16="http://schemas.microsoft.com/office/drawing/2014/chart" uri="{C3380CC4-5D6E-409C-BE32-E72D297353CC}">
              <c16:uniqueId val="{0000000A-7F7D-4F8D-A949-AA49E7DBC3E3}"/>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RCEData!$F$2:$F$62</c:f>
              <c:numCache>
                <c:formatCode>#,##0_ ;\-#,##0\ </c:formatCode>
                <c:ptCount val="61"/>
                <c:pt idx="0">
                  <c:v>4491</c:v>
                </c:pt>
                <c:pt idx="1">
                  <c:v>4538</c:v>
                </c:pt>
                <c:pt idx="2">
                  <c:v>4532</c:v>
                </c:pt>
                <c:pt idx="3">
                  <c:v>4264</c:v>
                </c:pt>
                <c:pt idx="4">
                  <c:v>5126</c:v>
                </c:pt>
                <c:pt idx="5">
                  <c:v>4608</c:v>
                </c:pt>
                <c:pt idx="6">
                  <c:v>6150</c:v>
                </c:pt>
                <c:pt idx="7">
                  <c:v>5944</c:v>
                </c:pt>
                <c:pt idx="8">
                  <c:v>5597</c:v>
                </c:pt>
                <c:pt idx="9">
                  <c:v>6354</c:v>
                </c:pt>
                <c:pt idx="10">
                  <c:v>5563</c:v>
                </c:pt>
                <c:pt idx="11">
                  <c:v>4084</c:v>
                </c:pt>
                <c:pt idx="12">
                  <c:v>4152</c:v>
                </c:pt>
                <c:pt idx="13">
                  <c:v>5479</c:v>
                </c:pt>
                <c:pt idx="14">
                  <c:v>5484</c:v>
                </c:pt>
                <c:pt idx="15">
                  <c:v>4736</c:v>
                </c:pt>
                <c:pt idx="16">
                  <c:v>5000</c:v>
                </c:pt>
                <c:pt idx="17">
                  <c:v>5444</c:v>
                </c:pt>
                <c:pt idx="18">
                  <c:v>5832</c:v>
                </c:pt>
                <c:pt idx="19">
                  <c:v>4761</c:v>
                </c:pt>
                <c:pt idx="20">
                  <c:v>5684</c:v>
                </c:pt>
                <c:pt idx="21">
                  <c:v>6842</c:v>
                </c:pt>
                <c:pt idx="22">
                  <c:v>5612</c:v>
                </c:pt>
                <c:pt idx="23">
                  <c:v>4397</c:v>
                </c:pt>
                <c:pt idx="24">
                  <c:v>4634</c:v>
                </c:pt>
                <c:pt idx="25">
                  <c:v>5458</c:v>
                </c:pt>
                <c:pt idx="26">
                  <c:v>5934</c:v>
                </c:pt>
                <c:pt idx="27">
                  <c:v>4957</c:v>
                </c:pt>
                <c:pt idx="28">
                  <c:v>5133</c:v>
                </c:pt>
                <c:pt idx="29">
                  <c:v>6006</c:v>
                </c:pt>
                <c:pt idx="30">
                  <c:v>4973</c:v>
                </c:pt>
                <c:pt idx="31">
                  <c:v>4361</c:v>
                </c:pt>
                <c:pt idx="32">
                  <c:v>4098</c:v>
                </c:pt>
                <c:pt idx="33">
                  <c:v>4610</c:v>
                </c:pt>
                <c:pt idx="34">
                  <c:v>5203</c:v>
                </c:pt>
                <c:pt idx="35">
                  <c:v>4171</c:v>
                </c:pt>
                <c:pt idx="36">
                  <c:v>3755</c:v>
                </c:pt>
                <c:pt idx="37">
                  <c:v>4104</c:v>
                </c:pt>
                <c:pt idx="38">
                  <c:v>4133</c:v>
                </c:pt>
                <c:pt idx="39">
                  <c:v>3380</c:v>
                </c:pt>
                <c:pt idx="40">
                  <c:v>3970</c:v>
                </c:pt>
                <c:pt idx="41">
                  <c:v>3630</c:v>
                </c:pt>
                <c:pt idx="42">
                  <c:v>2909</c:v>
                </c:pt>
                <c:pt idx="43">
                  <c:v>4268</c:v>
                </c:pt>
                <c:pt idx="44">
                  <c:v>3546</c:v>
                </c:pt>
                <c:pt idx="45">
                  <c:v>3243</c:v>
                </c:pt>
                <c:pt idx="46">
                  <c:v>3533</c:v>
                </c:pt>
                <c:pt idx="47">
                  <c:v>2262</c:v>
                </c:pt>
                <c:pt idx="48">
                  <c:v>3217</c:v>
                </c:pt>
                <c:pt idx="49">
                  <c:v>4244</c:v>
                </c:pt>
                <c:pt idx="50">
                  <c:v>5026</c:v>
                </c:pt>
                <c:pt idx="51">
                  <c:v>3553</c:v>
                </c:pt>
                <c:pt idx="52">
                  <c:v>4422</c:v>
                </c:pt>
                <c:pt idx="53">
                  <c:v>3905</c:v>
                </c:pt>
                <c:pt idx="54">
                  <c:v>3502</c:v>
                </c:pt>
                <c:pt idx="55">
                  <c:v>3615</c:v>
                </c:pt>
                <c:pt idx="56">
                  <c:v>3016</c:v>
                </c:pt>
                <c:pt idx="57">
                  <c:v>3178</c:v>
                </c:pt>
                <c:pt idx="58">
                  <c:v>3310</c:v>
                </c:pt>
                <c:pt idx="59">
                  <c:v>2421</c:v>
                </c:pt>
                <c:pt idx="60">
                  <c:v>3094</c:v>
                </c:pt>
              </c:numCache>
            </c:numRef>
          </c:val>
          <c:smooth val="0"/>
          <c:extLst>
            <c:ext xmlns:c16="http://schemas.microsoft.com/office/drawing/2014/chart" uri="{C3380CC4-5D6E-409C-BE32-E72D297353CC}">
              <c16:uniqueId val="{0000000C-7F7D-4F8D-A949-AA49E7DBC3E3}"/>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RCEData!$G$2:$G$62</c:f>
              <c:numCache>
                <c:formatCode>#,##0_ ;\-#,##0\ </c:formatCode>
                <c:ptCount val="61"/>
                <c:pt idx="0">
                  <c:v>2422</c:v>
                </c:pt>
                <c:pt idx="1">
                  <c:v>2391</c:v>
                </c:pt>
                <c:pt idx="2">
                  <c:v>2486</c:v>
                </c:pt>
                <c:pt idx="3">
                  <c:v>2465</c:v>
                </c:pt>
                <c:pt idx="4">
                  <c:v>2702</c:v>
                </c:pt>
                <c:pt idx="5">
                  <c:v>2540</c:v>
                </c:pt>
                <c:pt idx="6">
                  <c:v>2709</c:v>
                </c:pt>
                <c:pt idx="7">
                  <c:v>3092</c:v>
                </c:pt>
                <c:pt idx="8">
                  <c:v>3302</c:v>
                </c:pt>
                <c:pt idx="9">
                  <c:v>3533</c:v>
                </c:pt>
                <c:pt idx="10">
                  <c:v>3097</c:v>
                </c:pt>
                <c:pt idx="11">
                  <c:v>3155</c:v>
                </c:pt>
                <c:pt idx="12">
                  <c:v>3483</c:v>
                </c:pt>
                <c:pt idx="13">
                  <c:v>3672</c:v>
                </c:pt>
                <c:pt idx="14">
                  <c:v>3979</c:v>
                </c:pt>
                <c:pt idx="15">
                  <c:v>3992</c:v>
                </c:pt>
                <c:pt idx="16">
                  <c:v>3487</c:v>
                </c:pt>
                <c:pt idx="17">
                  <c:v>3735</c:v>
                </c:pt>
                <c:pt idx="18">
                  <c:v>3496</c:v>
                </c:pt>
                <c:pt idx="19">
                  <c:v>3404</c:v>
                </c:pt>
                <c:pt idx="20">
                  <c:v>3714</c:v>
                </c:pt>
                <c:pt idx="21">
                  <c:v>3894</c:v>
                </c:pt>
                <c:pt idx="22">
                  <c:v>4194</c:v>
                </c:pt>
                <c:pt idx="23">
                  <c:v>3793</c:v>
                </c:pt>
                <c:pt idx="24">
                  <c:v>3956</c:v>
                </c:pt>
                <c:pt idx="25">
                  <c:v>4651</c:v>
                </c:pt>
                <c:pt idx="26">
                  <c:v>4624</c:v>
                </c:pt>
                <c:pt idx="27">
                  <c:v>3941</c:v>
                </c:pt>
                <c:pt idx="28">
                  <c:v>4256</c:v>
                </c:pt>
                <c:pt idx="29">
                  <c:v>4509</c:v>
                </c:pt>
                <c:pt idx="30">
                  <c:v>4443</c:v>
                </c:pt>
                <c:pt idx="31">
                  <c:v>4532</c:v>
                </c:pt>
                <c:pt idx="32">
                  <c:v>4244</c:v>
                </c:pt>
                <c:pt idx="33">
                  <c:v>4093</c:v>
                </c:pt>
                <c:pt idx="34">
                  <c:v>4773</c:v>
                </c:pt>
                <c:pt idx="35">
                  <c:v>4411</c:v>
                </c:pt>
                <c:pt idx="36">
                  <c:v>4287</c:v>
                </c:pt>
                <c:pt idx="37">
                  <c:v>5098</c:v>
                </c:pt>
                <c:pt idx="38">
                  <c:v>5782</c:v>
                </c:pt>
                <c:pt idx="39">
                  <c:v>4704</c:v>
                </c:pt>
                <c:pt idx="40">
                  <c:v>5319</c:v>
                </c:pt>
                <c:pt idx="41">
                  <c:v>4984</c:v>
                </c:pt>
                <c:pt idx="42">
                  <c:v>4488</c:v>
                </c:pt>
                <c:pt idx="43">
                  <c:v>4987</c:v>
                </c:pt>
                <c:pt idx="44">
                  <c:v>4434</c:v>
                </c:pt>
                <c:pt idx="45">
                  <c:v>4882</c:v>
                </c:pt>
                <c:pt idx="46">
                  <c:v>5186</c:v>
                </c:pt>
                <c:pt idx="47">
                  <c:v>4211</c:v>
                </c:pt>
                <c:pt idx="48">
                  <c:v>4597</c:v>
                </c:pt>
                <c:pt idx="49">
                  <c:v>4255</c:v>
                </c:pt>
                <c:pt idx="50">
                  <c:v>4964</c:v>
                </c:pt>
                <c:pt idx="51">
                  <c:v>3917</c:v>
                </c:pt>
                <c:pt idx="52">
                  <c:v>4870</c:v>
                </c:pt>
                <c:pt idx="53">
                  <c:v>4293</c:v>
                </c:pt>
                <c:pt idx="54">
                  <c:v>3950</c:v>
                </c:pt>
                <c:pt idx="55">
                  <c:v>4146</c:v>
                </c:pt>
                <c:pt idx="56">
                  <c:v>3432</c:v>
                </c:pt>
                <c:pt idx="57">
                  <c:v>3652</c:v>
                </c:pt>
                <c:pt idx="58">
                  <c:v>3750</c:v>
                </c:pt>
                <c:pt idx="59">
                  <c:v>3109</c:v>
                </c:pt>
                <c:pt idx="60">
                  <c:v>4069</c:v>
                </c:pt>
              </c:numCache>
            </c:numRef>
          </c:val>
          <c:smooth val="0"/>
          <c:extLst>
            <c:ext xmlns:c16="http://schemas.microsoft.com/office/drawing/2014/chart" uri="{C3380CC4-5D6E-409C-BE32-E72D297353CC}">
              <c16:uniqueId val="{0000000E-7F7D-4F8D-A949-AA49E7DBC3E3}"/>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RCEData!$H$2:$H$62</c:f>
              <c:numCache>
                <c:formatCode>#,##0_ ;\-#,##0\ </c:formatCode>
                <c:ptCount val="61"/>
                <c:pt idx="0">
                  <c:v>6311</c:v>
                </c:pt>
                <c:pt idx="1">
                  <c:v>6494</c:v>
                </c:pt>
                <c:pt idx="2">
                  <c:v>6702</c:v>
                </c:pt>
                <c:pt idx="3">
                  <c:v>5969</c:v>
                </c:pt>
                <c:pt idx="4">
                  <c:v>7263</c:v>
                </c:pt>
                <c:pt idx="5">
                  <c:v>6197</c:v>
                </c:pt>
                <c:pt idx="6">
                  <c:v>9678</c:v>
                </c:pt>
                <c:pt idx="7">
                  <c:v>7707</c:v>
                </c:pt>
                <c:pt idx="8">
                  <c:v>8440</c:v>
                </c:pt>
                <c:pt idx="9">
                  <c:v>8943</c:v>
                </c:pt>
                <c:pt idx="10">
                  <c:v>7630</c:v>
                </c:pt>
                <c:pt idx="11">
                  <c:v>5590</c:v>
                </c:pt>
                <c:pt idx="12">
                  <c:v>7246</c:v>
                </c:pt>
                <c:pt idx="13">
                  <c:v>7760</c:v>
                </c:pt>
                <c:pt idx="14">
                  <c:v>7209</c:v>
                </c:pt>
                <c:pt idx="15">
                  <c:v>4674</c:v>
                </c:pt>
                <c:pt idx="16">
                  <c:v>7495</c:v>
                </c:pt>
                <c:pt idx="17">
                  <c:v>6160</c:v>
                </c:pt>
                <c:pt idx="18">
                  <c:v>7917</c:v>
                </c:pt>
                <c:pt idx="19">
                  <c:v>5543</c:v>
                </c:pt>
                <c:pt idx="20">
                  <c:v>9854</c:v>
                </c:pt>
                <c:pt idx="21">
                  <c:v>8943</c:v>
                </c:pt>
                <c:pt idx="22">
                  <c:v>7409</c:v>
                </c:pt>
                <c:pt idx="23">
                  <c:v>5416</c:v>
                </c:pt>
                <c:pt idx="24">
                  <c:v>6491</c:v>
                </c:pt>
                <c:pt idx="25">
                  <c:v>7953</c:v>
                </c:pt>
                <c:pt idx="26">
                  <c:v>7992</c:v>
                </c:pt>
                <c:pt idx="27">
                  <c:v>6847</c:v>
                </c:pt>
                <c:pt idx="28">
                  <c:v>8132</c:v>
                </c:pt>
                <c:pt idx="29">
                  <c:v>8841</c:v>
                </c:pt>
                <c:pt idx="30">
                  <c:v>6488</c:v>
                </c:pt>
                <c:pt idx="31">
                  <c:v>5779</c:v>
                </c:pt>
                <c:pt idx="32">
                  <c:v>6175</c:v>
                </c:pt>
                <c:pt idx="33">
                  <c:v>7775</c:v>
                </c:pt>
                <c:pt idx="34">
                  <c:v>8063</c:v>
                </c:pt>
                <c:pt idx="35">
                  <c:v>6101</c:v>
                </c:pt>
                <c:pt idx="36">
                  <c:v>5172</c:v>
                </c:pt>
                <c:pt idx="37">
                  <c:v>6850</c:v>
                </c:pt>
                <c:pt idx="38">
                  <c:v>6345</c:v>
                </c:pt>
                <c:pt idx="39">
                  <c:v>5683</c:v>
                </c:pt>
                <c:pt idx="40">
                  <c:v>6167</c:v>
                </c:pt>
                <c:pt idx="41">
                  <c:v>5647</c:v>
                </c:pt>
                <c:pt idx="42">
                  <c:v>4955</c:v>
                </c:pt>
                <c:pt idx="43">
                  <c:v>6594</c:v>
                </c:pt>
                <c:pt idx="44">
                  <c:v>5496</c:v>
                </c:pt>
                <c:pt idx="45">
                  <c:v>5263</c:v>
                </c:pt>
                <c:pt idx="46">
                  <c:v>5837</c:v>
                </c:pt>
                <c:pt idx="47">
                  <c:v>3289</c:v>
                </c:pt>
                <c:pt idx="48">
                  <c:v>6442</c:v>
                </c:pt>
                <c:pt idx="49">
                  <c:v>7938</c:v>
                </c:pt>
                <c:pt idx="50">
                  <c:v>8270</c:v>
                </c:pt>
                <c:pt idx="51">
                  <c:v>6278</c:v>
                </c:pt>
                <c:pt idx="52">
                  <c:v>7045</c:v>
                </c:pt>
                <c:pt idx="53">
                  <c:v>5904</c:v>
                </c:pt>
                <c:pt idx="54">
                  <c:v>5959</c:v>
                </c:pt>
                <c:pt idx="55">
                  <c:v>5968</c:v>
                </c:pt>
                <c:pt idx="56">
                  <c:v>4832</c:v>
                </c:pt>
                <c:pt idx="57">
                  <c:v>5656</c:v>
                </c:pt>
                <c:pt idx="58">
                  <c:v>5905</c:v>
                </c:pt>
                <c:pt idx="59">
                  <c:v>3921</c:v>
                </c:pt>
                <c:pt idx="60">
                  <c:v>5366</c:v>
                </c:pt>
              </c:numCache>
            </c:numRef>
          </c:val>
          <c:smooth val="0"/>
          <c:extLst>
            <c:ext xmlns:c16="http://schemas.microsoft.com/office/drawing/2014/chart" uri="{C3380CC4-5D6E-409C-BE32-E72D297353CC}">
              <c16:uniqueId val="{00000001-5EC4-4806-9EF1-57CC3DE855DA}"/>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RCEData!$I$2:$I$62</c:f>
              <c:numCache>
                <c:formatCode>#,##0_ ;\-#,##0\ </c:formatCode>
                <c:ptCount val="61"/>
                <c:pt idx="0">
                  <c:v>5304</c:v>
                </c:pt>
                <c:pt idx="1">
                  <c:v>5700</c:v>
                </c:pt>
                <c:pt idx="2">
                  <c:v>5804</c:v>
                </c:pt>
                <c:pt idx="3">
                  <c:v>5354</c:v>
                </c:pt>
                <c:pt idx="4">
                  <c:v>6290</c:v>
                </c:pt>
                <c:pt idx="5">
                  <c:v>5497</c:v>
                </c:pt>
                <c:pt idx="6">
                  <c:v>7131</c:v>
                </c:pt>
                <c:pt idx="7">
                  <c:v>6908</c:v>
                </c:pt>
                <c:pt idx="8">
                  <c:v>6690</c:v>
                </c:pt>
                <c:pt idx="9">
                  <c:v>7595</c:v>
                </c:pt>
                <c:pt idx="10">
                  <c:v>6771</c:v>
                </c:pt>
                <c:pt idx="11">
                  <c:v>5214</c:v>
                </c:pt>
                <c:pt idx="12">
                  <c:v>5233</c:v>
                </c:pt>
                <c:pt idx="13">
                  <c:v>6976</c:v>
                </c:pt>
                <c:pt idx="14">
                  <c:v>6866</c:v>
                </c:pt>
                <c:pt idx="15">
                  <c:v>5851</c:v>
                </c:pt>
                <c:pt idx="16">
                  <c:v>5588</c:v>
                </c:pt>
                <c:pt idx="17">
                  <c:v>6274</c:v>
                </c:pt>
                <c:pt idx="18">
                  <c:v>6033</c:v>
                </c:pt>
                <c:pt idx="19">
                  <c:v>4891</c:v>
                </c:pt>
                <c:pt idx="20">
                  <c:v>6518</c:v>
                </c:pt>
                <c:pt idx="21">
                  <c:v>8234</c:v>
                </c:pt>
                <c:pt idx="22">
                  <c:v>6905</c:v>
                </c:pt>
                <c:pt idx="23">
                  <c:v>5024</c:v>
                </c:pt>
                <c:pt idx="24">
                  <c:v>5163</c:v>
                </c:pt>
                <c:pt idx="25">
                  <c:v>6497</c:v>
                </c:pt>
                <c:pt idx="26">
                  <c:v>7149</c:v>
                </c:pt>
                <c:pt idx="27">
                  <c:v>5869</c:v>
                </c:pt>
                <c:pt idx="28">
                  <c:v>6265</c:v>
                </c:pt>
                <c:pt idx="29">
                  <c:v>7399</c:v>
                </c:pt>
                <c:pt idx="30">
                  <c:v>5843</c:v>
                </c:pt>
                <c:pt idx="31">
                  <c:v>5356</c:v>
                </c:pt>
                <c:pt idx="32">
                  <c:v>5109</c:v>
                </c:pt>
                <c:pt idx="33">
                  <c:v>5674</c:v>
                </c:pt>
                <c:pt idx="34">
                  <c:v>6528</c:v>
                </c:pt>
                <c:pt idx="35">
                  <c:v>5252</c:v>
                </c:pt>
                <c:pt idx="36">
                  <c:v>4589</c:v>
                </c:pt>
                <c:pt idx="37">
                  <c:v>5368</c:v>
                </c:pt>
                <c:pt idx="38">
                  <c:v>5638</c:v>
                </c:pt>
                <c:pt idx="39">
                  <c:v>4514</c:v>
                </c:pt>
                <c:pt idx="40">
                  <c:v>5183</c:v>
                </c:pt>
                <c:pt idx="41">
                  <c:v>4980</c:v>
                </c:pt>
                <c:pt idx="42">
                  <c:v>3788</c:v>
                </c:pt>
                <c:pt idx="43">
                  <c:v>5661</c:v>
                </c:pt>
                <c:pt idx="44">
                  <c:v>4864</c:v>
                </c:pt>
                <c:pt idx="45">
                  <c:v>4723</c:v>
                </c:pt>
                <c:pt idx="46">
                  <c:v>5050</c:v>
                </c:pt>
                <c:pt idx="47">
                  <c:v>3322</c:v>
                </c:pt>
                <c:pt idx="48">
                  <c:v>4545</c:v>
                </c:pt>
                <c:pt idx="49">
                  <c:v>5849</c:v>
                </c:pt>
                <c:pt idx="50">
                  <c:v>6948</c:v>
                </c:pt>
                <c:pt idx="51">
                  <c:v>5174</c:v>
                </c:pt>
                <c:pt idx="52">
                  <c:v>6450</c:v>
                </c:pt>
                <c:pt idx="53">
                  <c:v>5760</c:v>
                </c:pt>
                <c:pt idx="54">
                  <c:v>5217</c:v>
                </c:pt>
                <c:pt idx="55">
                  <c:v>5679</c:v>
                </c:pt>
                <c:pt idx="56">
                  <c:v>4718</c:v>
                </c:pt>
                <c:pt idx="57">
                  <c:v>4714</c:v>
                </c:pt>
                <c:pt idx="58">
                  <c:v>5047</c:v>
                </c:pt>
                <c:pt idx="59">
                  <c:v>3625</c:v>
                </c:pt>
                <c:pt idx="60">
                  <c:v>4700</c:v>
                </c:pt>
              </c:numCache>
            </c:numRef>
          </c:val>
          <c:smooth val="0"/>
          <c:extLst>
            <c:ext xmlns:c16="http://schemas.microsoft.com/office/drawing/2014/chart" uri="{C3380CC4-5D6E-409C-BE32-E72D297353CC}">
              <c16:uniqueId val="{00000003-5EC4-4806-9EF1-57CC3DE855DA}"/>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43496</c:v>
                </c:pt>
                <c:pt idx="1">
                  <c:v>43524</c:v>
                </c:pt>
                <c:pt idx="2">
                  <c:v>43555</c:v>
                </c:pt>
                <c:pt idx="3">
                  <c:v>43585</c:v>
                </c:pt>
                <c:pt idx="4">
                  <c:v>43616</c:v>
                </c:pt>
                <c:pt idx="5">
                  <c:v>43646</c:v>
                </c:pt>
                <c:pt idx="6">
                  <c:v>43677</c:v>
                </c:pt>
                <c:pt idx="7">
                  <c:v>43708</c:v>
                </c:pt>
                <c:pt idx="8">
                  <c:v>43738</c:v>
                </c:pt>
                <c:pt idx="9">
                  <c:v>43769</c:v>
                </c:pt>
                <c:pt idx="10">
                  <c:v>43799</c:v>
                </c:pt>
                <c:pt idx="11">
                  <c:v>43830</c:v>
                </c:pt>
                <c:pt idx="12">
                  <c:v>43861</c:v>
                </c:pt>
                <c:pt idx="13">
                  <c:v>43890</c:v>
                </c:pt>
                <c:pt idx="14">
                  <c:v>43921</c:v>
                </c:pt>
                <c:pt idx="15">
                  <c:v>43951</c:v>
                </c:pt>
                <c:pt idx="16">
                  <c:v>43982</c:v>
                </c:pt>
                <c:pt idx="17">
                  <c:v>44012</c:v>
                </c:pt>
                <c:pt idx="18">
                  <c:v>44043</c:v>
                </c:pt>
                <c:pt idx="19">
                  <c:v>44074</c:v>
                </c:pt>
                <c:pt idx="20">
                  <c:v>44104</c:v>
                </c:pt>
                <c:pt idx="21">
                  <c:v>44135</c:v>
                </c:pt>
                <c:pt idx="22">
                  <c:v>44165</c:v>
                </c:pt>
                <c:pt idx="23">
                  <c:v>44196</c:v>
                </c:pt>
                <c:pt idx="24">
                  <c:v>44227</c:v>
                </c:pt>
                <c:pt idx="25">
                  <c:v>44255</c:v>
                </c:pt>
                <c:pt idx="26">
                  <c:v>44286</c:v>
                </c:pt>
                <c:pt idx="27">
                  <c:v>44316</c:v>
                </c:pt>
                <c:pt idx="28">
                  <c:v>44347</c:v>
                </c:pt>
                <c:pt idx="29">
                  <c:v>44377</c:v>
                </c:pt>
                <c:pt idx="30">
                  <c:v>44408</c:v>
                </c:pt>
                <c:pt idx="31">
                  <c:v>44439</c:v>
                </c:pt>
                <c:pt idx="32">
                  <c:v>44469</c:v>
                </c:pt>
                <c:pt idx="33">
                  <c:v>44500</c:v>
                </c:pt>
                <c:pt idx="34">
                  <c:v>44530</c:v>
                </c:pt>
                <c:pt idx="35">
                  <c:v>44561</c:v>
                </c:pt>
                <c:pt idx="36">
                  <c:v>44592</c:v>
                </c:pt>
                <c:pt idx="37">
                  <c:v>44620</c:v>
                </c:pt>
                <c:pt idx="38">
                  <c:v>44651</c:v>
                </c:pt>
                <c:pt idx="39">
                  <c:v>44681</c:v>
                </c:pt>
                <c:pt idx="40">
                  <c:v>44712</c:v>
                </c:pt>
                <c:pt idx="41">
                  <c:v>44742</c:v>
                </c:pt>
                <c:pt idx="42">
                  <c:v>44773</c:v>
                </c:pt>
                <c:pt idx="43">
                  <c:v>44804</c:v>
                </c:pt>
                <c:pt idx="44">
                  <c:v>44834</c:v>
                </c:pt>
                <c:pt idx="45">
                  <c:v>44865</c:v>
                </c:pt>
                <c:pt idx="46">
                  <c:v>44895</c:v>
                </c:pt>
                <c:pt idx="47">
                  <c:v>44926</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numCache>
            </c:numRef>
          </c:cat>
          <c:val>
            <c:numRef>
              <c:f>RCEData!$J$2:$J$62</c:f>
              <c:numCache>
                <c:formatCode>#,##0_ ;\-#,##0\ </c:formatCode>
                <c:ptCount val="61"/>
                <c:pt idx="0">
                  <c:v>3590</c:v>
                </c:pt>
                <c:pt idx="1">
                  <c:v>3463</c:v>
                </c:pt>
                <c:pt idx="2">
                  <c:v>3959</c:v>
                </c:pt>
                <c:pt idx="3">
                  <c:v>3546</c:v>
                </c:pt>
                <c:pt idx="4">
                  <c:v>4132</c:v>
                </c:pt>
                <c:pt idx="5">
                  <c:v>3782</c:v>
                </c:pt>
                <c:pt idx="6">
                  <c:v>4029</c:v>
                </c:pt>
                <c:pt idx="7">
                  <c:v>4314</c:v>
                </c:pt>
                <c:pt idx="8">
                  <c:v>4499</c:v>
                </c:pt>
                <c:pt idx="9">
                  <c:v>5011</c:v>
                </c:pt>
                <c:pt idx="10">
                  <c:v>4496</c:v>
                </c:pt>
                <c:pt idx="11">
                  <c:v>4180</c:v>
                </c:pt>
                <c:pt idx="12">
                  <c:v>4835</c:v>
                </c:pt>
                <c:pt idx="13">
                  <c:v>5208</c:v>
                </c:pt>
                <c:pt idx="14">
                  <c:v>5646</c:v>
                </c:pt>
                <c:pt idx="15">
                  <c:v>4963</c:v>
                </c:pt>
                <c:pt idx="16">
                  <c:v>4637</c:v>
                </c:pt>
                <c:pt idx="17">
                  <c:v>5037</c:v>
                </c:pt>
                <c:pt idx="18">
                  <c:v>5150</c:v>
                </c:pt>
                <c:pt idx="19">
                  <c:v>4956</c:v>
                </c:pt>
                <c:pt idx="20">
                  <c:v>5055</c:v>
                </c:pt>
                <c:pt idx="21">
                  <c:v>5231</c:v>
                </c:pt>
                <c:pt idx="22">
                  <c:v>5847</c:v>
                </c:pt>
                <c:pt idx="23">
                  <c:v>5232</c:v>
                </c:pt>
                <c:pt idx="24">
                  <c:v>5361</c:v>
                </c:pt>
                <c:pt idx="25">
                  <c:v>6168</c:v>
                </c:pt>
                <c:pt idx="26">
                  <c:v>6530</c:v>
                </c:pt>
                <c:pt idx="27">
                  <c:v>5496</c:v>
                </c:pt>
                <c:pt idx="28">
                  <c:v>5952</c:v>
                </c:pt>
                <c:pt idx="29">
                  <c:v>6054</c:v>
                </c:pt>
                <c:pt idx="30">
                  <c:v>5801</c:v>
                </c:pt>
                <c:pt idx="31">
                  <c:v>5921</c:v>
                </c:pt>
                <c:pt idx="32">
                  <c:v>5550</c:v>
                </c:pt>
                <c:pt idx="33">
                  <c:v>5502</c:v>
                </c:pt>
                <c:pt idx="34">
                  <c:v>6686</c:v>
                </c:pt>
                <c:pt idx="35">
                  <c:v>5611</c:v>
                </c:pt>
                <c:pt idx="36">
                  <c:v>5757</c:v>
                </c:pt>
                <c:pt idx="37">
                  <c:v>6825</c:v>
                </c:pt>
                <c:pt idx="38">
                  <c:v>7183</c:v>
                </c:pt>
                <c:pt idx="39">
                  <c:v>5764</c:v>
                </c:pt>
                <c:pt idx="40">
                  <c:v>7034</c:v>
                </c:pt>
                <c:pt idx="41">
                  <c:v>6408</c:v>
                </c:pt>
                <c:pt idx="42">
                  <c:v>5931</c:v>
                </c:pt>
                <c:pt idx="43">
                  <c:v>6720</c:v>
                </c:pt>
                <c:pt idx="44">
                  <c:v>5971</c:v>
                </c:pt>
                <c:pt idx="45">
                  <c:v>6400</c:v>
                </c:pt>
                <c:pt idx="46">
                  <c:v>7176</c:v>
                </c:pt>
                <c:pt idx="47">
                  <c:v>5567</c:v>
                </c:pt>
                <c:pt idx="48">
                  <c:v>6200</c:v>
                </c:pt>
                <c:pt idx="49">
                  <c:v>5932</c:v>
                </c:pt>
                <c:pt idx="50">
                  <c:v>6988</c:v>
                </c:pt>
                <c:pt idx="51">
                  <c:v>5587</c:v>
                </c:pt>
                <c:pt idx="52">
                  <c:v>6833</c:v>
                </c:pt>
                <c:pt idx="53">
                  <c:v>6101</c:v>
                </c:pt>
                <c:pt idx="54">
                  <c:v>6284</c:v>
                </c:pt>
                <c:pt idx="55">
                  <c:v>6426</c:v>
                </c:pt>
                <c:pt idx="56">
                  <c:v>5157</c:v>
                </c:pt>
                <c:pt idx="57">
                  <c:v>5551</c:v>
                </c:pt>
                <c:pt idx="58">
                  <c:v>5628</c:v>
                </c:pt>
                <c:pt idx="59">
                  <c:v>4631</c:v>
                </c:pt>
                <c:pt idx="60">
                  <c:v>6147</c:v>
                </c:pt>
              </c:numCache>
            </c:numRef>
          </c:val>
          <c:smooth val="0"/>
          <c:extLst>
            <c:ext xmlns:c16="http://schemas.microsoft.com/office/drawing/2014/chart" uri="{C3380CC4-5D6E-409C-BE32-E72D297353CC}">
              <c16:uniqueId val="{00000005-5EC4-4806-9EF1-57CC3DE855D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9.4E-2</c:v>
                </c:pt>
                <c:pt idx="1">
                  <c:v>0.108</c:v>
                </c:pt>
                <c:pt idx="2">
                  <c:v>0.2</c:v>
                </c:pt>
                <c:pt idx="3">
                  <c:v>0.17199999999999999</c:v>
                </c:pt>
                <c:pt idx="4">
                  <c:v>9.8000000000000004E-2</c:v>
                </c:pt>
                <c:pt idx="5">
                  <c:v>0.105</c:v>
                </c:pt>
                <c:pt idx="6">
                  <c:v>0.185</c:v>
                </c:pt>
                <c:pt idx="7">
                  <c:v>3.7999999999999999E-2</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0.04</c:v>
                </c:pt>
                <c:pt idx="1">
                  <c:v>5.8999999999999997E-2</c:v>
                </c:pt>
                <c:pt idx="2">
                  <c:v>0.156</c:v>
                </c:pt>
                <c:pt idx="3">
                  <c:v>0.191</c:v>
                </c:pt>
                <c:pt idx="4">
                  <c:v>0.125</c:v>
                </c:pt>
                <c:pt idx="5">
                  <c:v>0.13800000000000001</c:v>
                </c:pt>
                <c:pt idx="6">
                  <c:v>0.23799999999999999</c:v>
                </c:pt>
                <c:pt idx="7">
                  <c:v>5.2999999999999999E-2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0.14099999999999999</c:v>
                </c:pt>
                <c:pt idx="1">
                  <c:v>9.9000000000000005E-2</c:v>
                </c:pt>
                <c:pt idx="2">
                  <c:v>0.186</c:v>
                </c:pt>
                <c:pt idx="3">
                  <c:v>0.16800000000000001</c:v>
                </c:pt>
                <c:pt idx="4">
                  <c:v>9.9000000000000005E-2</c:v>
                </c:pt>
                <c:pt idx="5">
                  <c:v>0.104</c:v>
                </c:pt>
                <c:pt idx="6">
                  <c:v>0.192</c:v>
                </c:pt>
                <c:pt idx="7">
                  <c:v>1.0999999999999999E-2</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5.8000000000000003E-2</c:v>
                </c:pt>
                <c:pt idx="1">
                  <c:v>6.4000000000000001E-2</c:v>
                </c:pt>
                <c:pt idx="2">
                  <c:v>0.15</c:v>
                </c:pt>
                <c:pt idx="3">
                  <c:v>0.19500000000000001</c:v>
                </c:pt>
                <c:pt idx="4">
                  <c:v>0.128</c:v>
                </c:pt>
                <c:pt idx="5">
                  <c:v>0.13900000000000001</c:v>
                </c:pt>
                <c:pt idx="6">
                  <c:v>0.253</c:v>
                </c:pt>
                <c:pt idx="7">
                  <c:v>1.2999999999999999E-2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January 2024</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0"/>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January 2024</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January 2024</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January 2024</a:t>
          </a:r>
          <a:endParaRPr lang="en-AU" sz="2400" b="1">
            <a:solidFill>
              <a:schemeClr val="bg1"/>
            </a:solidFill>
          </a:endParaRPr>
        </a:p>
      </xdr:txBody>
    </xdr:sp>
    <xdr:clientData/>
  </xdr:twoCellAnchor>
  <xdr:twoCellAnchor>
    <xdr:from>
      <xdr:col>1</xdr:col>
      <xdr:colOff>361950</xdr:colOff>
      <xdr:row>13</xdr:row>
      <xdr:rowOff>9524</xdr:rowOff>
    </xdr:from>
    <xdr:to>
      <xdr:col>9</xdr:col>
      <xdr:colOff>790575</xdr:colOff>
      <xdr:row>36</xdr:row>
      <xdr:rowOff>95250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id="2" name="Table2" displayName="Table2" ref="A1:W62" totalsRowShown="0" headerRowDxfId="26" dataDxfId="24" headerRowBorderDxfId="25" tableBorderDxfId="23" dataCellStyle="Comma">
  <autoFilter ref="A1:W6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name="DES Month / Year" dataDxfId="22"/>
    <tableColumn id="2" name="DES Job Placements" dataDxfId="21" dataCellStyle="Comma"/>
    <tableColumn id="3" name="Old DES 13 Wk Outcomes" dataDxfId="20" dataCellStyle="Comma"/>
    <tableColumn id="4" name="Old DES 26 Wk Outcomes" dataDxfId="19" dataCellStyle="Comma"/>
    <tableColumn id="5" name="DMS Job Placement" dataDxfId="18" dataCellStyle="Comma"/>
    <tableColumn id="6" name="Old DMS 13 Wk Outcomes " dataDxfId="17" dataCellStyle="Comma"/>
    <tableColumn id="7" name="Old DMS 26 Wk Outcomes" dataDxfId="16" dataCellStyle="Comma"/>
    <tableColumn id="8" name="ESS Job Placement" dataDxfId="15" dataCellStyle="Comma"/>
    <tableColumn id="9" name="Old ESS 13 Wk Outcomes" dataDxfId="14" dataCellStyle="Comma"/>
    <tableColumn id="10" name="Old ESS 26 Wk Outcomes" dataDxfId="13" dataCellStyle="Comma"/>
    <tableColumn id="11" name="DES 4 Wk Outcomes" dataDxfId="12" dataCellStyle="Comma"/>
    <tableColumn id="12" name="DES 13 Wk Outcomes" dataDxfId="11" dataCellStyle="Comma"/>
    <tableColumn id="13" name="DES 26 Wk Outcomes" dataDxfId="10" dataCellStyle="Comma"/>
    <tableColumn id="14" name="DES 52 Wk Outcomes" dataDxfId="9" dataCellStyle="Comma"/>
    <tableColumn id="15" name="DES Path Internship" dataDxfId="8" dataCellStyle="Comma"/>
    <tableColumn id="16" name="DMS 4 Wk Outcomes" dataDxfId="7" dataCellStyle="Comma"/>
    <tableColumn id="17" name="DMS 13 Wk Outcomes" dataDxfId="6" dataCellStyle="Comma"/>
    <tableColumn id="18" name="DMS 26 Wk Outcomes" dataDxfId="5" dataCellStyle="Comma"/>
    <tableColumn id="19" name="DMS 52 Wk Outcomes" dataDxfId="4" dataCellStyle="Comma"/>
    <tableColumn id="20" name="ESS 4 Wk Outcomes" dataDxfId="3" dataCellStyle="Comma"/>
    <tableColumn id="21" name="ESS 13 Wk Outcomes" dataDxfId="2" dataCellStyle="Comma"/>
    <tableColumn id="22" name="ESS 26 Wk Outcomes" dataDxfId="1" dataCellStyle="Comma"/>
    <tableColumn id="23"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sheetPr>
  <dimension ref="A1:P36"/>
  <sheetViews>
    <sheetView showGridLines="0" tabSelected="1" zoomScaleNormal="100" workbookViewId="0"/>
  </sheetViews>
  <sheetFormatPr defaultRowHeight="15"/>
  <cols>
    <col min="1" max="1" width="25.7109375" customWidth="1"/>
    <col min="2" max="2" width="10.7109375" customWidth="1"/>
    <col min="3" max="3" width="12.42578125" customWidth="1"/>
    <col min="4" max="5" width="10.7109375" customWidth="1"/>
    <col min="6" max="6" width="1.7109375" customWidth="1"/>
    <col min="7" max="7" width="26.7109375" customWidth="1"/>
    <col min="8" max="11" width="10.7109375" customWidth="1"/>
    <col min="12" max="12" width="1.140625" customWidth="1"/>
  </cols>
  <sheetData>
    <row r="1" spans="1:16" ht="25.5" customHeight="1">
      <c r="B1" s="207" t="str">
        <f>"DES Monthly Report - "&amp;TEXT(CaseloadData!$A$57,"mmmm yyyy")&amp;""</f>
        <v>DES Monthly Report - August 2023</v>
      </c>
      <c r="C1" s="207"/>
      <c r="D1" s="207"/>
      <c r="E1" s="207"/>
      <c r="F1" s="207"/>
      <c r="G1" s="207"/>
      <c r="H1" s="207"/>
      <c r="I1" s="207"/>
      <c r="J1" s="207"/>
      <c r="K1" s="207"/>
      <c r="L1" s="207"/>
      <c r="M1" s="207"/>
      <c r="N1" s="207"/>
      <c r="O1" s="207"/>
      <c r="P1" s="207"/>
    </row>
    <row r="2" spans="1:16" ht="25.5" customHeight="1">
      <c r="B2" t="s">
        <v>312</v>
      </c>
    </row>
    <row r="3" spans="1:16" ht="25.5">
      <c r="A3" s="208" t="s">
        <v>0</v>
      </c>
      <c r="B3" s="208"/>
      <c r="C3" s="192" t="str" cm="1">
        <f t="array" aca="1" ref="C3" ca="1">"Total DES Caseload at "&amp;TEXT(INDIRECT("CaseloadData!A62"),"dd mmmm yyyy")&amp;" is "&amp;TEXT(INDIRECT("CaseloadData!D62"),"#,##0,#,##0")&amp;""</f>
        <v>Total DES Caseload at 31 January 2024 is 254,788</v>
      </c>
      <c r="D3" s="186"/>
      <c r="E3" s="187"/>
      <c r="F3" s="187"/>
      <c r="G3" s="187"/>
      <c r="H3" s="187"/>
      <c r="I3" s="185"/>
      <c r="J3" s="184"/>
      <c r="K3" s="180"/>
      <c r="L3" s="180"/>
      <c r="M3" s="180"/>
      <c r="N3" s="180"/>
    </row>
    <row r="4" spans="1:16" ht="15" customHeight="1">
      <c r="A4" s="208"/>
      <c r="B4" s="208"/>
      <c r="G4" s="181"/>
    </row>
    <row r="5" spans="1:16">
      <c r="A5" s="208"/>
      <c r="B5" s="208"/>
    </row>
    <row r="6" spans="1:16" ht="15" customHeight="1">
      <c r="A6" s="206" t="str">
        <f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89 providers and 3,368 sites."</f>
        <v>The caseload for 31 January 2024 is 254,788. A decrease of -1.1% from 31 December 2023. This includes 100,521 (39.5%) in the Disability Management Service (DMS) program and 154,267 (60.5%) in the Employment Support Service (ESS) program. The caseload was distributed to 89 providers and 3,368 sites.</v>
      </c>
      <c r="B6" s="206"/>
      <c r="C6" s="206"/>
      <c r="D6" s="206"/>
      <c r="E6" s="206"/>
      <c r="F6" s="206"/>
      <c r="G6" s="206"/>
      <c r="H6" s="206"/>
      <c r="I6" s="206"/>
      <c r="J6" s="206"/>
      <c r="K6" s="206"/>
    </row>
    <row r="7" spans="1:16">
      <c r="A7" s="206"/>
      <c r="B7" s="206"/>
      <c r="C7" s="206"/>
      <c r="D7" s="206"/>
      <c r="E7" s="206"/>
      <c r="F7" s="206"/>
      <c r="G7" s="206"/>
      <c r="H7" s="206"/>
      <c r="I7" s="206"/>
      <c r="J7" s="206"/>
      <c r="K7" s="206"/>
    </row>
    <row r="8" spans="1:16">
      <c r="A8" s="54"/>
      <c r="K8" s="55"/>
    </row>
    <row r="9" spans="1:16">
      <c r="A9" s="1" t="s">
        <v>1</v>
      </c>
      <c r="B9" s="2"/>
      <c r="C9" s="2"/>
      <c r="D9" s="2"/>
      <c r="E9" s="3"/>
      <c r="G9" s="4" t="s">
        <v>2</v>
      </c>
      <c r="H9" s="53" t="s">
        <v>3</v>
      </c>
      <c r="I9" s="53" t="s">
        <v>4</v>
      </c>
      <c r="J9" s="7" t="s">
        <v>5</v>
      </c>
      <c r="K9" s="8" t="s">
        <v>6</v>
      </c>
    </row>
    <row r="10" spans="1:16">
      <c r="G10" s="5" t="s">
        <v>127</v>
      </c>
      <c r="H10" s="149">
        <v>4462</v>
      </c>
      <c r="I10" s="149">
        <v>7545</v>
      </c>
      <c r="J10" s="149">
        <v>12007</v>
      </c>
      <c r="K10" s="150">
        <v>4.7E-2</v>
      </c>
    </row>
    <row r="11" spans="1:16">
      <c r="A11" s="12" t="s">
        <v>7</v>
      </c>
      <c r="B11" s="51" t="s">
        <v>3</v>
      </c>
      <c r="C11" s="51" t="s">
        <v>4</v>
      </c>
      <c r="D11" s="13" t="s">
        <v>5</v>
      </c>
      <c r="E11" s="14" t="s">
        <v>6</v>
      </c>
      <c r="G11" s="5" t="s">
        <v>168</v>
      </c>
      <c r="H11" s="149">
        <v>66441</v>
      </c>
      <c r="I11" s="149">
        <v>111165</v>
      </c>
      <c r="J11" s="149">
        <v>177606</v>
      </c>
      <c r="K11" s="150">
        <v>0.69699999999999995</v>
      </c>
    </row>
    <row r="12" spans="1:16">
      <c r="A12" s="5" t="s">
        <v>8</v>
      </c>
      <c r="B12" s="149">
        <v>50126</v>
      </c>
      <c r="C12" s="149">
        <v>80869</v>
      </c>
      <c r="D12" s="149">
        <v>130995</v>
      </c>
      <c r="E12" s="150">
        <v>0.51400000000000001</v>
      </c>
      <c r="G12" s="6" t="s">
        <v>128</v>
      </c>
      <c r="H12" s="151">
        <v>29618</v>
      </c>
      <c r="I12" s="151">
        <v>35557</v>
      </c>
      <c r="J12" s="151">
        <v>65175</v>
      </c>
      <c r="K12" s="152">
        <v>0.25600000000000001</v>
      </c>
    </row>
    <row r="13" spans="1:16">
      <c r="A13" s="6" t="s">
        <v>9</v>
      </c>
      <c r="B13" s="151">
        <v>50395</v>
      </c>
      <c r="C13" s="151">
        <v>73398</v>
      </c>
      <c r="D13" s="151">
        <v>123793</v>
      </c>
      <c r="E13" s="152">
        <v>0.48599999999999999</v>
      </c>
    </row>
    <row r="14" spans="1:16">
      <c r="D14" s="182"/>
      <c r="G14" s="9" t="s">
        <v>167</v>
      </c>
      <c r="H14" s="52" t="s">
        <v>3</v>
      </c>
      <c r="I14" s="52" t="s">
        <v>4</v>
      </c>
      <c r="J14" s="10" t="s">
        <v>5</v>
      </c>
      <c r="K14" s="11" t="s">
        <v>6</v>
      </c>
    </row>
    <row r="15" spans="1:16">
      <c r="A15" s="9" t="s">
        <v>10</v>
      </c>
      <c r="B15" s="52" t="s">
        <v>3</v>
      </c>
      <c r="C15" s="52" t="s">
        <v>4</v>
      </c>
      <c r="D15" s="10" t="s">
        <v>5</v>
      </c>
      <c r="E15" s="11" t="s">
        <v>6</v>
      </c>
      <c r="G15" s="5" t="s">
        <v>129</v>
      </c>
      <c r="H15" s="149">
        <v>44911</v>
      </c>
      <c r="I15" s="149">
        <v>66878</v>
      </c>
      <c r="J15" s="149">
        <v>111789</v>
      </c>
      <c r="K15" s="150">
        <v>0.629</v>
      </c>
      <c r="L15" s="44"/>
    </row>
    <row r="16" spans="1:16">
      <c r="A16" s="5" t="s">
        <v>11</v>
      </c>
      <c r="B16" s="149">
        <v>1404</v>
      </c>
      <c r="C16" s="149">
        <v>7512</v>
      </c>
      <c r="D16" s="149">
        <v>8916</v>
      </c>
      <c r="E16" s="150">
        <v>3.5000000000000003E-2</v>
      </c>
      <c r="G16" s="5" t="s">
        <v>301</v>
      </c>
      <c r="H16" s="149">
        <v>18989</v>
      </c>
      <c r="I16" s="149">
        <v>23066</v>
      </c>
      <c r="J16" s="149">
        <v>42055</v>
      </c>
      <c r="K16" s="150">
        <v>0.23699999999999999</v>
      </c>
      <c r="L16" s="44"/>
    </row>
    <row r="17" spans="1:12">
      <c r="A17" s="5" t="s">
        <v>12</v>
      </c>
      <c r="B17" s="149">
        <v>4274</v>
      </c>
      <c r="C17" s="149">
        <v>13612</v>
      </c>
      <c r="D17" s="149">
        <v>17886</v>
      </c>
      <c r="E17" s="150">
        <v>7.0000000000000007E-2</v>
      </c>
      <c r="G17" s="6" t="s">
        <v>130</v>
      </c>
      <c r="H17" s="151">
        <v>2541</v>
      </c>
      <c r="I17" s="151">
        <v>21221</v>
      </c>
      <c r="J17" s="151">
        <v>23762</v>
      </c>
      <c r="K17" s="152">
        <v>0.13400000000000001</v>
      </c>
      <c r="L17" s="44"/>
    </row>
    <row r="18" spans="1:12">
      <c r="A18" s="5" t="s">
        <v>13</v>
      </c>
      <c r="B18" s="149">
        <v>13195</v>
      </c>
      <c r="C18" s="149">
        <v>29225</v>
      </c>
      <c r="D18" s="149">
        <v>42420</v>
      </c>
      <c r="E18" s="150">
        <v>0.16600000000000001</v>
      </c>
    </row>
    <row r="19" spans="1:12">
      <c r="A19" s="5" t="s">
        <v>14</v>
      </c>
      <c r="B19" s="149">
        <v>14758</v>
      </c>
      <c r="C19" s="149">
        <v>23473</v>
      </c>
      <c r="D19" s="149">
        <v>38231</v>
      </c>
      <c r="E19" s="150">
        <v>0.15</v>
      </c>
      <c r="G19" s="12" t="s">
        <v>15</v>
      </c>
      <c r="H19" s="51" t="s">
        <v>3</v>
      </c>
      <c r="I19" s="51" t="s">
        <v>4</v>
      </c>
      <c r="J19" s="13" t="s">
        <v>5</v>
      </c>
      <c r="K19" s="14" t="s">
        <v>6</v>
      </c>
    </row>
    <row r="20" spans="1:12">
      <c r="A20" s="5" t="s">
        <v>16</v>
      </c>
      <c r="B20" s="149">
        <v>10370</v>
      </c>
      <c r="C20" s="149">
        <v>14185</v>
      </c>
      <c r="D20" s="149">
        <v>24555</v>
      </c>
      <c r="E20" s="150">
        <v>9.6000000000000002E-2</v>
      </c>
      <c r="G20" s="5" t="s">
        <v>17</v>
      </c>
      <c r="H20" s="149">
        <v>55355</v>
      </c>
      <c r="I20" s="149">
        <v>52359</v>
      </c>
      <c r="J20" s="149">
        <v>107714</v>
      </c>
      <c r="K20" s="150">
        <v>0.42299999999999999</v>
      </c>
    </row>
    <row r="21" spans="1:12">
      <c r="A21" s="5" t="s">
        <v>18</v>
      </c>
      <c r="B21" s="149">
        <v>13527</v>
      </c>
      <c r="C21" s="149">
        <v>17445</v>
      </c>
      <c r="D21" s="149">
        <v>30972</v>
      </c>
      <c r="E21" s="150">
        <v>0.122</v>
      </c>
      <c r="G21" s="5" t="s">
        <v>19</v>
      </c>
      <c r="H21" s="149">
        <v>38182</v>
      </c>
      <c r="I21" s="149">
        <v>65381</v>
      </c>
      <c r="J21" s="149">
        <v>103563</v>
      </c>
      <c r="K21" s="150">
        <v>0.40600000000000003</v>
      </c>
    </row>
    <row r="22" spans="1:12">
      <c r="A22" s="5" t="s">
        <v>20</v>
      </c>
      <c r="B22" s="149">
        <v>33518</v>
      </c>
      <c r="C22" s="149">
        <v>38756</v>
      </c>
      <c r="D22" s="149">
        <v>72274</v>
      </c>
      <c r="E22" s="150">
        <v>0.28399999999999997</v>
      </c>
      <c r="G22" s="5" t="s">
        <v>26</v>
      </c>
      <c r="H22" s="149">
        <v>988</v>
      </c>
      <c r="I22" s="149">
        <v>5274</v>
      </c>
      <c r="J22" s="149">
        <v>6262</v>
      </c>
      <c r="K22" s="150">
        <v>2.5000000000000001E-2</v>
      </c>
    </row>
    <row r="23" spans="1:12">
      <c r="A23" s="6" t="s">
        <v>22</v>
      </c>
      <c r="B23" s="151">
        <v>9475</v>
      </c>
      <c r="C23" s="151">
        <v>10059</v>
      </c>
      <c r="D23" s="151">
        <v>19534</v>
      </c>
      <c r="E23" s="152">
        <v>7.6999999999999999E-2</v>
      </c>
      <c r="G23" s="5" t="s">
        <v>21</v>
      </c>
      <c r="H23" s="149">
        <v>300</v>
      </c>
      <c r="I23" s="149">
        <v>8549</v>
      </c>
      <c r="J23" s="149">
        <v>8849</v>
      </c>
      <c r="K23" s="150">
        <v>3.5000000000000003E-2</v>
      </c>
    </row>
    <row r="24" spans="1:12">
      <c r="G24" s="5" t="s">
        <v>24</v>
      </c>
      <c r="H24" s="149">
        <v>2978</v>
      </c>
      <c r="I24" s="149">
        <v>6142</v>
      </c>
      <c r="J24" s="149">
        <v>9120</v>
      </c>
      <c r="K24" s="150">
        <v>3.5999999999999997E-2</v>
      </c>
    </row>
    <row r="25" spans="1:12">
      <c r="A25" s="4" t="s">
        <v>25</v>
      </c>
      <c r="B25" s="53" t="s">
        <v>3</v>
      </c>
      <c r="C25" s="53" t="s">
        <v>4</v>
      </c>
      <c r="D25" s="53" t="s">
        <v>5</v>
      </c>
      <c r="E25" s="114" t="s">
        <v>6</v>
      </c>
      <c r="G25" s="5" t="s">
        <v>23</v>
      </c>
      <c r="H25" s="149">
        <v>715</v>
      </c>
      <c r="I25" s="149">
        <v>10839</v>
      </c>
      <c r="J25" s="149">
        <v>11554</v>
      </c>
      <c r="K25" s="150">
        <v>4.4999999999999998E-2</v>
      </c>
    </row>
    <row r="26" spans="1:12">
      <c r="A26" s="112" t="s">
        <v>27</v>
      </c>
      <c r="B26" s="56">
        <v>7242</v>
      </c>
      <c r="C26" s="56">
        <v>13331</v>
      </c>
      <c r="D26" s="56">
        <v>20573</v>
      </c>
      <c r="E26" s="110">
        <v>8.1000000000000003E-2</v>
      </c>
      <c r="G26" s="5" t="s">
        <v>28</v>
      </c>
      <c r="H26" s="149">
        <v>633</v>
      </c>
      <c r="I26" s="149">
        <v>1642</v>
      </c>
      <c r="J26" s="149">
        <v>2275</v>
      </c>
      <c r="K26" s="150">
        <v>8.9999999999999993E-3</v>
      </c>
    </row>
    <row r="27" spans="1:12">
      <c r="A27" s="112" t="s">
        <v>287</v>
      </c>
      <c r="B27" s="56">
        <v>23872</v>
      </c>
      <c r="C27" s="56">
        <v>24850</v>
      </c>
      <c r="D27" s="56">
        <v>48722</v>
      </c>
      <c r="E27" s="110">
        <v>0.191</v>
      </c>
      <c r="G27" s="5" t="s">
        <v>110</v>
      </c>
      <c r="H27" s="149">
        <v>433</v>
      </c>
      <c r="I27" s="149">
        <v>1926</v>
      </c>
      <c r="J27" s="149">
        <v>2359</v>
      </c>
      <c r="K27" s="150">
        <v>8.9999999999999993E-3</v>
      </c>
    </row>
    <row r="28" spans="1:12">
      <c r="A28" s="112" t="s">
        <v>30</v>
      </c>
      <c r="B28" s="56">
        <v>7580</v>
      </c>
      <c r="C28" s="56">
        <v>12044</v>
      </c>
      <c r="D28" s="56">
        <v>19624</v>
      </c>
      <c r="E28" s="110">
        <v>7.6999999999999999E-2</v>
      </c>
      <c r="G28" s="5" t="s">
        <v>31</v>
      </c>
      <c r="H28" s="149">
        <v>750</v>
      </c>
      <c r="I28" s="149">
        <v>1545</v>
      </c>
      <c r="J28" s="149">
        <v>2295</v>
      </c>
      <c r="K28" s="150">
        <v>8.9999999999999993E-3</v>
      </c>
    </row>
    <row r="29" spans="1:12">
      <c r="A29" s="112" t="s">
        <v>32</v>
      </c>
      <c r="B29" s="56">
        <v>6152</v>
      </c>
      <c r="C29" s="56">
        <v>6650</v>
      </c>
      <c r="D29" s="56">
        <v>12802</v>
      </c>
      <c r="E29" s="110">
        <v>0.05</v>
      </c>
      <c r="G29" s="5" t="s">
        <v>33</v>
      </c>
      <c r="H29" s="149">
        <v>50</v>
      </c>
      <c r="I29" s="149">
        <v>242</v>
      </c>
      <c r="J29" s="149">
        <v>292</v>
      </c>
      <c r="K29" s="150">
        <v>1E-3</v>
      </c>
    </row>
    <row r="30" spans="1:12">
      <c r="A30" s="113" t="s">
        <v>34</v>
      </c>
      <c r="B30" s="57">
        <v>8279</v>
      </c>
      <c r="C30" s="57">
        <v>13773</v>
      </c>
      <c r="D30" s="57">
        <v>22052</v>
      </c>
      <c r="E30" s="111">
        <v>8.6999999999999994E-2</v>
      </c>
      <c r="G30" s="5" t="s">
        <v>131</v>
      </c>
      <c r="H30" s="149">
        <v>22</v>
      </c>
      <c r="I30" s="149">
        <v>106</v>
      </c>
      <c r="J30" s="149">
        <v>128</v>
      </c>
      <c r="K30" s="110">
        <v>1E-3</v>
      </c>
    </row>
    <row r="31" spans="1:12">
      <c r="A31" s="54" t="s">
        <v>166</v>
      </c>
      <c r="G31" s="6" t="s">
        <v>132</v>
      </c>
      <c r="H31" s="151">
        <v>115</v>
      </c>
      <c r="I31" s="151">
        <v>262</v>
      </c>
      <c r="J31" s="151">
        <v>377</v>
      </c>
      <c r="K31" s="152">
        <v>1E-3</v>
      </c>
    </row>
    <row r="36" spans="11:11">
      <c r="K36" s="44"/>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5AB6D6"/>
  </sheetPr>
  <dimension ref="B1:R114"/>
  <sheetViews>
    <sheetView showGridLines="0" zoomScaleNormal="100" workbookViewId="0"/>
  </sheetViews>
  <sheetFormatPr defaultRowHeight="15"/>
  <cols>
    <col min="1" max="1" width="2.28515625" customWidth="1"/>
    <col min="2" max="9" width="14.7109375" customWidth="1"/>
    <col min="10" max="10" width="14.140625" customWidth="1"/>
    <col min="11" max="11" width="5.85546875" customWidth="1"/>
    <col min="12" max="12" width="39.28515625" customWidth="1"/>
    <col min="13" max="13" width="21.28515625" customWidth="1"/>
    <col min="14" max="14" width="21.85546875" customWidth="1"/>
    <col min="15" max="15" width="15.5703125" customWidth="1"/>
    <col min="16" max="16" width="16.5703125" customWidth="1"/>
  </cols>
  <sheetData>
    <row r="1" spans="2:16" ht="25.5" customHeight="1"/>
    <row r="2" spans="2:16">
      <c r="G2" s="135"/>
    </row>
    <row r="3" spans="2:16" ht="17.45" customHeight="1">
      <c r="B3" s="211"/>
      <c r="C3" s="211"/>
      <c r="L3" s="24" t="s">
        <v>86</v>
      </c>
      <c r="M3" s="24" t="s">
        <v>3</v>
      </c>
      <c r="N3" s="24" t="s">
        <v>4</v>
      </c>
      <c r="O3" s="24" t="s">
        <v>73</v>
      </c>
      <c r="P3" s="23" t="s">
        <v>87</v>
      </c>
    </row>
    <row r="4" spans="2:16" ht="17.45" customHeight="1">
      <c r="B4" s="22" t="s">
        <v>74</v>
      </c>
      <c r="H4" s="196"/>
      <c r="L4" s="79" t="s">
        <v>88</v>
      </c>
      <c r="M4" s="25"/>
      <c r="N4" s="25"/>
      <c r="O4" s="25"/>
      <c r="P4" s="25"/>
    </row>
    <row r="5" spans="2:16">
      <c r="L5" s="80" t="s">
        <v>181</v>
      </c>
      <c r="M5" s="75">
        <v>86277</v>
      </c>
      <c r="N5" s="75">
        <v>106679</v>
      </c>
      <c r="O5" s="75">
        <v>192956</v>
      </c>
      <c r="P5" s="77">
        <v>0.75800000000000001</v>
      </c>
    </row>
    <row r="6" spans="2:16">
      <c r="L6" s="80" t="s">
        <v>89</v>
      </c>
      <c r="M6" s="75">
        <v>2116</v>
      </c>
      <c r="N6" s="75">
        <v>26537</v>
      </c>
      <c r="O6" s="75">
        <v>28653</v>
      </c>
      <c r="P6" s="77">
        <v>0.112</v>
      </c>
    </row>
    <row r="7" spans="2:16">
      <c r="L7" s="80" t="s">
        <v>90</v>
      </c>
      <c r="M7" s="75">
        <v>4507</v>
      </c>
      <c r="N7" s="75">
        <v>4784</v>
      </c>
      <c r="O7" s="75">
        <v>9291</v>
      </c>
      <c r="P7" s="77">
        <v>3.5999999999999997E-2</v>
      </c>
    </row>
    <row r="8" spans="2:16">
      <c r="B8" s="212" t="s">
        <v>75</v>
      </c>
      <c r="C8" s="214" t="s">
        <v>76</v>
      </c>
      <c r="D8" s="216" t="s">
        <v>77</v>
      </c>
      <c r="E8" s="222" t="s">
        <v>163</v>
      </c>
      <c r="F8" s="218" t="s">
        <v>78</v>
      </c>
      <c r="G8" s="220" t="s">
        <v>164</v>
      </c>
      <c r="H8" s="34" t="s">
        <v>79</v>
      </c>
      <c r="I8" s="34" t="s">
        <v>79</v>
      </c>
      <c r="J8" s="34" t="s">
        <v>80</v>
      </c>
      <c r="L8" s="80" t="s">
        <v>111</v>
      </c>
      <c r="M8" s="75">
        <v>960</v>
      </c>
      <c r="N8" s="75">
        <v>1366</v>
      </c>
      <c r="O8" s="75">
        <v>2326</v>
      </c>
      <c r="P8" s="77">
        <v>8.9999999999999993E-3</v>
      </c>
    </row>
    <row r="9" spans="2:16">
      <c r="B9" s="213"/>
      <c r="C9" s="215"/>
      <c r="D9" s="217"/>
      <c r="E9" s="223"/>
      <c r="F9" s="219"/>
      <c r="G9" s="221"/>
      <c r="H9" s="35" t="str">
        <f ca="1">"June "&amp; YEAR(IF(MONTH(INDIRECT("CaseloadData!A62"))&lt;7,EDATE(INDIRECT("CaseloadData!A62"),-12),INDIRECT("CaseloadData!A62"))-1)</f>
        <v>June 2023</v>
      </c>
      <c r="I9" s="35" t="str">
        <f ca="1">"June "&amp; YEAR(IF(MONTH(INDIRECT("CaseloadData!A62"))&lt;7,EDATE(INDIRECT("CaseloadData!A62"),-12),INDIRECT("CaseloadData!A62"))-1)-1</f>
        <v>June 2022</v>
      </c>
      <c r="J9" s="35" t="s">
        <v>81</v>
      </c>
      <c r="L9" s="80" t="s">
        <v>112</v>
      </c>
      <c r="M9" s="75">
        <v>6661</v>
      </c>
      <c r="N9" s="75">
        <v>14901</v>
      </c>
      <c r="O9" s="75">
        <v>21562</v>
      </c>
      <c r="P9" s="77">
        <v>8.5000000000000006E-2</v>
      </c>
    </row>
    <row r="10" spans="2:16">
      <c r="B10" s="36" t="s">
        <v>82</v>
      </c>
      <c r="C10" s="161" cm="1">
        <f t="array" aca="1" ref="C10" ca="1">INDIRECT("CaseloadData!B62")</f>
        <v>100521</v>
      </c>
      <c r="D10" s="161" cm="1">
        <f t="array" aca="1" ref="D10" ca="1">INDIRECT("CaseloadData!B61")</f>
        <v>102091</v>
      </c>
      <c r="E10" s="68">
        <f ca="1">(C10-D10)/D10</f>
        <v>-1.5378436884740086E-2</v>
      </c>
      <c r="F10" s="161" cm="1">
        <f t="array" aca="1" ref="F10" ca="1">INDIRECT("CaseloadData!B50")</f>
        <v>113108</v>
      </c>
      <c r="G10" s="68">
        <f ca="1">(C10-F10)/F10</f>
        <v>-0.11128302153693814</v>
      </c>
      <c r="H10" s="67">
        <f ca="1">INDEX(INDIRECT("CaseloadData!B2:B62"),MATCH(DATE(YEAR(IF(MONTH(INDIRECT("CaseloadData!A62"))&lt;7,EDATE(INDIRECT("CaseloadData!A62"),-12),INDIRECT("CaseloadData!A62"))-1),6,30), INDIRECT("CaseloadData!A2:A62")),0)</f>
        <v>109305</v>
      </c>
      <c r="I10" s="67">
        <f ca="1">INDEX(INDIRECT("CaseloadData!B2:B62"),MATCH(DATE(YEAR(IF(MONTH(INDIRECT("CaseloadData!A62"))&lt;7,EDATE(INDIRECT("CaseloadData!A62"),-12),INDIRECT("CaseloadData!A62"))-1)-1,6,30), INDIRECT("CaseloadData!A2:A62")),0)</f>
        <v>127373</v>
      </c>
      <c r="J10" s="68">
        <f ca="1">(H10-I10)/I10</f>
        <v>-0.14185109874149152</v>
      </c>
      <c r="L10" s="79" t="s">
        <v>133</v>
      </c>
      <c r="M10" s="76"/>
      <c r="N10" s="76"/>
      <c r="O10" s="76"/>
      <c r="P10" s="76"/>
    </row>
    <row r="11" spans="2:16">
      <c r="B11" s="36" t="s">
        <v>83</v>
      </c>
      <c r="C11" s="161" cm="1">
        <f t="array" aca="1" ref="C11" ca="1">INDIRECT("CaseloadData!C62")</f>
        <v>154267</v>
      </c>
      <c r="D11" s="161" cm="1">
        <f t="array" aca="1" ref="D11" ca="1">INDIRECT("CaseloadData!C61")</f>
        <v>155523</v>
      </c>
      <c r="E11" s="68">
        <f ca="1">(C11-D11)/D11</f>
        <v>-8.0759759006706396E-3</v>
      </c>
      <c r="F11" s="161" cm="1">
        <f t="array" aca="1" ref="F11" ca="1">INDIRECT("CaseloadData!C50")</f>
        <v>158653</v>
      </c>
      <c r="G11" s="68">
        <f t="shared" ref="G11:G12" ca="1" si="0">(C11-F11)/F11</f>
        <v>-2.764523835036211E-2</v>
      </c>
      <c r="H11" s="67">
        <f ca="1">INDEX(INDIRECT("CaseloadData!C2:C62"),MATCH(DATE(YEAR(IF(MONTH(INDIRECT("CaseloadData!A62"))&lt;7,EDATE(INDIRECT("CaseloadData!A62"),-12),INDIRECT("CaseloadData!A62"))-1),6,30), INDIRECT("CaseloadData!A2:A62")),0)</f>
        <v>159675</v>
      </c>
      <c r="I11" s="67">
        <f ca="1">INDEX(INDIRECT("CaseloadData!C2:C62"),MATCH(DATE(YEAR(IF(MONTH(INDIRECT("CaseloadData!A62"))&lt;7,EDATE(INDIRECT("CaseloadData!A62"),-12),INDIRECT("CaseloadData!A62"))-1)-1,6,30), INDIRECT("CaseloadData!A2:A62")),0)</f>
        <v>169112</v>
      </c>
      <c r="J11" s="68">
        <f t="shared" ref="J11:J12" ca="1" si="1">(H11-I11)/I11</f>
        <v>-5.5803254647807367E-2</v>
      </c>
      <c r="L11" s="80" t="s">
        <v>134</v>
      </c>
      <c r="M11" s="75">
        <v>11253</v>
      </c>
      <c r="N11" s="75">
        <v>38575</v>
      </c>
      <c r="O11" s="75">
        <v>49828</v>
      </c>
      <c r="P11" s="77">
        <v>0.19600000000000001</v>
      </c>
    </row>
    <row r="12" spans="2:16">
      <c r="B12" s="36" t="s">
        <v>73</v>
      </c>
      <c r="C12" s="161" cm="1">
        <f t="array" aca="1" ref="C12" ca="1">INDIRECT("CaseloadData!D62")</f>
        <v>254788</v>
      </c>
      <c r="D12" s="161" cm="1">
        <f t="array" aca="1" ref="D12" ca="1">INDIRECT("CaseloadData!D61")</f>
        <v>257614</v>
      </c>
      <c r="E12" s="68">
        <f ca="1">(C12-D12)/D12</f>
        <v>-1.0969900704154278E-2</v>
      </c>
      <c r="F12" s="161" cm="1">
        <f t="array" aca="1" ref="F12" ca="1">INDIRECT("CaseloadData!D50")</f>
        <v>271761</v>
      </c>
      <c r="G12" s="68">
        <f t="shared" ca="1" si="0"/>
        <v>-6.2455613572219709E-2</v>
      </c>
      <c r="H12" s="67">
        <f ca="1">INDEX(INDIRECT("CaseloadData!D2:D62"),MATCH(DATE(YEAR(IF(MONTH(INDIRECT("CaseloadData!A62"))&lt;7,EDATE(INDIRECT("CaseloadData!A62"),-12),INDIRECT("CaseloadData!A62"))-1),6,30), INDIRECT("CaseloadData!A2:A62")),0)</f>
        <v>268980</v>
      </c>
      <c r="I12" s="67">
        <f ca="1">INDEX(INDIRECT("CaseloadData!D2:D62"),MATCH(DATE(YEAR(IF(MONTH(INDIRECT("CaseloadData!A62"))&lt;7,EDATE(INDIRECT("CaseloadData!A62"),-12),INDIRECT("CaseloadData!A62"))-1)-1,6,30), INDIRECT("CaseloadData!A2:A62")),0)</f>
        <v>296485</v>
      </c>
      <c r="J12" s="68">
        <f t="shared" ca="1" si="1"/>
        <v>-9.2770291920333231E-2</v>
      </c>
      <c r="L12" s="80" t="s">
        <v>161</v>
      </c>
      <c r="M12" s="75">
        <v>89268</v>
      </c>
      <c r="N12" s="75">
        <v>115692</v>
      </c>
      <c r="O12" s="75">
        <v>204960</v>
      </c>
      <c r="P12" s="77">
        <v>0.80400000000000005</v>
      </c>
    </row>
    <row r="13" spans="2:16" ht="12.75" customHeight="1">
      <c r="L13" s="122" t="s">
        <v>179</v>
      </c>
      <c r="M13" s="76"/>
      <c r="N13" s="76"/>
      <c r="O13" s="76"/>
      <c r="P13" s="76"/>
    </row>
    <row r="14" spans="2:16" ht="12.75" customHeight="1">
      <c r="L14" s="123" t="s">
        <v>175</v>
      </c>
      <c r="M14" s="75">
        <v>221</v>
      </c>
      <c r="N14" s="75">
        <v>3587</v>
      </c>
      <c r="O14" s="75">
        <v>3808</v>
      </c>
      <c r="P14" s="77">
        <v>1.4999999999999999E-2</v>
      </c>
    </row>
    <row r="15" spans="2:16" ht="12.75" customHeight="1">
      <c r="L15" s="124" t="s">
        <v>176</v>
      </c>
      <c r="M15" s="75">
        <v>21</v>
      </c>
      <c r="N15" s="75">
        <v>1722</v>
      </c>
      <c r="O15" s="75">
        <v>1743</v>
      </c>
      <c r="P15" s="77">
        <v>7.0000000000000001E-3</v>
      </c>
    </row>
    <row r="16" spans="2:16" ht="12.75" customHeight="1">
      <c r="L16" s="125" t="s">
        <v>177</v>
      </c>
      <c r="M16" s="75">
        <v>31</v>
      </c>
      <c r="N16" s="75">
        <v>1306</v>
      </c>
      <c r="O16" s="75">
        <v>1337</v>
      </c>
      <c r="P16" s="77">
        <v>5.0000000000000001E-3</v>
      </c>
    </row>
    <row r="17" spans="10:16" ht="12.75" customHeight="1">
      <c r="J17" s="46"/>
      <c r="L17" s="126" t="s">
        <v>309</v>
      </c>
      <c r="M17" s="76"/>
      <c r="N17" s="76"/>
      <c r="O17" s="76"/>
      <c r="P17" s="76"/>
    </row>
    <row r="18" spans="10:16" ht="12.75" customHeight="1">
      <c r="J18" s="46"/>
      <c r="L18" s="123" t="s">
        <v>135</v>
      </c>
      <c r="M18" s="75">
        <v>16353</v>
      </c>
      <c r="N18" s="75">
        <v>31549</v>
      </c>
      <c r="O18" s="75">
        <v>47902</v>
      </c>
      <c r="P18" s="77">
        <v>0.188</v>
      </c>
    </row>
    <row r="19" spans="10:16" ht="12.75" customHeight="1">
      <c r="J19" s="46"/>
      <c r="L19" s="124" t="s">
        <v>136</v>
      </c>
      <c r="M19" s="75">
        <v>14445</v>
      </c>
      <c r="N19" s="75">
        <v>31496</v>
      </c>
      <c r="O19" s="75">
        <v>45941</v>
      </c>
      <c r="P19" s="77">
        <v>0.18</v>
      </c>
    </row>
    <row r="20" spans="10:16" ht="12.75" customHeight="1">
      <c r="L20" s="124" t="s">
        <v>137</v>
      </c>
      <c r="M20" s="75">
        <v>8163</v>
      </c>
      <c r="N20" s="75">
        <v>10395</v>
      </c>
      <c r="O20" s="75">
        <v>18558</v>
      </c>
      <c r="P20" s="77">
        <v>7.2999999999999995E-2</v>
      </c>
    </row>
    <row r="21" spans="10:16" ht="12.75" customHeight="1">
      <c r="L21" s="124" t="s">
        <v>138</v>
      </c>
      <c r="M21" s="75">
        <v>61560</v>
      </c>
      <c r="N21" s="75">
        <v>80827</v>
      </c>
      <c r="O21" s="75">
        <v>142387</v>
      </c>
      <c r="P21" s="77">
        <v>0.55900000000000005</v>
      </c>
    </row>
    <row r="22" spans="10:16" ht="12.75" customHeight="1">
      <c r="L22" s="126" t="s">
        <v>139</v>
      </c>
      <c r="M22" s="76"/>
      <c r="N22" s="76"/>
      <c r="O22" s="76"/>
      <c r="P22" s="76"/>
    </row>
    <row r="23" spans="10:16" ht="12.75" customHeight="1">
      <c r="L23" s="123" t="s">
        <v>140</v>
      </c>
      <c r="M23" s="75">
        <v>186</v>
      </c>
      <c r="N23" s="75">
        <v>1815</v>
      </c>
      <c r="O23" s="75">
        <v>2001</v>
      </c>
      <c r="P23" s="77">
        <v>8.0000000000000002E-3</v>
      </c>
    </row>
    <row r="24" spans="10:16" ht="12.75" customHeight="1">
      <c r="J24" s="46"/>
      <c r="L24" s="124" t="s">
        <v>141</v>
      </c>
      <c r="M24" s="75">
        <v>849</v>
      </c>
      <c r="N24" s="75">
        <v>1603</v>
      </c>
      <c r="O24" s="75">
        <v>2452</v>
      </c>
      <c r="P24" s="77">
        <v>0.01</v>
      </c>
    </row>
    <row r="25" spans="10:16" ht="12.75" customHeight="1">
      <c r="J25" s="46"/>
      <c r="L25" s="124" t="s">
        <v>142</v>
      </c>
      <c r="M25" s="75">
        <v>2752</v>
      </c>
      <c r="N25" s="75">
        <v>31280</v>
      </c>
      <c r="O25" s="75">
        <v>34032</v>
      </c>
      <c r="P25" s="77">
        <v>0.13400000000000001</v>
      </c>
    </row>
    <row r="26" spans="10:16" ht="12.75" customHeight="1">
      <c r="J26" s="46"/>
      <c r="L26" s="124" t="s">
        <v>143</v>
      </c>
      <c r="M26" s="75">
        <v>77766</v>
      </c>
      <c r="N26" s="75">
        <v>109992</v>
      </c>
      <c r="O26" s="75">
        <v>187758</v>
      </c>
      <c r="P26" s="77">
        <v>0.73599999999999999</v>
      </c>
    </row>
    <row r="27" spans="10:16" ht="12.75" customHeight="1">
      <c r="J27" s="46"/>
      <c r="L27" s="124" t="s">
        <v>144</v>
      </c>
      <c r="M27" s="75">
        <v>18613</v>
      </c>
      <c r="N27" s="75">
        <v>9260</v>
      </c>
      <c r="O27" s="75">
        <v>27873</v>
      </c>
      <c r="P27" s="77">
        <v>0.109</v>
      </c>
    </row>
    <row r="28" spans="10:16" ht="12.75" customHeight="1">
      <c r="J28" s="46"/>
      <c r="L28" s="125" t="s">
        <v>145</v>
      </c>
      <c r="M28" s="75">
        <v>355</v>
      </c>
      <c r="N28" s="75">
        <v>317</v>
      </c>
      <c r="O28" s="75">
        <v>672</v>
      </c>
      <c r="P28" s="77">
        <v>3.0000000000000001E-3</v>
      </c>
    </row>
    <row r="29" spans="10:16" ht="12.75" customHeight="1">
      <c r="L29" s="126" t="s">
        <v>146</v>
      </c>
      <c r="M29" s="76"/>
      <c r="N29" s="76"/>
      <c r="O29" s="76"/>
      <c r="P29" s="76"/>
    </row>
    <row r="30" spans="10:16" ht="12.75" customHeight="1">
      <c r="L30" s="123" t="s">
        <v>147</v>
      </c>
      <c r="M30" s="127">
        <v>90747</v>
      </c>
      <c r="N30" s="75">
        <v>114060</v>
      </c>
      <c r="O30" s="75">
        <v>204807</v>
      </c>
      <c r="P30" s="77">
        <v>0.80400000000000005</v>
      </c>
    </row>
    <row r="31" spans="10:16" ht="12.75" customHeight="1">
      <c r="L31" s="124" t="s">
        <v>148</v>
      </c>
      <c r="M31" s="75">
        <v>9774</v>
      </c>
      <c r="N31" s="75">
        <v>40207</v>
      </c>
      <c r="O31" s="75">
        <v>49981</v>
      </c>
      <c r="P31" s="77">
        <v>0.19600000000000001</v>
      </c>
    </row>
    <row r="32" spans="10:16" ht="12.75" customHeight="1">
      <c r="L32" s="128" t="s">
        <v>73</v>
      </c>
      <c r="M32" s="129">
        <v>100521</v>
      </c>
      <c r="N32" s="129">
        <v>154267</v>
      </c>
      <c r="O32" s="129">
        <v>254788</v>
      </c>
      <c r="P32" s="130">
        <v>1</v>
      </c>
    </row>
    <row r="33" spans="2:18" ht="12.75" customHeight="1">
      <c r="L33" s="209" t="s">
        <v>180</v>
      </c>
      <c r="M33" s="209"/>
      <c r="N33" s="209"/>
      <c r="O33" s="209"/>
      <c r="P33" s="209"/>
    </row>
    <row r="34" spans="2:18" ht="12.75" customHeight="1">
      <c r="L34" s="210"/>
      <c r="M34" s="210"/>
      <c r="N34" s="210"/>
      <c r="O34" s="210"/>
      <c r="P34" s="210"/>
    </row>
    <row r="35" spans="2:18" ht="12.75" customHeight="1">
      <c r="L35" s="224" t="s">
        <v>310</v>
      </c>
      <c r="M35" s="224"/>
      <c r="N35" s="224"/>
      <c r="O35" s="224"/>
      <c r="P35" s="224"/>
    </row>
    <row r="36" spans="2:18" ht="12.75" customHeight="1"/>
    <row r="37" spans="2:18" ht="12.75" customHeight="1"/>
    <row r="40" spans="2:18">
      <c r="J40" s="44"/>
      <c r="R40" s="20"/>
    </row>
    <row r="41" spans="2:18" ht="18">
      <c r="L41" s="15" t="s">
        <v>149</v>
      </c>
    </row>
    <row r="42" spans="2:18" ht="18">
      <c r="B42" s="22" t="s">
        <v>84</v>
      </c>
    </row>
    <row r="43" spans="2:18">
      <c r="B43" s="212" t="s">
        <v>75</v>
      </c>
      <c r="C43" s="214" t="s">
        <v>76</v>
      </c>
      <c r="D43" s="216" t="s">
        <v>77</v>
      </c>
      <c r="E43" s="222" t="s">
        <v>163</v>
      </c>
      <c r="F43" s="218" t="s">
        <v>78</v>
      </c>
      <c r="G43" s="220" t="s">
        <v>164</v>
      </c>
      <c r="H43" s="34" t="s">
        <v>79</v>
      </c>
      <c r="I43" s="34" t="s">
        <v>79</v>
      </c>
      <c r="J43" s="34" t="s">
        <v>80</v>
      </c>
    </row>
    <row r="44" spans="2:18" ht="15" customHeight="1">
      <c r="B44" s="213"/>
      <c r="C44" s="215"/>
      <c r="D44" s="217"/>
      <c r="E44" s="223"/>
      <c r="F44" s="219"/>
      <c r="G44" s="221"/>
      <c r="H44" s="35" t="str">
        <f ca="1">"June "&amp; YEAR(IF(MONTH(INDIRECT("CaseloadData!A62"))&lt;7,EDATE(INDIRECT("CaseloadData!A62"),-12),INDIRECT("CaseloadData!A62"))-1)</f>
        <v>June 2023</v>
      </c>
      <c r="I44" s="35" t="str">
        <f ca="1">"June "&amp; YEAR(IF(MONTH(INDIRECT("CaseloadData!A62"))&lt;7,EDATE(INDIRECT("CaseloadData!A62"),-12),INDIRECT("CaseloadData!A62"))-1)-1</f>
        <v>June 2022</v>
      </c>
      <c r="J44" s="35" t="s">
        <v>81</v>
      </c>
    </row>
    <row r="45" spans="2:18">
      <c r="B45" s="78" t="s">
        <v>27</v>
      </c>
      <c r="C45" s="67" cm="1">
        <f t="array" aca="1" ref="C45" ca="1">INDIRECT("CaseloadData!E62")</f>
        <v>20573</v>
      </c>
      <c r="D45" s="67" cm="1">
        <f t="array" aca="1" ref="D45" ca="1">INDIRECT("CaseloadData!E61")</f>
        <v>20660</v>
      </c>
      <c r="E45" s="68">
        <f ca="1">(C45-D45)/D45</f>
        <v>-4.2110358180058082E-3</v>
      </c>
      <c r="F45" s="67" cm="1">
        <f t="array" aca="1" ref="F45" ca="1">INDIRECT("CaseloadData!E50")</f>
        <v>20222</v>
      </c>
      <c r="G45" s="68">
        <f ca="1">(C45-F45)/F45</f>
        <v>1.7357333597072495E-2</v>
      </c>
      <c r="H45" s="67">
        <f ca="1">INDEX(INDIRECT("CaseloadData!E2:E62"),MATCH(DATE(YEAR(IF(MONTH(INDIRECT("CaseloadData!A62"))&lt;7,EDATE(INDIRECT("CaseloadData!A62"),-12),INDIRECT("CaseloadData!A62"))-1),6,30), INDIRECT("CaseloadData!A2:A62")),0)</f>
        <v>20899</v>
      </c>
      <c r="I45" s="67">
        <f ca="1">INDEX(INDIRECT("CaseloadData!E2:E62"),MATCH(DATE(YEAR(IF(MONTH(INDIRECT("CaseloadData!A62"))&lt;7,EDATE(INDIRECT("CaseloadData!A62"),-12),INDIRECT("CaseloadData!A62"))-1)-1,6,30), INDIRECT("CaseloadData!A2:A62")),0)</f>
        <v>21113</v>
      </c>
      <c r="J45" s="68">
        <f ca="1">(H45-I45)/I45</f>
        <v>-1.0135935205797376E-2</v>
      </c>
    </row>
    <row r="46" spans="2:18">
      <c r="B46" s="78" t="s">
        <v>29</v>
      </c>
      <c r="C46" s="67" cm="1">
        <f t="array" aca="1" ref="C46" ca="1">INDIRECT("CaseloadData!F62")</f>
        <v>48722</v>
      </c>
      <c r="D46" s="67" cm="1">
        <f t="array" aca="1" ref="D46" ca="1">INDIRECT("CaseloadData!F61")</f>
        <v>49446</v>
      </c>
      <c r="E46" s="68">
        <f t="shared" ref="E46:E49" ca="1" si="2">(C46-D46)/D46</f>
        <v>-1.4642235974598551E-2</v>
      </c>
      <c r="F46" s="67" cm="1">
        <f t="array" aca="1" ref="F46" ca="1">INDIRECT("CaseloadData!F50")</f>
        <v>51574</v>
      </c>
      <c r="G46" s="68">
        <f t="shared" ref="G46:G49" ca="1" si="3">(C46-F46)/F46</f>
        <v>-5.5299181758250278E-2</v>
      </c>
      <c r="H46" s="67">
        <f ca="1">INDEX(INDIRECT("CaseloadData!F2:F62"),MATCH(DATE(YEAR(IF(MONTH(INDIRECT("CaseloadData!A62"))&lt;7,EDATE(INDIRECT("CaseloadData!A62"),-12),INDIRECT("CaseloadData!A62"))-1),6,30), INDIRECT("CaseloadData!A2:A62")),0)</f>
        <v>51313</v>
      </c>
      <c r="I46" s="67">
        <f ca="1">INDEX(INDIRECT("CaseloadData!F2:F62"),MATCH(DATE(YEAR(IF(MONTH(INDIRECT("CaseloadData!A62"))&lt;7,EDATE(INDIRECT("CaseloadData!A62"),-12),INDIRECT("CaseloadData!A62"))-1)-1,6,30), INDIRECT("CaseloadData!A2:A62")),0)</f>
        <v>55945</v>
      </c>
      <c r="J46" s="68">
        <f t="shared" ref="J46:J49" ca="1" si="4">(H46-I46)/I46</f>
        <v>-8.2795602824202341E-2</v>
      </c>
    </row>
    <row r="47" spans="2:18">
      <c r="B47" s="78" t="s">
        <v>30</v>
      </c>
      <c r="C47" s="67" cm="1">
        <f t="array" aca="1" ref="C47" ca="1">INDIRECT("CaseloadData!G62")</f>
        <v>19624</v>
      </c>
      <c r="D47" s="67" cm="1">
        <f t="array" aca="1" ref="D47" ca="1">INDIRECT("CaseloadData!G61")</f>
        <v>19798</v>
      </c>
      <c r="E47" s="68">
        <f t="shared" ca="1" si="2"/>
        <v>-8.7887665420749578E-3</v>
      </c>
      <c r="F47" s="67" cm="1">
        <f t="array" aca="1" ref="F47" ca="1">INDIRECT("CaseloadData!G50")</f>
        <v>20256</v>
      </c>
      <c r="G47" s="68">
        <f t="shared" ca="1" si="3"/>
        <v>-3.1200631911532384E-2</v>
      </c>
      <c r="H47" s="67">
        <f ca="1">INDEX(INDIRECT("CaseloadData!G2:G62"),MATCH(DATE(YEAR(IF(MONTH(INDIRECT("CaseloadData!A62"))&lt;7,EDATE(INDIRECT("CaseloadData!A62"),-12),INDIRECT("CaseloadData!A62"))-1),6,30), INDIRECT("CaseloadData!A2:A62")),0)</f>
        <v>20509</v>
      </c>
      <c r="I47" s="67">
        <f ca="1">INDEX(INDIRECT("CaseloadData!G2:G62"),MATCH(DATE(YEAR(IF(MONTH(INDIRECT("CaseloadData!A62"))&lt;7,EDATE(INDIRECT("CaseloadData!A62"),-12),INDIRECT("CaseloadData!A62"))-1)-1,6,30), INDIRECT("CaseloadData!A2:A62")),0)</f>
        <v>21580</v>
      </c>
      <c r="J47" s="68">
        <f t="shared" ca="1" si="4"/>
        <v>-4.9629286376274326E-2</v>
      </c>
    </row>
    <row r="48" spans="2:18">
      <c r="B48" s="78" t="s">
        <v>32</v>
      </c>
      <c r="C48" s="67" cm="1">
        <f t="array" aca="1" ref="C48" ca="1">INDIRECT("CaseloadData!H62")</f>
        <v>12802</v>
      </c>
      <c r="D48" s="67" cm="1">
        <f t="array" aca="1" ref="D48" ca="1">INDIRECT("CaseloadData!H61")</f>
        <v>13013</v>
      </c>
      <c r="E48" s="68">
        <f t="shared" ca="1" si="2"/>
        <v>-1.6214554676093139E-2</v>
      </c>
      <c r="F48" s="67" cm="1">
        <f t="array" aca="1" ref="F48" ca="1">INDIRECT("CaseloadData!H50")</f>
        <v>13423</v>
      </c>
      <c r="G48" s="68">
        <f t="shared" ca="1" si="3"/>
        <v>-4.6263875437681588E-2</v>
      </c>
      <c r="H48" s="67">
        <f ca="1">INDEX(INDIRECT("CaseloadData!H2:H62"),MATCH(DATE(YEAR(IF(MONTH(INDIRECT("CaseloadData!A62"))&lt;7,EDATE(INDIRECT("CaseloadData!A62"),-12),INDIRECT("CaseloadData!A62"))-1),6,30), INDIRECT("CaseloadData!A2:A62")),0)</f>
        <v>13441</v>
      </c>
      <c r="I48" s="67">
        <f ca="1">INDEX(INDIRECT("CaseloadData!H2:H62"),MATCH(DATE(YEAR(IF(MONTH(INDIRECT("CaseloadData!A62"))&lt;7,EDATE(INDIRECT("CaseloadData!A62"),-12),INDIRECT("CaseloadData!A62"))-1)-1,6,30), INDIRECT("CaseloadData!A2:A62")),0)</f>
        <v>14300</v>
      </c>
      <c r="J48" s="68">
        <f t="shared" ca="1" si="4"/>
        <v>-6.0069930069930069E-2</v>
      </c>
    </row>
    <row r="49" spans="2:10">
      <c r="B49" s="78" t="s">
        <v>85</v>
      </c>
      <c r="C49" s="67" cm="1">
        <f t="array" aca="1" ref="C49" ca="1">INDIRECT("CaseloadData!I62")</f>
        <v>22052</v>
      </c>
      <c r="D49" s="67" cm="1">
        <f t="array" aca="1" ref="D49" ca="1">INDIRECT("CaseloadData!I61")</f>
        <v>22240</v>
      </c>
      <c r="E49" s="68">
        <f t="shared" ca="1" si="2"/>
        <v>-8.4532374100719423E-3</v>
      </c>
      <c r="F49" s="67" cm="1">
        <f t="array" aca="1" ref="F49" ca="1">INDIRECT("CaseloadData!I50")</f>
        <v>21792</v>
      </c>
      <c r="G49" s="68">
        <f t="shared" ca="1" si="3"/>
        <v>1.1930983847283408E-2</v>
      </c>
      <c r="H49" s="67">
        <f ca="1">INDEX(INDIRECT("CaseloadData!I2:I62"),MATCH(DATE(YEAR(IF(MONTH(INDIRECT("CaseloadData!A62"))&lt;7,EDATE(INDIRECT("CaseloadData!A62"),-12),INDIRECT("CaseloadData!A62"))-1),6,30), INDIRECT("CaseloadData!A2:A62")),0)</f>
        <v>22614</v>
      </c>
      <c r="I49" s="67">
        <f ca="1">INDEX(INDIRECT("CaseloadData!I2:I62"),MATCH(DATE(YEAR(IF(MONTH(INDIRECT("CaseloadData!A62"))&lt;7,EDATE(INDIRECT("CaseloadData!A62"),-12),INDIRECT("CaseloadData!A62"))-1)-1,6,30), INDIRECT("CaseloadData!A2:A62")),0)</f>
        <v>22935</v>
      </c>
      <c r="J49" s="68">
        <f t="shared" ca="1" si="4"/>
        <v>-1.3996075866579463E-2</v>
      </c>
    </row>
    <row r="67" spans="10:18">
      <c r="L67" s="24" t="s">
        <v>91</v>
      </c>
      <c r="M67" s="24" t="s">
        <v>92</v>
      </c>
      <c r="N67" s="24" t="s">
        <v>93</v>
      </c>
      <c r="O67" s="24" t="s">
        <v>94</v>
      </c>
      <c r="P67" s="23" t="s">
        <v>95</v>
      </c>
    </row>
    <row r="68" spans="10:18">
      <c r="L68" s="83" t="s">
        <v>96</v>
      </c>
      <c r="M68" s="26"/>
      <c r="N68" s="26"/>
      <c r="O68" s="26"/>
      <c r="P68" s="27"/>
    </row>
    <row r="69" spans="10:18">
      <c r="L69" s="115" t="s">
        <v>11</v>
      </c>
      <c r="M69" s="69">
        <v>655</v>
      </c>
      <c r="N69" s="116">
        <v>749</v>
      </c>
      <c r="O69" s="70">
        <v>4559</v>
      </c>
      <c r="P69" s="70">
        <v>2953</v>
      </c>
    </row>
    <row r="70" spans="10:18">
      <c r="L70" s="81" t="s">
        <v>294</v>
      </c>
      <c r="M70" s="71">
        <v>1993</v>
      </c>
      <c r="N70" s="200">
        <v>2281</v>
      </c>
      <c r="O70" s="72">
        <v>8054</v>
      </c>
      <c r="P70" s="72">
        <v>5558</v>
      </c>
    </row>
    <row r="71" spans="10:18">
      <c r="L71" s="81" t="s">
        <v>295</v>
      </c>
      <c r="M71" s="71">
        <v>7612</v>
      </c>
      <c r="N71" s="200">
        <v>5583</v>
      </c>
      <c r="O71" s="72">
        <v>17472</v>
      </c>
      <c r="P71" s="72">
        <v>11753</v>
      </c>
    </row>
    <row r="72" spans="10:18">
      <c r="L72" s="81" t="s">
        <v>296</v>
      </c>
      <c r="M72" s="71">
        <v>8186</v>
      </c>
      <c r="N72" s="200">
        <v>6572</v>
      </c>
      <c r="O72" s="72">
        <v>13124</v>
      </c>
      <c r="P72" s="72">
        <v>10349</v>
      </c>
    </row>
    <row r="73" spans="10:18">
      <c r="L73" s="81" t="s">
        <v>297</v>
      </c>
      <c r="M73" s="71">
        <v>5176</v>
      </c>
      <c r="N73" s="200">
        <v>5194</v>
      </c>
      <c r="O73" s="72">
        <v>7159</v>
      </c>
      <c r="P73" s="72">
        <v>7026</v>
      </c>
    </row>
    <row r="74" spans="10:18">
      <c r="L74" s="81" t="s">
        <v>298</v>
      </c>
      <c r="M74" s="71">
        <v>6444</v>
      </c>
      <c r="N74" s="200">
        <v>7083</v>
      </c>
      <c r="O74" s="72">
        <v>8356</v>
      </c>
      <c r="P74" s="72">
        <v>9089</v>
      </c>
    </row>
    <row r="75" spans="10:18">
      <c r="L75" s="81" t="s">
        <v>299</v>
      </c>
      <c r="M75" s="71">
        <v>15689</v>
      </c>
      <c r="N75" s="200">
        <v>17829</v>
      </c>
      <c r="O75" s="72">
        <v>17777</v>
      </c>
      <c r="P75" s="72">
        <v>20979</v>
      </c>
    </row>
    <row r="76" spans="10:18">
      <c r="L76" s="81" t="s">
        <v>300</v>
      </c>
      <c r="M76" s="71">
        <v>4371</v>
      </c>
      <c r="N76" s="200">
        <v>5104</v>
      </c>
      <c r="O76" s="72">
        <v>4368</v>
      </c>
      <c r="P76" s="72">
        <v>5691</v>
      </c>
    </row>
    <row r="77" spans="10:18">
      <c r="J77" s="44"/>
      <c r="L77" s="82" t="s">
        <v>73</v>
      </c>
      <c r="M77" s="73">
        <v>50126</v>
      </c>
      <c r="N77" s="117">
        <v>50395</v>
      </c>
      <c r="O77" s="74">
        <v>80869</v>
      </c>
      <c r="P77" s="74">
        <v>73398</v>
      </c>
      <c r="R77" s="20"/>
    </row>
    <row r="78" spans="10:18">
      <c r="L78" s="83" t="s">
        <v>103</v>
      </c>
      <c r="M78" s="26"/>
      <c r="N78" s="26"/>
      <c r="O78" s="26"/>
      <c r="P78" s="27"/>
    </row>
    <row r="79" spans="10:18">
      <c r="L79" s="115" t="s">
        <v>11</v>
      </c>
      <c r="M79" s="193">
        <v>-1.3</v>
      </c>
      <c r="N79" s="193">
        <v>1.5</v>
      </c>
      <c r="O79" s="193">
        <v>-5.6</v>
      </c>
      <c r="P79" s="193">
        <v>4</v>
      </c>
    </row>
    <row r="80" spans="10:18">
      <c r="L80" s="81" t="s">
        <v>97</v>
      </c>
      <c r="M80" s="194">
        <v>-4</v>
      </c>
      <c r="N80" s="194">
        <v>4.5</v>
      </c>
      <c r="O80" s="194">
        <v>-10</v>
      </c>
      <c r="P80" s="194">
        <v>7.6</v>
      </c>
    </row>
    <row r="81" spans="12:16">
      <c r="L81" s="81" t="s">
        <v>98</v>
      </c>
      <c r="M81" s="194">
        <v>-15.2</v>
      </c>
      <c r="N81" s="194">
        <v>11.1</v>
      </c>
      <c r="O81" s="194">
        <v>-21.6</v>
      </c>
      <c r="P81" s="194">
        <v>16</v>
      </c>
    </row>
    <row r="82" spans="12:16">
      <c r="L82" s="81" t="s">
        <v>99</v>
      </c>
      <c r="M82" s="194">
        <v>-16.3</v>
      </c>
      <c r="N82" s="194">
        <v>13</v>
      </c>
      <c r="O82" s="194">
        <v>-16.2</v>
      </c>
      <c r="P82" s="194">
        <v>14.1</v>
      </c>
    </row>
    <row r="83" spans="12:16">
      <c r="L83" s="81" t="s">
        <v>100</v>
      </c>
      <c r="M83" s="194">
        <v>-10.3</v>
      </c>
      <c r="N83" s="194">
        <v>10.3</v>
      </c>
      <c r="O83" s="194">
        <v>-8.9</v>
      </c>
      <c r="P83" s="194">
        <v>9.6</v>
      </c>
    </row>
    <row r="84" spans="12:16">
      <c r="L84" s="81" t="s">
        <v>101</v>
      </c>
      <c r="M84" s="194">
        <v>-12.9</v>
      </c>
      <c r="N84" s="194">
        <v>14.1</v>
      </c>
      <c r="O84" s="194">
        <v>-10.3</v>
      </c>
      <c r="P84" s="194">
        <v>12.4</v>
      </c>
    </row>
    <row r="85" spans="12:16">
      <c r="L85" s="81" t="s">
        <v>102</v>
      </c>
      <c r="M85" s="194">
        <v>-31.3</v>
      </c>
      <c r="N85" s="194">
        <v>35.4</v>
      </c>
      <c r="O85" s="194">
        <v>-22</v>
      </c>
      <c r="P85" s="194">
        <v>28.5</v>
      </c>
    </row>
    <row r="86" spans="12:16">
      <c r="L86" s="81" t="s">
        <v>22</v>
      </c>
      <c r="M86" s="194">
        <v>-8.6999999999999993</v>
      </c>
      <c r="N86" s="194">
        <v>10.1</v>
      </c>
      <c r="O86" s="194">
        <v>-5.4</v>
      </c>
      <c r="P86" s="194">
        <v>7.8</v>
      </c>
    </row>
    <row r="87" spans="12:16">
      <c r="L87" s="82" t="s">
        <v>73</v>
      </c>
      <c r="M87" s="195">
        <v>100</v>
      </c>
      <c r="N87" s="195">
        <v>100</v>
      </c>
      <c r="O87" s="195">
        <v>100</v>
      </c>
      <c r="P87" s="195">
        <v>100</v>
      </c>
    </row>
    <row r="114" spans="18:18">
      <c r="R114" s="20"/>
    </row>
  </sheetData>
  <mergeCells count="15">
    <mergeCell ref="L35:P35"/>
    <mergeCell ref="G43:G44"/>
    <mergeCell ref="B43:B44"/>
    <mergeCell ref="C43:C44"/>
    <mergeCell ref="D43:D44"/>
    <mergeCell ref="E43:E44"/>
    <mergeCell ref="F43:F44"/>
    <mergeCell ref="L33:P34"/>
    <mergeCell ref="B3:C3"/>
    <mergeCell ref="B8:B9"/>
    <mergeCell ref="C8:C9"/>
    <mergeCell ref="D8:D9"/>
    <mergeCell ref="F8:F9"/>
    <mergeCell ref="G8:G9"/>
    <mergeCell ref="E8:E9"/>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5AB6D6"/>
  </sheetPr>
  <dimension ref="A1:P62"/>
  <sheetViews>
    <sheetView showGridLines="0" workbookViewId="0"/>
  </sheetViews>
  <sheetFormatPr defaultRowHeight="15"/>
  <cols>
    <col min="1" max="1" width="11.42578125" style="20" customWidth="1"/>
    <col min="2" max="4" width="11.42578125" customWidth="1"/>
    <col min="5" max="5" width="21.42578125" customWidth="1"/>
    <col min="6" max="6" width="9.85546875" bestFit="1" customWidth="1"/>
    <col min="7" max="7" width="21.42578125" customWidth="1"/>
    <col min="8" max="9" width="16.42578125" customWidth="1"/>
    <col min="12" max="12" width="9.7109375" bestFit="1" customWidth="1"/>
    <col min="13" max="13" width="13.28515625" bestFit="1" customWidth="1"/>
    <col min="16" max="16" width="9.5703125" bestFit="1" customWidth="1"/>
  </cols>
  <sheetData>
    <row r="1" spans="1:16" ht="32.25" customHeight="1">
      <c r="A1" s="17" t="s">
        <v>70</v>
      </c>
      <c r="B1" s="17" t="s">
        <v>71</v>
      </c>
      <c r="C1" s="17" t="s">
        <v>72</v>
      </c>
      <c r="D1" s="17" t="s">
        <v>73</v>
      </c>
      <c r="E1" s="17" t="s">
        <v>27</v>
      </c>
      <c r="F1" s="17" t="s">
        <v>29</v>
      </c>
      <c r="G1" s="17" t="s">
        <v>30</v>
      </c>
      <c r="H1" s="17" t="s">
        <v>32</v>
      </c>
      <c r="I1" s="17" t="s">
        <v>34</v>
      </c>
    </row>
    <row r="2" spans="1:16">
      <c r="A2" s="41">
        <v>43496</v>
      </c>
      <c r="B2" s="131">
        <v>96655</v>
      </c>
      <c r="C2" s="131">
        <v>120895</v>
      </c>
      <c r="D2" s="131">
        <v>217550</v>
      </c>
      <c r="E2" s="131">
        <v>13666</v>
      </c>
      <c r="F2" s="131">
        <v>40526</v>
      </c>
      <c r="G2" s="131">
        <v>15661</v>
      </c>
      <c r="H2" s="131">
        <v>10067</v>
      </c>
      <c r="I2" s="131">
        <v>16896</v>
      </c>
      <c r="M2" s="183"/>
    </row>
    <row r="3" spans="1:16">
      <c r="A3" s="162">
        <v>43524</v>
      </c>
      <c r="B3" s="132">
        <v>98502</v>
      </c>
      <c r="C3" s="132">
        <v>123541</v>
      </c>
      <c r="D3" s="132">
        <v>222043</v>
      </c>
      <c r="E3" s="132">
        <v>14080</v>
      </c>
      <c r="F3" s="132">
        <v>41339</v>
      </c>
      <c r="G3" s="132">
        <v>16079</v>
      </c>
      <c r="H3" s="132">
        <v>10348</v>
      </c>
      <c r="I3" s="132">
        <v>17298</v>
      </c>
      <c r="M3" s="182"/>
    </row>
    <row r="4" spans="1:16">
      <c r="A4" s="41">
        <v>43555</v>
      </c>
      <c r="B4" s="131">
        <v>100143</v>
      </c>
      <c r="C4" s="131">
        <v>125875</v>
      </c>
      <c r="D4" s="131">
        <v>226018</v>
      </c>
      <c r="E4" s="131">
        <v>14401</v>
      </c>
      <c r="F4" s="131">
        <v>42014</v>
      </c>
      <c r="G4" s="131">
        <v>16477</v>
      </c>
      <c r="H4" s="131">
        <v>10578</v>
      </c>
      <c r="I4" s="131">
        <v>17645</v>
      </c>
      <c r="M4" s="182"/>
    </row>
    <row r="5" spans="1:16">
      <c r="A5" s="162">
        <v>43585</v>
      </c>
      <c r="B5" s="132">
        <v>101813</v>
      </c>
      <c r="C5" s="132">
        <v>127913</v>
      </c>
      <c r="D5" s="132">
        <v>229726</v>
      </c>
      <c r="E5" s="132">
        <v>14738</v>
      </c>
      <c r="F5" s="132">
        <v>42607</v>
      </c>
      <c r="G5" s="132">
        <v>16842</v>
      </c>
      <c r="H5" s="132">
        <v>10758</v>
      </c>
      <c r="I5" s="132">
        <v>18035</v>
      </c>
      <c r="M5" s="182"/>
    </row>
    <row r="6" spans="1:16">
      <c r="A6" s="41">
        <v>43616</v>
      </c>
      <c r="B6" s="131">
        <v>104020</v>
      </c>
      <c r="C6" s="131">
        <v>130642</v>
      </c>
      <c r="D6" s="131">
        <v>234662</v>
      </c>
      <c r="E6" s="131">
        <v>15130</v>
      </c>
      <c r="F6" s="131">
        <v>43477</v>
      </c>
      <c r="G6" s="131">
        <v>17225</v>
      </c>
      <c r="H6" s="131">
        <v>11046</v>
      </c>
      <c r="I6" s="131">
        <v>18542</v>
      </c>
      <c r="M6" s="182"/>
      <c r="P6" s="182"/>
    </row>
    <row r="7" spans="1:16">
      <c r="A7" s="162">
        <v>43646</v>
      </c>
      <c r="B7" s="132">
        <v>105657</v>
      </c>
      <c r="C7" s="132">
        <v>132670</v>
      </c>
      <c r="D7" s="132">
        <v>238327</v>
      </c>
      <c r="E7" s="132">
        <v>15482</v>
      </c>
      <c r="F7" s="132">
        <v>43992</v>
      </c>
      <c r="G7" s="132">
        <v>17655</v>
      </c>
      <c r="H7" s="132">
        <v>11264</v>
      </c>
      <c r="I7" s="132">
        <v>18932</v>
      </c>
    </row>
    <row r="8" spans="1:16">
      <c r="A8" s="41">
        <v>43677</v>
      </c>
      <c r="B8" s="131">
        <v>110593</v>
      </c>
      <c r="C8" s="131">
        <v>137902</v>
      </c>
      <c r="D8" s="131">
        <v>248495</v>
      </c>
      <c r="E8" s="131">
        <v>16338</v>
      </c>
      <c r="F8" s="131">
        <v>45901</v>
      </c>
      <c r="G8" s="131">
        <v>18430</v>
      </c>
      <c r="H8" s="131">
        <v>11738</v>
      </c>
      <c r="I8" s="131">
        <v>19890</v>
      </c>
    </row>
    <row r="9" spans="1:16">
      <c r="A9" s="162">
        <v>43708</v>
      </c>
      <c r="B9" s="132">
        <v>113094</v>
      </c>
      <c r="C9" s="132">
        <v>140780</v>
      </c>
      <c r="D9" s="132">
        <v>253874</v>
      </c>
      <c r="E9" s="132">
        <v>16789</v>
      </c>
      <c r="F9" s="132">
        <v>47019</v>
      </c>
      <c r="G9" s="132">
        <v>18928</v>
      </c>
      <c r="H9" s="132">
        <v>11979</v>
      </c>
      <c r="I9" s="132">
        <v>20377</v>
      </c>
    </row>
    <row r="10" spans="1:16">
      <c r="A10" s="41">
        <v>43738</v>
      </c>
      <c r="B10" s="131">
        <v>115777</v>
      </c>
      <c r="C10" s="131">
        <v>144204</v>
      </c>
      <c r="D10" s="131">
        <v>259981</v>
      </c>
      <c r="E10" s="131">
        <v>17336</v>
      </c>
      <c r="F10" s="131">
        <v>48125</v>
      </c>
      <c r="G10" s="131">
        <v>19561</v>
      </c>
      <c r="H10" s="131">
        <v>12328</v>
      </c>
      <c r="I10" s="131">
        <v>21068</v>
      </c>
    </row>
    <row r="11" spans="1:16">
      <c r="A11" s="162">
        <v>43769</v>
      </c>
      <c r="B11" s="132">
        <v>118226</v>
      </c>
      <c r="C11" s="132">
        <v>147749</v>
      </c>
      <c r="D11" s="132">
        <v>265975</v>
      </c>
      <c r="E11" s="132">
        <v>17777</v>
      </c>
      <c r="F11" s="132">
        <v>49581</v>
      </c>
      <c r="G11" s="132">
        <v>20126</v>
      </c>
      <c r="H11" s="132">
        <v>12783</v>
      </c>
      <c r="I11" s="132">
        <v>21707</v>
      </c>
    </row>
    <row r="12" spans="1:16">
      <c r="A12" s="41">
        <v>43799</v>
      </c>
      <c r="B12" s="131">
        <v>120240</v>
      </c>
      <c r="C12" s="131">
        <v>150512</v>
      </c>
      <c r="D12" s="131">
        <v>270752</v>
      </c>
      <c r="E12" s="131">
        <v>18208</v>
      </c>
      <c r="F12" s="131">
        <v>50499</v>
      </c>
      <c r="G12" s="131">
        <v>20522</v>
      </c>
      <c r="H12" s="131">
        <v>13092</v>
      </c>
      <c r="I12" s="131">
        <v>22263</v>
      </c>
    </row>
    <row r="13" spans="1:16">
      <c r="A13" s="162">
        <v>43830</v>
      </c>
      <c r="B13" s="132">
        <v>120701</v>
      </c>
      <c r="C13" s="132">
        <v>151619</v>
      </c>
      <c r="D13" s="132">
        <v>272320</v>
      </c>
      <c r="E13" s="132">
        <v>18352</v>
      </c>
      <c r="F13" s="132">
        <v>50877</v>
      </c>
      <c r="G13" s="132">
        <v>20601</v>
      </c>
      <c r="H13" s="132">
        <v>13214</v>
      </c>
      <c r="I13" s="132">
        <v>22402</v>
      </c>
    </row>
    <row r="14" spans="1:16">
      <c r="A14" s="41">
        <v>43861</v>
      </c>
      <c r="B14" s="131">
        <v>121891</v>
      </c>
      <c r="C14" s="131">
        <v>153727</v>
      </c>
      <c r="D14" s="131">
        <v>275618</v>
      </c>
      <c r="E14" s="131">
        <v>18702</v>
      </c>
      <c r="F14" s="131">
        <v>51322</v>
      </c>
      <c r="G14" s="131">
        <v>20941</v>
      </c>
      <c r="H14" s="131">
        <v>13339</v>
      </c>
      <c r="I14" s="131">
        <v>22764</v>
      </c>
    </row>
    <row r="15" spans="1:16">
      <c r="A15" s="162">
        <v>43890</v>
      </c>
      <c r="B15" s="132">
        <v>123177</v>
      </c>
      <c r="C15" s="132">
        <v>155860</v>
      </c>
      <c r="D15" s="132">
        <v>279037</v>
      </c>
      <c r="E15" s="132">
        <v>19068</v>
      </c>
      <c r="F15" s="132">
        <v>51787</v>
      </c>
      <c r="G15" s="132">
        <v>21335</v>
      </c>
      <c r="H15" s="132">
        <v>13521</v>
      </c>
      <c r="I15" s="132">
        <v>23178</v>
      </c>
    </row>
    <row r="16" spans="1:16">
      <c r="A16" s="41">
        <v>43921</v>
      </c>
      <c r="B16" s="131">
        <v>123547</v>
      </c>
      <c r="C16" s="131">
        <v>156633</v>
      </c>
      <c r="D16" s="131">
        <v>280180</v>
      </c>
      <c r="E16" s="131">
        <v>19267</v>
      </c>
      <c r="F16" s="131">
        <v>51973</v>
      </c>
      <c r="G16" s="131">
        <v>21517</v>
      </c>
      <c r="H16" s="131">
        <v>13619</v>
      </c>
      <c r="I16" s="131">
        <v>23491</v>
      </c>
    </row>
    <row r="17" spans="1:9">
      <c r="A17" s="162">
        <v>43951</v>
      </c>
      <c r="B17" s="132">
        <v>122082</v>
      </c>
      <c r="C17" s="132">
        <v>155642</v>
      </c>
      <c r="D17" s="132">
        <v>277724</v>
      </c>
      <c r="E17" s="132">
        <v>19181</v>
      </c>
      <c r="F17" s="132">
        <v>51462</v>
      </c>
      <c r="G17" s="132">
        <v>21401</v>
      </c>
      <c r="H17" s="132">
        <v>13536</v>
      </c>
      <c r="I17" s="132">
        <v>23340</v>
      </c>
    </row>
    <row r="18" spans="1:9">
      <c r="A18" s="41">
        <v>43982</v>
      </c>
      <c r="B18" s="131">
        <v>124272</v>
      </c>
      <c r="C18" s="131">
        <v>158299</v>
      </c>
      <c r="D18" s="131">
        <v>282571</v>
      </c>
      <c r="E18" s="131">
        <v>19592</v>
      </c>
      <c r="F18" s="131">
        <v>52418</v>
      </c>
      <c r="G18" s="131">
        <v>21740</v>
      </c>
      <c r="H18" s="131">
        <v>13788</v>
      </c>
      <c r="I18" s="131">
        <v>23798</v>
      </c>
    </row>
    <row r="19" spans="1:9">
      <c r="A19" s="162">
        <v>44012</v>
      </c>
      <c r="B19" s="132">
        <v>124995</v>
      </c>
      <c r="C19" s="132">
        <v>158986</v>
      </c>
      <c r="D19" s="132">
        <v>283981</v>
      </c>
      <c r="E19" s="132">
        <v>19646</v>
      </c>
      <c r="F19" s="132">
        <v>52705</v>
      </c>
      <c r="G19" s="132">
        <v>21840</v>
      </c>
      <c r="H19" s="132">
        <v>13856</v>
      </c>
      <c r="I19" s="132">
        <v>23918</v>
      </c>
    </row>
    <row r="20" spans="1:9">
      <c r="A20" s="41">
        <v>44043</v>
      </c>
      <c r="B20" s="131">
        <v>128636</v>
      </c>
      <c r="C20" s="131">
        <v>161616</v>
      </c>
      <c r="D20" s="131">
        <v>290252</v>
      </c>
      <c r="E20" s="131">
        <v>19909</v>
      </c>
      <c r="F20" s="131">
        <v>53966</v>
      </c>
      <c r="G20" s="131">
        <v>22014</v>
      </c>
      <c r="H20" s="131">
        <v>14048</v>
      </c>
      <c r="I20" s="131">
        <v>24169</v>
      </c>
    </row>
    <row r="21" spans="1:9">
      <c r="A21" s="162">
        <v>44074</v>
      </c>
      <c r="B21" s="132">
        <v>129148</v>
      </c>
      <c r="C21" s="132">
        <v>161971</v>
      </c>
      <c r="D21" s="132">
        <v>291119</v>
      </c>
      <c r="E21" s="132">
        <v>19951</v>
      </c>
      <c r="F21" s="132">
        <v>53988</v>
      </c>
      <c r="G21" s="132">
        <v>21985</v>
      </c>
      <c r="H21" s="132">
        <v>13982</v>
      </c>
      <c r="I21" s="132">
        <v>24096</v>
      </c>
    </row>
    <row r="22" spans="1:9">
      <c r="A22" s="41">
        <v>44104</v>
      </c>
      <c r="B22" s="131">
        <v>132828</v>
      </c>
      <c r="C22" s="131">
        <v>166387</v>
      </c>
      <c r="D22" s="131">
        <v>299215</v>
      </c>
      <c r="E22" s="131">
        <v>20475</v>
      </c>
      <c r="F22" s="131">
        <v>55699</v>
      </c>
      <c r="G22" s="131">
        <v>22508</v>
      </c>
      <c r="H22" s="131">
        <v>14376</v>
      </c>
      <c r="I22" s="131">
        <v>24606</v>
      </c>
    </row>
    <row r="23" spans="1:9">
      <c r="A23" s="162">
        <v>44135</v>
      </c>
      <c r="B23" s="132">
        <v>135118</v>
      </c>
      <c r="C23" s="132">
        <v>169518</v>
      </c>
      <c r="D23" s="132">
        <v>304636</v>
      </c>
      <c r="E23" s="132">
        <v>20794</v>
      </c>
      <c r="F23" s="132">
        <v>56982</v>
      </c>
      <c r="G23" s="132">
        <v>22766</v>
      </c>
      <c r="H23" s="132">
        <v>14705</v>
      </c>
      <c r="I23" s="132">
        <v>25027</v>
      </c>
    </row>
    <row r="24" spans="1:9">
      <c r="A24" s="41">
        <v>44165</v>
      </c>
      <c r="B24" s="131">
        <v>136064</v>
      </c>
      <c r="C24" s="131">
        <v>170567</v>
      </c>
      <c r="D24" s="131">
        <v>306631</v>
      </c>
      <c r="E24" s="131">
        <v>20932</v>
      </c>
      <c r="F24" s="131">
        <v>57333</v>
      </c>
      <c r="G24" s="131">
        <v>22757</v>
      </c>
      <c r="H24" s="131">
        <v>14709</v>
      </c>
      <c r="I24" s="131">
        <v>25095</v>
      </c>
    </row>
    <row r="25" spans="1:9">
      <c r="A25" s="162">
        <v>44196</v>
      </c>
      <c r="B25" s="132">
        <v>135691</v>
      </c>
      <c r="C25" s="132">
        <v>170178</v>
      </c>
      <c r="D25" s="132">
        <v>305869</v>
      </c>
      <c r="E25" s="132">
        <v>20916</v>
      </c>
      <c r="F25" s="132">
        <v>57286</v>
      </c>
      <c r="G25" s="132">
        <v>22588</v>
      </c>
      <c r="H25" s="132">
        <v>14685</v>
      </c>
      <c r="I25" s="132">
        <v>24933</v>
      </c>
    </row>
    <row r="26" spans="1:9">
      <c r="A26" s="41">
        <v>44227</v>
      </c>
      <c r="B26" s="131">
        <v>136449</v>
      </c>
      <c r="C26" s="131">
        <v>170593</v>
      </c>
      <c r="D26" s="131">
        <v>307042</v>
      </c>
      <c r="E26" s="131">
        <v>21017</v>
      </c>
      <c r="F26" s="131">
        <v>57386</v>
      </c>
      <c r="G26" s="131">
        <v>22584</v>
      </c>
      <c r="H26" s="131">
        <v>14660</v>
      </c>
      <c r="I26" s="131">
        <v>24872</v>
      </c>
    </row>
    <row r="27" spans="1:9">
      <c r="A27" s="162">
        <v>44255</v>
      </c>
      <c r="B27" s="132">
        <v>137377</v>
      </c>
      <c r="C27" s="132">
        <v>171813</v>
      </c>
      <c r="D27" s="132">
        <v>309190</v>
      </c>
      <c r="E27" s="132">
        <v>21204</v>
      </c>
      <c r="F27" s="132">
        <v>57750</v>
      </c>
      <c r="G27" s="132">
        <v>22607</v>
      </c>
      <c r="H27" s="132">
        <v>14689</v>
      </c>
      <c r="I27" s="132">
        <v>24875</v>
      </c>
    </row>
    <row r="28" spans="1:9">
      <c r="A28" s="41">
        <v>44286</v>
      </c>
      <c r="B28" s="131">
        <v>137562</v>
      </c>
      <c r="C28" s="131">
        <v>172432</v>
      </c>
      <c r="D28" s="131">
        <v>309994</v>
      </c>
      <c r="E28" s="131">
        <v>21338</v>
      </c>
      <c r="F28" s="131">
        <v>58029</v>
      </c>
      <c r="G28" s="131">
        <v>22586</v>
      </c>
      <c r="H28" s="131">
        <v>14743</v>
      </c>
      <c r="I28" s="131">
        <v>24858</v>
      </c>
    </row>
    <row r="29" spans="1:9">
      <c r="A29" s="162">
        <v>44316</v>
      </c>
      <c r="B29" s="132">
        <v>137935</v>
      </c>
      <c r="C29" s="132">
        <v>172824</v>
      </c>
      <c r="D29" s="132">
        <v>310759</v>
      </c>
      <c r="E29" s="132">
        <v>21356</v>
      </c>
      <c r="F29" s="132">
        <v>58247</v>
      </c>
      <c r="G29" s="132">
        <v>22571</v>
      </c>
      <c r="H29" s="132">
        <v>14773</v>
      </c>
      <c r="I29" s="132">
        <v>24877</v>
      </c>
    </row>
    <row r="30" spans="1:9">
      <c r="A30" s="41">
        <v>44347</v>
      </c>
      <c r="B30" s="131">
        <v>138928</v>
      </c>
      <c r="C30" s="131">
        <v>174219</v>
      </c>
      <c r="D30" s="131">
        <v>313147</v>
      </c>
      <c r="E30" s="131">
        <v>21538</v>
      </c>
      <c r="F30" s="131">
        <v>58706</v>
      </c>
      <c r="G30" s="131">
        <v>22754</v>
      </c>
      <c r="H30" s="131">
        <v>14874</v>
      </c>
      <c r="I30" s="131">
        <v>24996</v>
      </c>
    </row>
    <row r="31" spans="1:9">
      <c r="A31" s="162">
        <v>44377</v>
      </c>
      <c r="B31" s="132">
        <v>139804</v>
      </c>
      <c r="C31" s="132">
        <v>176122</v>
      </c>
      <c r="D31" s="132">
        <v>315926</v>
      </c>
      <c r="E31" s="132">
        <v>21781</v>
      </c>
      <c r="F31" s="132">
        <v>59226</v>
      </c>
      <c r="G31" s="132">
        <v>23007</v>
      </c>
      <c r="H31" s="132">
        <v>15003</v>
      </c>
      <c r="I31" s="132">
        <v>25138</v>
      </c>
    </row>
    <row r="32" spans="1:9">
      <c r="A32" s="41">
        <v>44408</v>
      </c>
      <c r="B32" s="131">
        <v>139127</v>
      </c>
      <c r="C32" s="131">
        <v>175646</v>
      </c>
      <c r="D32" s="131">
        <v>314773</v>
      </c>
      <c r="E32" s="131">
        <v>21777</v>
      </c>
      <c r="F32" s="131">
        <v>58933</v>
      </c>
      <c r="G32" s="131">
        <v>22901</v>
      </c>
      <c r="H32" s="131">
        <v>14933</v>
      </c>
      <c r="I32" s="131">
        <v>25096</v>
      </c>
    </row>
    <row r="33" spans="1:14">
      <c r="A33" s="162">
        <v>44439</v>
      </c>
      <c r="B33" s="132">
        <v>137390</v>
      </c>
      <c r="C33" s="132">
        <v>174684</v>
      </c>
      <c r="D33" s="132">
        <v>312074</v>
      </c>
      <c r="E33" s="132">
        <v>21599</v>
      </c>
      <c r="F33" s="132">
        <v>58462</v>
      </c>
      <c r="G33" s="132">
        <v>22772</v>
      </c>
      <c r="H33" s="132">
        <v>14834</v>
      </c>
      <c r="I33" s="132">
        <v>24811</v>
      </c>
    </row>
    <row r="34" spans="1:14">
      <c r="A34" s="41">
        <v>44469</v>
      </c>
      <c r="B34" s="131">
        <v>136866</v>
      </c>
      <c r="C34" s="131">
        <v>174536</v>
      </c>
      <c r="D34" s="131">
        <v>311402</v>
      </c>
      <c r="E34" s="131">
        <v>21570</v>
      </c>
      <c r="F34" s="131">
        <v>58383</v>
      </c>
      <c r="G34" s="131">
        <v>22662</v>
      </c>
      <c r="H34" s="131">
        <v>14806</v>
      </c>
      <c r="I34" s="131">
        <v>24697</v>
      </c>
    </row>
    <row r="35" spans="1:14">
      <c r="A35" s="162">
        <v>44500</v>
      </c>
      <c r="B35" s="132">
        <v>138144</v>
      </c>
      <c r="C35" s="132">
        <v>176206</v>
      </c>
      <c r="D35" s="132">
        <v>314350</v>
      </c>
      <c r="E35" s="132">
        <v>21771</v>
      </c>
      <c r="F35" s="132">
        <v>59328</v>
      </c>
      <c r="G35" s="132">
        <v>22845</v>
      </c>
      <c r="H35" s="132">
        <v>14978</v>
      </c>
      <c r="I35" s="132">
        <v>24855</v>
      </c>
    </row>
    <row r="36" spans="1:14">
      <c r="A36" s="41">
        <v>44530</v>
      </c>
      <c r="B36" s="131">
        <v>138260</v>
      </c>
      <c r="C36" s="131">
        <v>176705</v>
      </c>
      <c r="D36" s="131">
        <v>314965</v>
      </c>
      <c r="E36" s="131">
        <v>21918</v>
      </c>
      <c r="F36" s="131">
        <v>59668</v>
      </c>
      <c r="G36" s="131">
        <v>22865</v>
      </c>
      <c r="H36" s="131">
        <v>15022</v>
      </c>
      <c r="I36" s="131">
        <v>24864</v>
      </c>
    </row>
    <row r="37" spans="1:14">
      <c r="A37" s="162">
        <v>44561</v>
      </c>
      <c r="B37" s="132">
        <v>137855</v>
      </c>
      <c r="C37" s="132">
        <v>176349</v>
      </c>
      <c r="D37" s="132">
        <v>314204</v>
      </c>
      <c r="E37" s="132">
        <v>21880</v>
      </c>
      <c r="F37" s="132">
        <v>59787</v>
      </c>
      <c r="G37" s="132">
        <v>22821</v>
      </c>
      <c r="H37" s="132">
        <v>15079</v>
      </c>
      <c r="I37" s="132">
        <v>24799</v>
      </c>
    </row>
    <row r="38" spans="1:14">
      <c r="A38" s="41">
        <v>44592</v>
      </c>
      <c r="B38" s="131">
        <v>136248</v>
      </c>
      <c r="C38" s="131">
        <v>175289</v>
      </c>
      <c r="D38" s="131">
        <v>311537</v>
      </c>
      <c r="E38" s="131">
        <v>21713</v>
      </c>
      <c r="F38" s="131">
        <v>59214</v>
      </c>
      <c r="G38" s="131">
        <v>22578</v>
      </c>
      <c r="H38" s="131">
        <v>14928</v>
      </c>
      <c r="I38" s="131">
        <v>24506</v>
      </c>
    </row>
    <row r="39" spans="1:14">
      <c r="A39" s="162">
        <v>44620</v>
      </c>
      <c r="B39" s="132">
        <v>134995</v>
      </c>
      <c r="C39" s="132">
        <v>174479</v>
      </c>
      <c r="D39" s="132">
        <v>309474</v>
      </c>
      <c r="E39" s="132">
        <v>21674</v>
      </c>
      <c r="F39" s="132">
        <v>58733</v>
      </c>
      <c r="G39" s="132">
        <v>22417</v>
      </c>
      <c r="H39" s="132">
        <v>14831</v>
      </c>
      <c r="I39" s="132">
        <v>24297</v>
      </c>
    </row>
    <row r="40" spans="1:14">
      <c r="A40" s="41">
        <v>44651</v>
      </c>
      <c r="B40" s="131">
        <v>132409</v>
      </c>
      <c r="C40" s="131">
        <v>172885</v>
      </c>
      <c r="D40" s="131">
        <v>305294</v>
      </c>
      <c r="E40" s="131">
        <v>21533</v>
      </c>
      <c r="F40" s="131">
        <v>57680</v>
      </c>
      <c r="G40" s="131">
        <v>22164</v>
      </c>
      <c r="H40" s="131">
        <v>14624</v>
      </c>
      <c r="I40" s="131">
        <v>23885</v>
      </c>
    </row>
    <row r="41" spans="1:14">
      <c r="A41" s="162">
        <v>44681</v>
      </c>
      <c r="B41" s="132">
        <v>130902</v>
      </c>
      <c r="C41" s="132">
        <v>172251</v>
      </c>
      <c r="D41" s="132">
        <v>303153</v>
      </c>
      <c r="E41" s="132">
        <v>21427</v>
      </c>
      <c r="F41" s="132">
        <v>57292</v>
      </c>
      <c r="G41" s="132">
        <v>22030</v>
      </c>
      <c r="H41" s="132">
        <v>14567</v>
      </c>
      <c r="I41" s="132">
        <v>23636</v>
      </c>
    </row>
    <row r="42" spans="1:14">
      <c r="A42" s="41">
        <v>44712</v>
      </c>
      <c r="B42" s="131">
        <v>129296</v>
      </c>
      <c r="C42" s="131">
        <v>170554</v>
      </c>
      <c r="D42" s="131">
        <v>299850</v>
      </c>
      <c r="E42" s="131">
        <v>21298</v>
      </c>
      <c r="F42" s="131">
        <v>56707</v>
      </c>
      <c r="G42" s="131">
        <v>21790</v>
      </c>
      <c r="H42" s="131">
        <v>14487</v>
      </c>
      <c r="I42" s="131">
        <v>23335</v>
      </c>
      <c r="N42" s="45"/>
    </row>
    <row r="43" spans="1:14">
      <c r="A43" s="162">
        <v>44742</v>
      </c>
      <c r="B43" s="132">
        <v>127373</v>
      </c>
      <c r="C43" s="132">
        <v>169112</v>
      </c>
      <c r="D43" s="132">
        <v>296485</v>
      </c>
      <c r="E43" s="132">
        <v>21113</v>
      </c>
      <c r="F43" s="132">
        <v>55945</v>
      </c>
      <c r="G43" s="132">
        <v>21580</v>
      </c>
      <c r="H43" s="132">
        <v>14300</v>
      </c>
      <c r="I43" s="132">
        <v>22935</v>
      </c>
      <c r="N43" s="45"/>
    </row>
    <row r="44" spans="1:14">
      <c r="A44" s="41">
        <v>44773</v>
      </c>
      <c r="B44" s="131">
        <v>125575</v>
      </c>
      <c r="C44" s="131">
        <v>167631</v>
      </c>
      <c r="D44" s="131">
        <v>293206</v>
      </c>
      <c r="E44" s="131">
        <v>21108</v>
      </c>
      <c r="F44" s="131">
        <v>55425</v>
      </c>
      <c r="G44" s="131">
        <v>21437</v>
      </c>
      <c r="H44" s="131">
        <v>14157</v>
      </c>
      <c r="I44" s="131">
        <v>22820</v>
      </c>
      <c r="N44" s="45"/>
    </row>
    <row r="45" spans="1:14">
      <c r="A45" s="162">
        <v>44804</v>
      </c>
      <c r="B45" s="132">
        <v>123955</v>
      </c>
      <c r="C45" s="132">
        <v>166761</v>
      </c>
      <c r="D45" s="132">
        <v>290716</v>
      </c>
      <c r="E45" s="132">
        <v>21103</v>
      </c>
      <c r="F45" s="132">
        <v>54880</v>
      </c>
      <c r="G45" s="132">
        <v>21385</v>
      </c>
      <c r="H45" s="132">
        <v>14115</v>
      </c>
      <c r="I45" s="132">
        <v>22857</v>
      </c>
      <c r="N45" s="45"/>
    </row>
    <row r="46" spans="1:14">
      <c r="A46" s="41">
        <v>44834</v>
      </c>
      <c r="B46" s="131">
        <v>122002</v>
      </c>
      <c r="C46" s="131">
        <v>165605</v>
      </c>
      <c r="D46" s="131">
        <v>287607</v>
      </c>
      <c r="E46" s="131">
        <v>21027</v>
      </c>
      <c r="F46" s="131">
        <v>54421</v>
      </c>
      <c r="G46" s="131">
        <v>21225</v>
      </c>
      <c r="H46" s="131">
        <v>14076</v>
      </c>
      <c r="I46" s="131">
        <v>22720</v>
      </c>
      <c r="N46" s="45"/>
    </row>
    <row r="47" spans="1:14">
      <c r="A47" s="162">
        <v>44865</v>
      </c>
      <c r="B47" s="132">
        <v>119398</v>
      </c>
      <c r="C47" s="132">
        <v>163805</v>
      </c>
      <c r="D47" s="132">
        <v>283203</v>
      </c>
      <c r="E47" s="132">
        <v>20797</v>
      </c>
      <c r="F47" s="132">
        <v>53584</v>
      </c>
      <c r="G47" s="132">
        <v>21025</v>
      </c>
      <c r="H47" s="132">
        <v>13866</v>
      </c>
      <c r="I47" s="132">
        <v>22513</v>
      </c>
    </row>
    <row r="48" spans="1:14">
      <c r="A48" s="41">
        <v>44895</v>
      </c>
      <c r="B48" s="131">
        <v>117156</v>
      </c>
      <c r="C48" s="131">
        <v>161776</v>
      </c>
      <c r="D48" s="131">
        <v>278932</v>
      </c>
      <c r="E48" s="131">
        <v>20557</v>
      </c>
      <c r="F48" s="131">
        <v>52857</v>
      </c>
      <c r="G48" s="131">
        <v>20725</v>
      </c>
      <c r="H48" s="131">
        <v>13745</v>
      </c>
      <c r="I48" s="131">
        <v>22249</v>
      </c>
    </row>
    <row r="49" spans="1:9">
      <c r="A49" s="162">
        <v>44926</v>
      </c>
      <c r="B49" s="133">
        <v>114198</v>
      </c>
      <c r="C49" s="133">
        <v>158993</v>
      </c>
      <c r="D49" s="133">
        <v>273191</v>
      </c>
      <c r="E49" s="132">
        <v>20151</v>
      </c>
      <c r="F49" s="133">
        <v>51935</v>
      </c>
      <c r="G49" s="133">
        <v>20298</v>
      </c>
      <c r="H49" s="132">
        <v>13512</v>
      </c>
      <c r="I49" s="134">
        <v>21747</v>
      </c>
    </row>
    <row r="50" spans="1:9">
      <c r="A50" s="170">
        <v>44957</v>
      </c>
      <c r="B50" s="172">
        <v>113108</v>
      </c>
      <c r="C50" s="169">
        <v>158653</v>
      </c>
      <c r="D50" s="131">
        <v>271761</v>
      </c>
      <c r="E50" s="169">
        <v>20222</v>
      </c>
      <c r="F50" s="131">
        <v>51574</v>
      </c>
      <c r="G50" s="169">
        <v>20256</v>
      </c>
      <c r="H50" s="131">
        <v>13423</v>
      </c>
      <c r="I50" s="171">
        <v>21792</v>
      </c>
    </row>
    <row r="51" spans="1:9">
      <c r="A51" s="162">
        <v>44985</v>
      </c>
      <c r="B51" s="133">
        <v>113431</v>
      </c>
      <c r="C51" s="133">
        <v>160205</v>
      </c>
      <c r="D51" s="133">
        <v>273636</v>
      </c>
      <c r="E51" s="133">
        <v>20587</v>
      </c>
      <c r="F51" s="133">
        <v>51848</v>
      </c>
      <c r="G51" s="133">
        <v>20550</v>
      </c>
      <c r="H51" s="133">
        <v>13518</v>
      </c>
      <c r="I51" s="132">
        <v>22272</v>
      </c>
    </row>
    <row r="52" spans="1:9">
      <c r="A52" s="170">
        <v>45016</v>
      </c>
      <c r="B52" s="172">
        <v>112899</v>
      </c>
      <c r="C52" s="169">
        <v>160710</v>
      </c>
      <c r="D52" s="131">
        <v>273609</v>
      </c>
      <c r="E52" s="169">
        <v>20802</v>
      </c>
      <c r="F52" s="131">
        <v>51889</v>
      </c>
      <c r="G52" s="169">
        <v>20657</v>
      </c>
      <c r="H52" s="131">
        <v>13565</v>
      </c>
      <c r="I52" s="171">
        <v>22515</v>
      </c>
    </row>
    <row r="53" spans="1:9">
      <c r="A53" s="162">
        <v>45046</v>
      </c>
      <c r="B53" s="133">
        <v>112324</v>
      </c>
      <c r="C53" s="133">
        <v>160928</v>
      </c>
      <c r="D53" s="133">
        <v>273252</v>
      </c>
      <c r="E53" s="133">
        <v>20880</v>
      </c>
      <c r="F53" s="133">
        <v>51975</v>
      </c>
      <c r="G53" s="133">
        <v>20688</v>
      </c>
      <c r="H53" s="133">
        <v>13584</v>
      </c>
      <c r="I53" s="132">
        <v>22628</v>
      </c>
    </row>
    <row r="54" spans="1:9">
      <c r="A54" s="170">
        <v>45077</v>
      </c>
      <c r="B54" s="172">
        <v>110841</v>
      </c>
      <c r="C54" s="169">
        <v>160504</v>
      </c>
      <c r="D54" s="131">
        <v>271345</v>
      </c>
      <c r="E54" s="169">
        <v>20837</v>
      </c>
      <c r="F54" s="131">
        <v>51760</v>
      </c>
      <c r="G54" s="169">
        <v>20611</v>
      </c>
      <c r="H54" s="131">
        <v>13546</v>
      </c>
      <c r="I54" s="171">
        <v>22609</v>
      </c>
    </row>
    <row r="55" spans="1:9">
      <c r="A55" s="162">
        <v>45107</v>
      </c>
      <c r="B55" s="133">
        <v>109305</v>
      </c>
      <c r="C55" s="133">
        <v>159675</v>
      </c>
      <c r="D55" s="133">
        <v>268980</v>
      </c>
      <c r="E55" s="133">
        <v>20899</v>
      </c>
      <c r="F55" s="133">
        <v>51313</v>
      </c>
      <c r="G55" s="133">
        <v>20509</v>
      </c>
      <c r="H55" s="133">
        <v>13441</v>
      </c>
      <c r="I55" s="132">
        <v>22614</v>
      </c>
    </row>
    <row r="56" spans="1:9">
      <c r="A56" s="170">
        <v>45138</v>
      </c>
      <c r="B56" s="172">
        <v>108133</v>
      </c>
      <c r="C56" s="169">
        <v>158809</v>
      </c>
      <c r="D56" s="131">
        <v>266942</v>
      </c>
      <c r="E56" s="169">
        <v>20888</v>
      </c>
      <c r="F56" s="131">
        <v>50886</v>
      </c>
      <c r="G56" s="169">
        <v>20373</v>
      </c>
      <c r="H56" s="131">
        <v>13331</v>
      </c>
      <c r="I56" s="171">
        <v>22587</v>
      </c>
    </row>
    <row r="57" spans="1:9">
      <c r="A57" s="162">
        <v>45169</v>
      </c>
      <c r="B57" s="133">
        <v>106742</v>
      </c>
      <c r="C57" s="133">
        <v>157778</v>
      </c>
      <c r="D57" s="133">
        <v>264520</v>
      </c>
      <c r="E57" s="133">
        <v>20795</v>
      </c>
      <c r="F57" s="133">
        <v>50604</v>
      </c>
      <c r="G57" s="133">
        <v>20242</v>
      </c>
      <c r="H57" s="133">
        <v>13306</v>
      </c>
      <c r="I57" s="132">
        <v>22549</v>
      </c>
    </row>
    <row r="58" spans="1:9">
      <c r="A58" s="170">
        <v>45199</v>
      </c>
      <c r="B58" s="172">
        <v>105368</v>
      </c>
      <c r="C58" s="169">
        <v>157019</v>
      </c>
      <c r="D58" s="131">
        <v>262387</v>
      </c>
      <c r="E58" s="169">
        <v>20720</v>
      </c>
      <c r="F58" s="131">
        <v>50223</v>
      </c>
      <c r="G58" s="169">
        <v>20081</v>
      </c>
      <c r="H58" s="131">
        <v>13224</v>
      </c>
      <c r="I58" s="171">
        <v>22401</v>
      </c>
    </row>
    <row r="59" spans="1:9">
      <c r="A59" s="162">
        <v>45230</v>
      </c>
      <c r="B59" s="133">
        <v>104500</v>
      </c>
      <c r="C59" s="133">
        <v>156691</v>
      </c>
      <c r="D59" s="133">
        <v>261191</v>
      </c>
      <c r="E59" s="133">
        <v>20726</v>
      </c>
      <c r="F59" s="133">
        <v>50091</v>
      </c>
      <c r="G59" s="133">
        <v>20033</v>
      </c>
      <c r="H59" s="133">
        <v>13173</v>
      </c>
      <c r="I59" s="132">
        <v>22425</v>
      </c>
    </row>
    <row r="60" spans="1:9">
      <c r="A60" s="205">
        <v>45260</v>
      </c>
      <c r="B60" s="172">
        <v>103367</v>
      </c>
      <c r="C60" s="131">
        <v>156595</v>
      </c>
      <c r="D60" s="131">
        <v>259962</v>
      </c>
      <c r="E60" s="131">
        <v>20816</v>
      </c>
      <c r="F60" s="131">
        <v>49799</v>
      </c>
      <c r="G60" s="131">
        <v>20004</v>
      </c>
      <c r="H60" s="131">
        <v>13101</v>
      </c>
      <c r="I60" s="131">
        <v>22394</v>
      </c>
    </row>
    <row r="61" spans="1:9">
      <c r="A61" s="162">
        <v>45291</v>
      </c>
      <c r="B61" s="132">
        <v>102091</v>
      </c>
      <c r="C61" s="134">
        <v>155523</v>
      </c>
      <c r="D61" s="134">
        <v>257614</v>
      </c>
      <c r="E61" s="134">
        <v>20660</v>
      </c>
      <c r="F61" s="134">
        <v>49446</v>
      </c>
      <c r="G61" s="134">
        <v>19798</v>
      </c>
      <c r="H61" s="134">
        <v>13013</v>
      </c>
      <c r="I61" s="134">
        <v>22240</v>
      </c>
    </row>
    <row r="62" spans="1:9">
      <c r="A62" s="244">
        <v>45322</v>
      </c>
      <c r="B62" s="245">
        <v>100521</v>
      </c>
      <c r="C62" s="246">
        <v>154267</v>
      </c>
      <c r="D62" s="246">
        <v>254788</v>
      </c>
      <c r="E62" s="246">
        <v>20573</v>
      </c>
      <c r="F62" s="246">
        <v>48722</v>
      </c>
      <c r="G62" s="246">
        <v>19624</v>
      </c>
      <c r="H62" s="246">
        <v>12802</v>
      </c>
      <c r="I62" s="246">
        <v>22052</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D6CD20"/>
  </sheetPr>
  <dimension ref="A1:U117"/>
  <sheetViews>
    <sheetView showGridLines="0" topLeftCell="B1" zoomScaleNormal="100" workbookViewId="0">
      <selection activeCell="B1" sqref="B1"/>
    </sheetView>
  </sheetViews>
  <sheetFormatPr defaultRowHeight="15"/>
  <cols>
    <col min="1" max="1" width="2.28515625" hidden="1" customWidth="1"/>
    <col min="2" max="10" width="14.7109375" customWidth="1"/>
    <col min="11" max="11" width="5.28515625" customWidth="1"/>
    <col min="12" max="12" width="6" customWidth="1"/>
    <col min="13" max="13" width="45.140625" customWidth="1"/>
    <col min="14" max="19" width="12.7109375" customWidth="1"/>
    <col min="20" max="20" width="1.85546875" customWidth="1"/>
    <col min="21" max="21" width="5.140625" customWidth="1"/>
  </cols>
  <sheetData>
    <row r="1" spans="2:19" ht="25.5" customHeight="1">
      <c r="B1" t="s">
        <v>160</v>
      </c>
    </row>
    <row r="3" spans="2:19" ht="18" customHeight="1">
      <c r="B3" s="40"/>
      <c r="M3" s="31" t="s">
        <v>106</v>
      </c>
      <c r="N3" s="31" t="s">
        <v>107</v>
      </c>
      <c r="O3" s="31" t="s">
        <v>42</v>
      </c>
      <c r="P3" s="31" t="s">
        <v>108</v>
      </c>
      <c r="Q3" s="31" t="s">
        <v>109</v>
      </c>
      <c r="R3" s="31" t="s">
        <v>45</v>
      </c>
      <c r="S3" s="31" t="s">
        <v>46</v>
      </c>
    </row>
    <row r="4" spans="2:19" ht="18">
      <c r="B4" s="15" t="s">
        <v>317</v>
      </c>
      <c r="M4" s="84" t="s">
        <v>15</v>
      </c>
      <c r="N4" s="32"/>
      <c r="O4" s="32"/>
      <c r="P4" s="32"/>
      <c r="Q4" s="32"/>
      <c r="R4" s="32"/>
      <c r="S4" s="33"/>
    </row>
    <row r="5" spans="2:19" ht="15" customHeight="1">
      <c r="M5" s="85" t="s">
        <v>17</v>
      </c>
      <c r="N5" s="58">
        <v>437670</v>
      </c>
      <c r="O5" s="58">
        <v>373565</v>
      </c>
      <c r="P5" s="58">
        <v>312888</v>
      </c>
      <c r="Q5" s="58">
        <v>281560</v>
      </c>
      <c r="R5" s="58">
        <v>230185</v>
      </c>
      <c r="S5" s="58">
        <v>219284</v>
      </c>
    </row>
    <row r="6" spans="2:19" ht="15" customHeight="1">
      <c r="B6" s="173" t="s">
        <v>305</v>
      </c>
      <c r="C6" s="173"/>
      <c r="M6" s="86" t="s">
        <v>19</v>
      </c>
      <c r="N6" s="59">
        <v>300241</v>
      </c>
      <c r="O6" s="59">
        <v>258465</v>
      </c>
      <c r="P6" s="59">
        <v>207658</v>
      </c>
      <c r="Q6" s="59">
        <v>381062</v>
      </c>
      <c r="R6" s="59">
        <v>315536</v>
      </c>
      <c r="S6" s="59">
        <v>290900</v>
      </c>
    </row>
    <row r="7" spans="2:19" ht="15" customHeight="1">
      <c r="B7" s="225" t="s">
        <v>104</v>
      </c>
      <c r="C7" s="225"/>
      <c r="D7" s="225"/>
      <c r="E7" s="225"/>
      <c r="M7" s="86" t="s">
        <v>169</v>
      </c>
      <c r="N7" s="59">
        <v>13412</v>
      </c>
      <c r="O7" s="59">
        <v>11913</v>
      </c>
      <c r="P7" s="59">
        <v>9703</v>
      </c>
      <c r="Q7" s="59">
        <v>47851</v>
      </c>
      <c r="R7" s="59">
        <v>41529</v>
      </c>
      <c r="S7" s="59">
        <v>42454</v>
      </c>
    </row>
    <row r="8" spans="2:19" ht="15" customHeight="1">
      <c r="B8" s="226"/>
      <c r="C8" s="226"/>
      <c r="D8" s="226"/>
      <c r="E8" s="226"/>
      <c r="M8" s="86" t="s">
        <v>21</v>
      </c>
      <c r="N8" s="59">
        <v>6129</v>
      </c>
      <c r="O8" s="59">
        <v>4990</v>
      </c>
      <c r="P8" s="59">
        <v>2473</v>
      </c>
      <c r="Q8" s="59">
        <v>65288</v>
      </c>
      <c r="R8" s="59">
        <v>55243</v>
      </c>
      <c r="S8" s="59">
        <v>55299</v>
      </c>
    </row>
    <row r="9" spans="2:19" ht="15" customHeight="1">
      <c r="B9" s="229" t="s">
        <v>75</v>
      </c>
      <c r="C9" s="231" t="s">
        <v>76</v>
      </c>
      <c r="D9" s="218" t="s">
        <v>77</v>
      </c>
      <c r="E9" s="220" t="s">
        <v>163</v>
      </c>
      <c r="F9" s="233" t="s">
        <v>78</v>
      </c>
      <c r="G9" s="227" t="s">
        <v>164</v>
      </c>
      <c r="H9" s="29" t="s">
        <v>79</v>
      </c>
      <c r="I9" s="29" t="s">
        <v>79</v>
      </c>
      <c r="J9" s="29" t="s">
        <v>80</v>
      </c>
      <c r="M9" s="86" t="s">
        <v>170</v>
      </c>
      <c r="N9" s="59">
        <v>26710</v>
      </c>
      <c r="O9" s="59">
        <v>22484</v>
      </c>
      <c r="P9" s="59">
        <v>18143</v>
      </c>
      <c r="Q9" s="59">
        <v>41004</v>
      </c>
      <c r="R9" s="59">
        <v>33667</v>
      </c>
      <c r="S9" s="59">
        <v>32515</v>
      </c>
    </row>
    <row r="10" spans="2:19" ht="15" customHeight="1">
      <c r="B10" s="230"/>
      <c r="C10" s="232"/>
      <c r="D10" s="219"/>
      <c r="E10" s="221"/>
      <c r="F10" s="234"/>
      <c r="G10" s="228"/>
      <c r="H10" s="30" t="str">
        <f ca="1">"June "&amp; YEAR(IF(MONTH(INDIRECT("RCEData!A62"))&lt;7,EDATE(INDIRECT("RCEData!A62"),-12),INDIRECT("RCEData!A62"))-1)</f>
        <v>June 2023</v>
      </c>
      <c r="I10" s="30" t="str">
        <f ca="1">"June "&amp; YEAR(IF(MONTH(INDIRECT("RCEData!A62"))&lt;7,EDATE(INDIRECT("RCEData!A62"),-12),INDIRECT("RCEData!A62"))-1)-1</f>
        <v>June 2022</v>
      </c>
      <c r="J10" s="30" t="s">
        <v>81</v>
      </c>
      <c r="M10" s="86" t="s">
        <v>171</v>
      </c>
      <c r="N10" s="59">
        <v>7706</v>
      </c>
      <c r="O10" s="59">
        <v>6676</v>
      </c>
      <c r="P10" s="59">
        <v>4075</v>
      </c>
      <c r="Q10" s="59">
        <v>60330</v>
      </c>
      <c r="R10" s="59">
        <v>52126</v>
      </c>
      <c r="S10" s="59">
        <v>46028</v>
      </c>
    </row>
    <row r="11" spans="2:19" ht="15" customHeight="1">
      <c r="B11" s="108" t="s">
        <v>105</v>
      </c>
      <c r="C11" s="67" cm="1">
        <f t="array" aca="1" ref="C11" ca="1">INDIRECT("RCEData!B62")</f>
        <v>8642</v>
      </c>
      <c r="D11" s="67" cm="1">
        <f t="array" aca="1" ref="D11" ca="1">INDIRECT("RCEData!B61")</f>
        <v>6357</v>
      </c>
      <c r="E11" s="68">
        <f ca="1">(C11-D11)/D11</f>
        <v>0.35944627969167847</v>
      </c>
      <c r="F11" s="67" cm="1">
        <f t="array" aca="1" ref="F11" ca="1">INDIRECT("RCEData!B50")</f>
        <v>10845</v>
      </c>
      <c r="G11" s="188">
        <f ca="1">(C11-F11)/F11</f>
        <v>-0.20313508529276164</v>
      </c>
      <c r="H11" s="67">
        <f ca="1">INDEX(INDIRECT("RCEData!B2:B62"),MATCH(DATE(YEAR(IF(MONTH(INDIRECT("RCEData!A62"))&lt;7,EDATE(INDIRECT("RCEData!A62"),-12),INDIRECT("RCEData!A62"))-1),6,30), INDIRECT("RCEData!A2:A62")),0)</f>
        <v>9729</v>
      </c>
      <c r="I11" s="67">
        <f ca="1">INDEX(INDIRECT("RCEData!B2:B62"),MATCH(DATE(YEAR(IF(MONTH(INDIRECT("RCEData!A62"))&lt;7,EDATE(INDIRECT("RCEData!A62"),-12),INDIRECT("RCEData!A62"))-1)-1,6,30), INDIRECT("RCEData!A2:A62")),0)</f>
        <v>9784</v>
      </c>
      <c r="J11" s="188">
        <f ca="1">(H11-I11)/I11</f>
        <v>-5.6214227309893706E-3</v>
      </c>
      <c r="M11" s="86" t="s">
        <v>28</v>
      </c>
      <c r="N11" s="59">
        <v>8005</v>
      </c>
      <c r="O11" s="59">
        <v>6907</v>
      </c>
      <c r="P11" s="59">
        <v>5965</v>
      </c>
      <c r="Q11" s="59">
        <v>15055</v>
      </c>
      <c r="R11" s="59">
        <v>12902</v>
      </c>
      <c r="S11" s="59">
        <v>13466</v>
      </c>
    </row>
    <row r="12" spans="2:19" ht="15" customHeight="1">
      <c r="B12" s="109" t="s">
        <v>158</v>
      </c>
      <c r="C12" s="67" cm="1">
        <f t="array" aca="1" ref="C12" ca="1">INDIRECT("RCEData!C62")</f>
        <v>7794</v>
      </c>
      <c r="D12" s="67" cm="1">
        <f t="array" aca="1" ref="D12" ca="1">INDIRECT("RCEData!C61")</f>
        <v>6046</v>
      </c>
      <c r="E12" s="68">
        <f t="shared" ref="E12:E13" ca="1" si="0">(C12-D12)/D12</f>
        <v>0.28911677141912007</v>
      </c>
      <c r="F12" s="67" cm="1">
        <f t="array" aca="1" ref="F12" ca="1">INDIRECT("RCEData!C50")</f>
        <v>7762</v>
      </c>
      <c r="G12" s="188">
        <f t="shared" ref="G12:G13" ca="1" si="1">(C12-F12)/F12</f>
        <v>4.1226488018551921E-3</v>
      </c>
      <c r="H12" s="67">
        <f ca="1">INDEX(INDIRECT("RCEData!C2:C62"),MATCH(DATE(YEAR(IF(MONTH(INDIRECT("RCEData!A62"))&lt;7,EDATE(INDIRECT("RCEData!A62"),-12),INDIRECT("RCEData!A62"))-1),6,30), INDIRECT("RCEData!A2:A62")),0)</f>
        <v>9665</v>
      </c>
      <c r="I12" s="67">
        <f ca="1">INDEX(INDIRECT("RCEData!C2:C62"),MATCH(DATE(YEAR(IF(MONTH(INDIRECT("RCEData!A62"))&lt;7,EDATE(INDIRECT("RCEData!A62"),-12),INDIRECT("RCEData!A62"))-1)-1,6,30), INDIRECT("RCEData!A2:A62")),0)</f>
        <v>8610</v>
      </c>
      <c r="J12" s="188">
        <f ca="1">(H12-I12)/I12</f>
        <v>0.12253193960511034</v>
      </c>
      <c r="M12" s="86" t="s">
        <v>110</v>
      </c>
      <c r="N12" s="59">
        <v>6452</v>
      </c>
      <c r="O12" s="59">
        <v>5205</v>
      </c>
      <c r="P12" s="59">
        <v>4150</v>
      </c>
      <c r="Q12" s="59">
        <v>17910</v>
      </c>
      <c r="R12" s="59">
        <v>14311</v>
      </c>
      <c r="S12" s="59">
        <v>14773</v>
      </c>
    </row>
    <row r="13" spans="2:19" ht="15" customHeight="1">
      <c r="B13" s="109" t="s">
        <v>159</v>
      </c>
      <c r="C13" s="67" cm="1">
        <f t="array" aca="1" ref="C13" ca="1">INDIRECT("RCEData!D62")</f>
        <v>10216</v>
      </c>
      <c r="D13" s="67" cm="1">
        <f t="array" aca="1" ref="D13" ca="1">INDIRECT("RCEData!D61")</f>
        <v>7740</v>
      </c>
      <c r="E13" s="68">
        <f t="shared" ca="1" si="0"/>
        <v>0.31989664082687336</v>
      </c>
      <c r="F13" s="67" cm="1">
        <f t="array" aca="1" ref="F13" ca="1">INDIRECT("RCEData!D50")</f>
        <v>10797</v>
      </c>
      <c r="G13" s="188">
        <f t="shared" ca="1" si="1"/>
        <v>-5.3811243864036309E-2</v>
      </c>
      <c r="H13" s="67">
        <f ca="1">INDEX(INDIRECT("RCEData!D2:D62"),MATCH(DATE(YEAR(IF(MONTH(INDIRECT("RCEData!A62"))&lt;7,EDATE(INDIRECT("RCEData!A62"),-12),INDIRECT("RCEData!A62"))-1),6,30), INDIRECT("RCEData!A2:A62")),0)</f>
        <v>10394</v>
      </c>
      <c r="I13" s="67">
        <f ca="1">INDEX(INDIRECT("RCEData!D2:D62"),MATCH(DATE(YEAR(IF(MONTH(INDIRECT("RCEData!A62"))&lt;7,EDATE(INDIRECT("RCEData!A62"),-12),INDIRECT("RCEData!A62"))-1)-1,6,30), INDIRECT("RCEData!A2:A62")),0)</f>
        <v>11392</v>
      </c>
      <c r="J13" s="188">
        <f ca="1">(H13-I13)/I13</f>
        <v>-8.7605337078651688E-2</v>
      </c>
      <c r="M13" s="86" t="s">
        <v>31</v>
      </c>
      <c r="N13" s="59">
        <v>6607</v>
      </c>
      <c r="O13" s="59">
        <v>5634</v>
      </c>
      <c r="P13" s="59">
        <v>4616</v>
      </c>
      <c r="Q13" s="59">
        <v>13801</v>
      </c>
      <c r="R13" s="59">
        <v>11901</v>
      </c>
      <c r="S13" s="59">
        <v>12292</v>
      </c>
    </row>
    <row r="14" spans="2:19" ht="15" customHeight="1">
      <c r="M14" s="86" t="s">
        <v>33</v>
      </c>
      <c r="N14" s="59">
        <v>786</v>
      </c>
      <c r="O14" s="59">
        <v>666</v>
      </c>
      <c r="P14" s="59">
        <v>590</v>
      </c>
      <c r="Q14" s="59">
        <v>2032</v>
      </c>
      <c r="R14" s="59">
        <v>1771</v>
      </c>
      <c r="S14" s="59">
        <v>1798</v>
      </c>
    </row>
    <row r="15" spans="2:19" ht="15" customHeight="1">
      <c r="M15" s="86" t="s">
        <v>131</v>
      </c>
      <c r="N15" s="59">
        <v>358</v>
      </c>
      <c r="O15" s="59">
        <v>305</v>
      </c>
      <c r="P15" s="59">
        <v>230</v>
      </c>
      <c r="Q15" s="59">
        <v>1227</v>
      </c>
      <c r="R15" s="59">
        <v>1038</v>
      </c>
      <c r="S15" s="59">
        <v>980</v>
      </c>
    </row>
    <row r="16" spans="2:19" ht="15" customHeight="1">
      <c r="M16" s="87" t="s">
        <v>132</v>
      </c>
      <c r="N16" s="60">
        <v>8128</v>
      </c>
      <c r="O16" s="60">
        <v>3252</v>
      </c>
      <c r="P16" s="60">
        <v>3313</v>
      </c>
      <c r="Q16" s="60">
        <v>3811</v>
      </c>
      <c r="R16" s="60">
        <v>269</v>
      </c>
      <c r="S16" s="60">
        <v>449</v>
      </c>
    </row>
    <row r="17" spans="11:19" ht="14.25" customHeight="1">
      <c r="M17" s="84" t="s">
        <v>88</v>
      </c>
      <c r="N17" s="32"/>
      <c r="O17" s="32"/>
      <c r="P17" s="32"/>
      <c r="Q17" s="32"/>
      <c r="R17" s="32"/>
      <c r="S17" s="33"/>
    </row>
    <row r="18" spans="11:19" ht="15" customHeight="1">
      <c r="M18" s="85" t="s">
        <v>181</v>
      </c>
      <c r="N18" s="61">
        <v>680816</v>
      </c>
      <c r="O18" s="61">
        <v>603948</v>
      </c>
      <c r="P18" s="61">
        <v>251666</v>
      </c>
      <c r="Q18" s="61">
        <v>550601</v>
      </c>
      <c r="R18" s="61">
        <v>475202</v>
      </c>
      <c r="S18" s="61">
        <v>243196</v>
      </c>
    </row>
    <row r="19" spans="11:19" ht="15" customHeight="1">
      <c r="M19" s="86" t="s">
        <v>89</v>
      </c>
      <c r="N19" s="62">
        <v>39182</v>
      </c>
      <c r="O19" s="62">
        <v>31646</v>
      </c>
      <c r="P19" s="62">
        <v>64636</v>
      </c>
      <c r="Q19" s="62">
        <v>227659</v>
      </c>
      <c r="R19" s="62">
        <v>189842</v>
      </c>
      <c r="S19" s="62">
        <v>269276</v>
      </c>
    </row>
    <row r="20" spans="11:19" ht="15" customHeight="1">
      <c r="M20" s="86" t="s">
        <v>90</v>
      </c>
      <c r="N20" s="62">
        <v>25396</v>
      </c>
      <c r="O20" s="62">
        <v>20645</v>
      </c>
      <c r="P20" s="62">
        <v>16395</v>
      </c>
      <c r="Q20" s="62">
        <v>16324</v>
      </c>
      <c r="R20" s="62">
        <v>12330</v>
      </c>
      <c r="S20" s="62">
        <v>11259</v>
      </c>
    </row>
    <row r="21" spans="11:19" ht="15" customHeight="1">
      <c r="K21" s="48"/>
      <c r="M21" s="86" t="s">
        <v>111</v>
      </c>
      <c r="N21" s="62">
        <v>6621</v>
      </c>
      <c r="O21" s="62">
        <v>4476</v>
      </c>
      <c r="P21" s="62">
        <v>50152</v>
      </c>
      <c r="Q21" s="62">
        <v>8308</v>
      </c>
      <c r="R21" s="62">
        <v>5179</v>
      </c>
      <c r="S21" s="62">
        <v>39100</v>
      </c>
    </row>
    <row r="22" spans="11:19" ht="15" customHeight="1">
      <c r="K22" s="48"/>
      <c r="M22" s="87" t="s">
        <v>112</v>
      </c>
      <c r="N22" s="63">
        <v>70189</v>
      </c>
      <c r="O22" s="63">
        <v>39347</v>
      </c>
      <c r="P22" s="63">
        <v>190955</v>
      </c>
      <c r="Q22" s="63">
        <v>128039</v>
      </c>
      <c r="R22" s="63">
        <v>87925</v>
      </c>
      <c r="S22" s="63">
        <v>167407</v>
      </c>
    </row>
    <row r="23" spans="11:19" ht="15" customHeight="1">
      <c r="K23" s="48"/>
      <c r="M23" s="84" t="s">
        <v>113</v>
      </c>
      <c r="N23" s="64"/>
      <c r="O23" s="64"/>
      <c r="P23" s="64"/>
      <c r="Q23" s="64"/>
      <c r="R23" s="64"/>
      <c r="S23" s="65"/>
    </row>
    <row r="24" spans="11:19" ht="15" customHeight="1">
      <c r="K24" s="48"/>
      <c r="M24" s="85" t="s">
        <v>11</v>
      </c>
      <c r="N24" s="61">
        <v>48296</v>
      </c>
      <c r="O24" s="61">
        <v>40947</v>
      </c>
      <c r="P24" s="61">
        <v>22944</v>
      </c>
      <c r="Q24" s="61">
        <v>130033</v>
      </c>
      <c r="R24" s="61">
        <v>108710</v>
      </c>
      <c r="S24" s="61">
        <v>68946</v>
      </c>
    </row>
    <row r="25" spans="11:19" ht="15" customHeight="1">
      <c r="K25" s="48"/>
      <c r="M25" s="86" t="s">
        <v>12</v>
      </c>
      <c r="N25" s="62">
        <v>52096</v>
      </c>
      <c r="O25" s="62">
        <v>44684</v>
      </c>
      <c r="P25" s="62">
        <v>33681</v>
      </c>
      <c r="Q25" s="62">
        <v>88902</v>
      </c>
      <c r="R25" s="62">
        <v>76061</v>
      </c>
      <c r="S25" s="62">
        <v>78821</v>
      </c>
    </row>
    <row r="26" spans="11:19" ht="15" customHeight="1">
      <c r="M26" s="86" t="s">
        <v>13</v>
      </c>
      <c r="N26" s="62">
        <v>123692</v>
      </c>
      <c r="O26" s="62">
        <v>104937</v>
      </c>
      <c r="P26" s="62">
        <v>89376</v>
      </c>
      <c r="Q26" s="62">
        <v>171852</v>
      </c>
      <c r="R26" s="62">
        <v>142986</v>
      </c>
      <c r="S26" s="62">
        <v>145689</v>
      </c>
    </row>
    <row r="27" spans="11:19" ht="15" customHeight="1">
      <c r="M27" s="86" t="s">
        <v>14</v>
      </c>
      <c r="N27" s="62">
        <v>161449</v>
      </c>
      <c r="O27" s="62">
        <v>136468</v>
      </c>
      <c r="P27" s="62">
        <v>109468</v>
      </c>
      <c r="Q27" s="62">
        <v>158152</v>
      </c>
      <c r="R27" s="62">
        <v>129318</v>
      </c>
      <c r="S27" s="62">
        <v>125352</v>
      </c>
    </row>
    <row r="28" spans="11:19" ht="15" customHeight="1">
      <c r="M28" s="86" t="s">
        <v>16</v>
      </c>
      <c r="N28" s="62">
        <v>104861</v>
      </c>
      <c r="O28" s="62">
        <v>89647</v>
      </c>
      <c r="P28" s="62">
        <v>71915</v>
      </c>
      <c r="Q28" s="62">
        <v>92156</v>
      </c>
      <c r="R28" s="62">
        <v>76007</v>
      </c>
      <c r="S28" s="62">
        <v>71657</v>
      </c>
    </row>
    <row r="29" spans="11:19" ht="15" customHeight="1">
      <c r="M29" s="86" t="s">
        <v>18</v>
      </c>
      <c r="N29" s="62">
        <v>113609</v>
      </c>
      <c r="O29" s="62">
        <v>97643</v>
      </c>
      <c r="P29" s="62">
        <v>79041</v>
      </c>
      <c r="Q29" s="62">
        <v>97109</v>
      </c>
      <c r="R29" s="62">
        <v>80512</v>
      </c>
      <c r="S29" s="62">
        <v>76807</v>
      </c>
    </row>
    <row r="30" spans="11:19" ht="15" customHeight="1">
      <c r="M30" s="86" t="s">
        <v>20</v>
      </c>
      <c r="N30" s="62">
        <v>207757</v>
      </c>
      <c r="O30" s="62">
        <v>176694</v>
      </c>
      <c r="P30" s="62">
        <v>137234</v>
      </c>
      <c r="Q30" s="62">
        <v>181970</v>
      </c>
      <c r="R30" s="62">
        <v>148232</v>
      </c>
      <c r="S30" s="62">
        <v>135153</v>
      </c>
    </row>
    <row r="31" spans="11:19" ht="15" customHeight="1">
      <c r="M31" s="87" t="s">
        <v>22</v>
      </c>
      <c r="N31" s="63">
        <v>10444</v>
      </c>
      <c r="O31" s="63">
        <v>9042</v>
      </c>
      <c r="P31" s="63">
        <v>30145</v>
      </c>
      <c r="Q31" s="63">
        <v>10754</v>
      </c>
      <c r="R31" s="63">
        <v>8652</v>
      </c>
      <c r="S31" s="63">
        <v>27813</v>
      </c>
    </row>
    <row r="32" spans="11:19" ht="15" customHeight="1">
      <c r="M32" s="84" t="s">
        <v>7</v>
      </c>
      <c r="N32" s="64"/>
      <c r="O32" s="64"/>
      <c r="P32" s="64"/>
      <c r="Q32" s="64"/>
      <c r="R32" s="64"/>
      <c r="S32" s="65"/>
    </row>
    <row r="33" spans="2:21" ht="15" customHeight="1">
      <c r="M33" s="85" t="s">
        <v>8</v>
      </c>
      <c r="N33" s="61">
        <v>433604</v>
      </c>
      <c r="O33" s="61">
        <v>371961</v>
      </c>
      <c r="P33" s="61">
        <v>307976</v>
      </c>
      <c r="Q33" s="61">
        <v>522076</v>
      </c>
      <c r="R33" s="61">
        <v>434803</v>
      </c>
      <c r="S33" s="61">
        <v>418953</v>
      </c>
    </row>
    <row r="34" spans="2:21" ht="15" customHeight="1">
      <c r="M34" s="87" t="s">
        <v>9</v>
      </c>
      <c r="N34" s="63">
        <v>388600</v>
      </c>
      <c r="O34" s="63">
        <v>328101</v>
      </c>
      <c r="P34" s="63">
        <v>265828</v>
      </c>
      <c r="Q34" s="63">
        <v>408855</v>
      </c>
      <c r="R34" s="63">
        <v>335675</v>
      </c>
      <c r="S34" s="63">
        <v>311285</v>
      </c>
    </row>
    <row r="35" spans="2:21" ht="15" customHeight="1">
      <c r="M35" s="88" t="s">
        <v>73</v>
      </c>
      <c r="N35" s="66">
        <v>822204</v>
      </c>
      <c r="O35" s="66">
        <v>700062</v>
      </c>
      <c r="P35" s="66">
        <v>573804</v>
      </c>
      <c r="Q35" s="66">
        <v>930931</v>
      </c>
      <c r="R35" s="66">
        <v>770478</v>
      </c>
      <c r="S35" s="66">
        <v>730238</v>
      </c>
    </row>
    <row r="36" spans="2:21" ht="15" customHeight="1">
      <c r="M36" s="235"/>
      <c r="N36" s="235"/>
      <c r="O36" s="235"/>
      <c r="P36" s="235"/>
      <c r="Q36" s="235"/>
      <c r="R36" s="235"/>
      <c r="S36" s="235"/>
    </row>
    <row r="37" spans="2:21" ht="24" customHeight="1">
      <c r="J37" s="168"/>
      <c r="M37" s="236"/>
      <c r="N37" s="236"/>
      <c r="O37" s="236"/>
      <c r="P37" s="236"/>
      <c r="Q37" s="236"/>
      <c r="R37" s="236"/>
      <c r="S37" s="236"/>
    </row>
    <row r="38" spans="2:21" ht="24" customHeight="1">
      <c r="B38" s="28" t="s">
        <v>151</v>
      </c>
      <c r="J38" s="168"/>
      <c r="M38" s="89"/>
    </row>
    <row r="39" spans="2:21">
      <c r="J39" s="168"/>
      <c r="K39" s="20"/>
      <c r="M39" s="89"/>
      <c r="U39" s="20"/>
    </row>
    <row r="40" spans="2:21">
      <c r="M40" s="89"/>
    </row>
    <row r="41" spans="2:21">
      <c r="B41" s="229" t="s">
        <v>75</v>
      </c>
      <c r="C41" s="231" t="s">
        <v>76</v>
      </c>
      <c r="D41" s="218" t="s">
        <v>77</v>
      </c>
      <c r="E41" s="220" t="s">
        <v>163</v>
      </c>
      <c r="F41" s="233" t="s">
        <v>78</v>
      </c>
      <c r="G41" s="227" t="s">
        <v>164</v>
      </c>
      <c r="H41" s="29" t="s">
        <v>79</v>
      </c>
      <c r="I41" s="29" t="s">
        <v>79</v>
      </c>
      <c r="J41" s="29" t="s">
        <v>80</v>
      </c>
      <c r="M41" s="90" t="s">
        <v>106</v>
      </c>
      <c r="N41" s="31" t="s">
        <v>302</v>
      </c>
      <c r="O41" s="31" t="s">
        <v>42</v>
      </c>
      <c r="P41" s="31" t="s">
        <v>303</v>
      </c>
      <c r="Q41" s="31" t="s">
        <v>304</v>
      </c>
      <c r="R41" s="31" t="s">
        <v>45</v>
      </c>
      <c r="S41" s="31" t="s">
        <v>46</v>
      </c>
    </row>
    <row r="42" spans="2:21">
      <c r="B42" s="230"/>
      <c r="C42" s="232"/>
      <c r="D42" s="219"/>
      <c r="E42" s="221"/>
      <c r="F42" s="234"/>
      <c r="G42" s="228"/>
      <c r="H42" s="30" t="str">
        <f ca="1">"June "&amp; YEAR(IF(MONTH(INDIRECT("RCEData!A62"))&lt;7,EDATE(INDIRECT("RCEData!A62"),-12),INDIRECT("RCEData!A62"))-1)</f>
        <v>June 2023</v>
      </c>
      <c r="I42" s="30" t="str">
        <f ca="1">"June "&amp; YEAR(IF(MONTH(INDIRECT("RCEData!A62"))&lt;7,EDATE(INDIRECT("RCEData!A62"),-12),INDIRECT("RCEData!A62"))-1)-1</f>
        <v>June 2022</v>
      </c>
      <c r="J42" s="30" t="s">
        <v>81</v>
      </c>
      <c r="M42" s="84" t="s">
        <v>114</v>
      </c>
      <c r="N42" s="32"/>
      <c r="O42" s="32"/>
      <c r="P42" s="32"/>
      <c r="Q42" s="32"/>
      <c r="R42" s="32"/>
      <c r="S42" s="33"/>
    </row>
    <row r="43" spans="2:21">
      <c r="B43" s="108" t="s">
        <v>150</v>
      </c>
      <c r="C43" s="67" cm="1">
        <f t="array" aca="1" ref="C43" ca="1">INDIRECT("RCEData!E62")</f>
        <v>3276</v>
      </c>
      <c r="D43" s="67" cm="1">
        <f t="array" aca="1" ref="D43" ca="1">INDIRECT("RCEData!E61")</f>
        <v>2436</v>
      </c>
      <c r="E43" s="68">
        <f ca="1">(C43-D43)/D43</f>
        <v>0.34482758620689657</v>
      </c>
      <c r="F43" s="67" cm="1">
        <f t="array" aca="1" ref="F43" ca="1">INDIRECT("RCEData!E50")</f>
        <v>4403</v>
      </c>
      <c r="G43" s="188">
        <f ca="1">(C43-F43)/F43</f>
        <v>-0.2559618441971383</v>
      </c>
      <c r="H43" s="67">
        <f ca="1">INDEX(INDIRECT("RCEData!E2:E62"),MATCH(DATE(YEAR(IF(MONTH(INDIRECT("RCEData!A62"))&lt;7,EDATE(INDIRECT("RCEData!A62"),-12),INDIRECT("RCEData!A62"))-1),6,30), INDIRECT("RCEData!A2:A62")),0)</f>
        <v>3825</v>
      </c>
      <c r="I43" s="67">
        <f ca="1">INDEX(INDIRECT("RCEData!E2:E62"),MATCH(DATE(YEAR(IF(MONTH(INDIRECT("RCEData!A62"))&lt;7,EDATE(INDIRECT("RCEData!A62"),-12),INDIRECT("RCEData!A62"))-1)-1,6,30), INDIRECT("RCEData!A2:A62")),0)</f>
        <v>4137</v>
      </c>
      <c r="J43" s="188">
        <f ca="1">(H43-I43)/I43</f>
        <v>-7.5416968817984043E-2</v>
      </c>
      <c r="M43" s="154" t="s">
        <v>27</v>
      </c>
      <c r="N43" s="155">
        <v>44902</v>
      </c>
      <c r="O43" s="155">
        <v>38597</v>
      </c>
      <c r="P43" s="155">
        <v>31654</v>
      </c>
      <c r="Q43" s="155">
        <v>66843</v>
      </c>
      <c r="R43" s="155">
        <v>55040</v>
      </c>
      <c r="S43" s="155">
        <v>50010</v>
      </c>
    </row>
    <row r="44" spans="2:21">
      <c r="B44" s="109" t="s">
        <v>156</v>
      </c>
      <c r="C44" s="67" cm="1">
        <f t="array" aca="1" ref="C44" ca="1">INDIRECT("RCEData!F62")</f>
        <v>3094</v>
      </c>
      <c r="D44" s="67" cm="1">
        <f t="array" aca="1" ref="D44" ca="1">INDIRECT("RCEData!F61")</f>
        <v>2421</v>
      </c>
      <c r="E44" s="68">
        <f t="shared" ref="E44:E45" ca="1" si="2">(C44-D44)/D44</f>
        <v>0.27798430400660884</v>
      </c>
      <c r="F44" s="67" cm="1">
        <f t="array" aca="1" ref="F44" ca="1">INDIRECT("RCEData!F50")</f>
        <v>3217</v>
      </c>
      <c r="G44" s="188">
        <f t="shared" ref="G44:G45" ca="1" si="3">(C44-F44)/F44</f>
        <v>-3.8234379857009636E-2</v>
      </c>
      <c r="H44" s="67">
        <f ca="1">INDEX(INDIRECT("RCEData!F2:F62"),MATCH(DATE(YEAR(IF(MONTH(INDIRECT("RCEData!A62"))&lt;7,EDATE(INDIRECT("RCEData!A62"),-12),INDIRECT("RCEData!A62"))-1),6,30), INDIRECT("RCEData!A2:A62")),0)</f>
        <v>3905</v>
      </c>
      <c r="I44" s="67">
        <f ca="1">INDEX(INDIRECT("RCEData!F2:F62"),MATCH(DATE(YEAR(IF(MONTH(INDIRECT("RCEData!A62"))&lt;7,EDATE(INDIRECT("RCEData!A62"),-12),INDIRECT("RCEData!A62"))-1)-1,6,30), INDIRECT("RCEData!A2:A62")),0)</f>
        <v>3630</v>
      </c>
      <c r="J44" s="188">
        <f ca="1">(H44-I44)/I44</f>
        <v>7.575757575757576E-2</v>
      </c>
      <c r="M44" s="156" t="s">
        <v>293</v>
      </c>
      <c r="N44" s="157">
        <v>181022</v>
      </c>
      <c r="O44" s="157">
        <v>155218</v>
      </c>
      <c r="P44" s="157">
        <v>127601</v>
      </c>
      <c r="Q44" s="157">
        <v>136610</v>
      </c>
      <c r="R44" s="157">
        <v>112023</v>
      </c>
      <c r="S44" s="157">
        <v>107343</v>
      </c>
    </row>
    <row r="45" spans="2:21" ht="13.5" customHeight="1">
      <c r="B45" s="109" t="s">
        <v>157</v>
      </c>
      <c r="C45" s="67" cm="1">
        <f t="array" aca="1" ref="C45" ca="1">INDIRECT("RCEData!G62")</f>
        <v>4069</v>
      </c>
      <c r="D45" s="67" cm="1">
        <f t="array" aca="1" ref="D45" ca="1">INDIRECT("RCEData!G61")</f>
        <v>3109</v>
      </c>
      <c r="E45" s="68">
        <f t="shared" ca="1" si="2"/>
        <v>0.30878095850755871</v>
      </c>
      <c r="F45" s="67" cm="1">
        <f t="array" aca="1" ref="F45" ca="1">INDIRECT("RCEData!G50")</f>
        <v>4597</v>
      </c>
      <c r="G45" s="188">
        <f t="shared" ca="1" si="3"/>
        <v>-0.11485751577115511</v>
      </c>
      <c r="H45" s="67">
        <f ca="1">INDEX(INDIRECT("RCEData!G2:G62"),MATCH(DATE(YEAR(IF(MONTH(INDIRECT("RCEData!A62"))&lt;7,EDATE(INDIRECT("RCEData!A62"),-12),INDIRECT("RCEData!A62"))-1),6,30), INDIRECT("RCEData!A2:A62")),0)</f>
        <v>4293</v>
      </c>
      <c r="I45" s="67">
        <f ca="1">INDEX(INDIRECT("RCEData!G2:G62"),MATCH(DATE(YEAR(IF(MONTH(INDIRECT("RCEData!A62"))&lt;7,EDATE(INDIRECT("RCEData!A62"),-12),INDIRECT("RCEData!A62"))-1)-1,6,30), INDIRECT("RCEData!A2:A62")),0)</f>
        <v>4984</v>
      </c>
      <c r="J45" s="188">
        <f ca="1">(H45-I45)/I45</f>
        <v>-0.13864365971107545</v>
      </c>
      <c r="M45" s="156" t="s">
        <v>30</v>
      </c>
      <c r="N45" s="157">
        <v>54005</v>
      </c>
      <c r="O45" s="157">
        <v>46520</v>
      </c>
      <c r="P45" s="157">
        <v>37513</v>
      </c>
      <c r="Q45" s="157">
        <v>66770</v>
      </c>
      <c r="R45" s="157">
        <v>55205</v>
      </c>
      <c r="S45" s="157">
        <v>51012</v>
      </c>
    </row>
    <row r="46" spans="2:21">
      <c r="M46" s="156" t="s">
        <v>32</v>
      </c>
      <c r="N46" s="157">
        <v>39793</v>
      </c>
      <c r="O46" s="157">
        <v>35511</v>
      </c>
      <c r="P46" s="157">
        <v>28941</v>
      </c>
      <c r="Q46" s="157">
        <v>30335</v>
      </c>
      <c r="R46" s="157">
        <v>26173</v>
      </c>
      <c r="S46" s="157">
        <v>25423</v>
      </c>
    </row>
    <row r="47" spans="2:21">
      <c r="M47" s="156" t="s">
        <v>34</v>
      </c>
      <c r="N47" s="157">
        <v>55495</v>
      </c>
      <c r="O47" s="157">
        <v>49002</v>
      </c>
      <c r="P47" s="157">
        <v>31654</v>
      </c>
      <c r="Q47" s="157">
        <v>70042</v>
      </c>
      <c r="R47" s="157">
        <v>61640</v>
      </c>
      <c r="S47" s="157">
        <v>50010</v>
      </c>
    </row>
    <row r="48" spans="2:21">
      <c r="M48" s="158" t="s">
        <v>115</v>
      </c>
      <c r="N48" s="159">
        <v>1989</v>
      </c>
      <c r="O48" s="159">
        <v>1326</v>
      </c>
      <c r="P48" s="159">
        <v>1148</v>
      </c>
      <c r="Q48" s="159">
        <v>1815</v>
      </c>
      <c r="R48" s="159">
        <v>1083</v>
      </c>
      <c r="S48" s="159">
        <v>1131</v>
      </c>
    </row>
    <row r="49" spans="11:19" ht="12" customHeight="1">
      <c r="M49" s="89"/>
    </row>
    <row r="50" spans="11:19" ht="15" customHeight="1">
      <c r="M50" s="89"/>
    </row>
    <row r="51" spans="11:19" ht="12" customHeight="1">
      <c r="K51" s="48"/>
      <c r="M51" s="89"/>
    </row>
    <row r="52" spans="11:19" ht="15" customHeight="1">
      <c r="K52" s="48"/>
      <c r="M52" s="84" t="s">
        <v>116</v>
      </c>
      <c r="N52" s="32"/>
      <c r="O52" s="32"/>
      <c r="P52" s="32"/>
      <c r="Q52" s="32"/>
      <c r="R52" s="32"/>
      <c r="S52" s="33"/>
    </row>
    <row r="53" spans="11:19" ht="15" customHeight="1">
      <c r="K53" s="48"/>
      <c r="M53" s="85" t="s">
        <v>11</v>
      </c>
      <c r="N53" s="94">
        <v>5.8999999999999997E-2</v>
      </c>
      <c r="O53" s="94">
        <v>5.8000000000000003E-2</v>
      </c>
      <c r="P53" s="94">
        <v>0.04</v>
      </c>
      <c r="Q53" s="94">
        <v>0.14000000000000001</v>
      </c>
      <c r="R53" s="94">
        <v>0.14099999999999999</v>
      </c>
      <c r="S53" s="94">
        <v>9.4E-2</v>
      </c>
    </row>
    <row r="54" spans="11:19" ht="15" customHeight="1">
      <c r="M54" s="86" t="s">
        <v>12</v>
      </c>
      <c r="N54" s="95">
        <v>6.3E-2</v>
      </c>
      <c r="O54" s="95">
        <v>6.4000000000000001E-2</v>
      </c>
      <c r="P54" s="95">
        <v>5.8999999999999997E-2</v>
      </c>
      <c r="Q54" s="95">
        <v>9.5000000000000001E-2</v>
      </c>
      <c r="R54" s="95">
        <v>9.9000000000000005E-2</v>
      </c>
      <c r="S54" s="95">
        <v>0.108</v>
      </c>
    </row>
    <row r="55" spans="11:19" ht="15" customHeight="1">
      <c r="M55" s="86" t="s">
        <v>13</v>
      </c>
      <c r="N55" s="95">
        <v>0.15</v>
      </c>
      <c r="O55" s="95">
        <v>0.15</v>
      </c>
      <c r="P55" s="95">
        <v>0.156</v>
      </c>
      <c r="Q55" s="95">
        <v>0.185</v>
      </c>
      <c r="R55" s="95">
        <v>0.186</v>
      </c>
      <c r="S55" s="95">
        <v>0.2</v>
      </c>
    </row>
    <row r="56" spans="11:19" ht="15" customHeight="1">
      <c r="K56" s="49"/>
      <c r="M56" s="86" t="s">
        <v>14</v>
      </c>
      <c r="N56" s="95">
        <v>0.19600000000000001</v>
      </c>
      <c r="O56" s="95">
        <v>0.19500000000000001</v>
      </c>
      <c r="P56" s="95">
        <v>0.191</v>
      </c>
      <c r="Q56" s="95">
        <v>0.17</v>
      </c>
      <c r="R56" s="95">
        <v>0.16800000000000001</v>
      </c>
      <c r="S56" s="95">
        <v>0.17199999999999999</v>
      </c>
    </row>
    <row r="57" spans="11:19" ht="15" customHeight="1">
      <c r="K57" s="49"/>
      <c r="M57" s="86" t="s">
        <v>16</v>
      </c>
      <c r="N57" s="95">
        <v>0.128</v>
      </c>
      <c r="O57" s="95">
        <v>0.128</v>
      </c>
      <c r="P57" s="95">
        <v>0.125</v>
      </c>
      <c r="Q57" s="95">
        <v>9.9000000000000005E-2</v>
      </c>
      <c r="R57" s="95">
        <v>9.9000000000000005E-2</v>
      </c>
      <c r="S57" s="95">
        <v>9.8000000000000004E-2</v>
      </c>
    </row>
    <row r="58" spans="11:19" ht="15" customHeight="1">
      <c r="K58" s="49"/>
      <c r="M58" s="86" t="s">
        <v>18</v>
      </c>
      <c r="N58" s="95">
        <v>0.13800000000000001</v>
      </c>
      <c r="O58" s="95">
        <v>0.13900000000000001</v>
      </c>
      <c r="P58" s="95">
        <v>0.13800000000000001</v>
      </c>
      <c r="Q58" s="95">
        <v>0.104</v>
      </c>
      <c r="R58" s="95">
        <v>0.104</v>
      </c>
      <c r="S58" s="95">
        <v>0.105</v>
      </c>
    </row>
    <row r="59" spans="11:19" ht="15" customHeight="1">
      <c r="M59" s="86" t="s">
        <v>20</v>
      </c>
      <c r="N59" s="95">
        <v>0.253</v>
      </c>
      <c r="O59" s="95">
        <v>0.253</v>
      </c>
      <c r="P59" s="95">
        <v>0.23799999999999999</v>
      </c>
      <c r="Q59" s="95">
        <v>0.19500000000000001</v>
      </c>
      <c r="R59" s="95">
        <v>0.192</v>
      </c>
      <c r="S59" s="95">
        <v>0.185</v>
      </c>
    </row>
    <row r="60" spans="11:19" ht="15" customHeight="1">
      <c r="K60" s="49"/>
      <c r="M60" s="87" t="s">
        <v>22</v>
      </c>
      <c r="N60" s="96">
        <v>1.2999999999999999E-2</v>
      </c>
      <c r="O60" s="96">
        <v>1.2999999999999999E-2</v>
      </c>
      <c r="P60" s="96">
        <v>5.2999999999999999E-2</v>
      </c>
      <c r="Q60" s="96">
        <v>1.2E-2</v>
      </c>
      <c r="R60" s="96">
        <v>1.0999999999999999E-2</v>
      </c>
      <c r="S60" s="96">
        <v>3.7999999999999999E-2</v>
      </c>
    </row>
    <row r="61" spans="11:19" ht="12" customHeight="1">
      <c r="K61" s="49"/>
    </row>
    <row r="62" spans="11:19" ht="12" customHeight="1">
      <c r="K62" s="49"/>
    </row>
    <row r="63" spans="11:19" ht="12" customHeight="1"/>
    <row r="64" spans="11:19" ht="12" customHeight="1"/>
    <row r="65" spans="2:2" ht="12" customHeight="1"/>
    <row r="66" spans="2:2" ht="12" customHeight="1"/>
    <row r="67" spans="2:2" ht="12" customHeight="1"/>
    <row r="68" spans="2:2" ht="12" customHeight="1"/>
    <row r="69" spans="2:2" ht="12" customHeight="1"/>
    <row r="70" spans="2:2" ht="12" customHeight="1"/>
    <row r="71" spans="2:2" ht="12" customHeight="1"/>
    <row r="72" spans="2:2" ht="12.75" customHeight="1"/>
    <row r="73" spans="2:2" ht="12.75" customHeight="1"/>
    <row r="74" spans="2:2" ht="12.75" customHeight="1"/>
    <row r="78" spans="2:2" ht="18.75">
      <c r="B78" s="28" t="s">
        <v>152</v>
      </c>
    </row>
    <row r="79" spans="2:2" ht="12" customHeight="1"/>
    <row r="81" spans="2:21">
      <c r="B81" s="229" t="s">
        <v>75</v>
      </c>
      <c r="C81" s="231" t="s">
        <v>76</v>
      </c>
      <c r="D81" s="218" t="s">
        <v>77</v>
      </c>
      <c r="E81" s="220" t="s">
        <v>163</v>
      </c>
      <c r="F81" s="233" t="s">
        <v>78</v>
      </c>
      <c r="G81" s="227" t="s">
        <v>164</v>
      </c>
      <c r="H81" s="29" t="s">
        <v>79</v>
      </c>
      <c r="I81" s="29" t="s">
        <v>79</v>
      </c>
      <c r="J81" s="29" t="s">
        <v>80</v>
      </c>
      <c r="U81" s="20"/>
    </row>
    <row r="82" spans="2:21">
      <c r="B82" s="230"/>
      <c r="C82" s="232"/>
      <c r="D82" s="219"/>
      <c r="E82" s="221"/>
      <c r="F82" s="234"/>
      <c r="G82" s="228"/>
      <c r="H82" s="30" t="str">
        <f ca="1">"June "&amp; YEAR(IF(MONTH(INDIRECT("RCEData!A62"))&lt;7,EDATE(INDIRECT("RCEData!A62"),-12),INDIRECT("RCEData!A62"))-1)</f>
        <v>June 2023</v>
      </c>
      <c r="I82" s="30" t="str">
        <f ca="1">"June "&amp; YEAR(IF(MONTH(INDIRECT("RCEData!A62"))&lt;7,EDATE(INDIRECT("RCEData!A62"),-12),INDIRECT("RCEData!A62"))-1)-1</f>
        <v>June 2022</v>
      </c>
      <c r="J82" s="47" t="s">
        <v>81</v>
      </c>
      <c r="L82" s="49"/>
    </row>
    <row r="83" spans="2:21">
      <c r="B83" s="108" t="s">
        <v>153</v>
      </c>
      <c r="C83" s="67" cm="1">
        <f t="array" aca="1" ref="C83" ca="1">INDIRECT("RCEData!H62")</f>
        <v>5366</v>
      </c>
      <c r="D83" s="67" cm="1">
        <f t="array" aca="1" ref="D83" ca="1">INDIRECT("RCEData!H61")</f>
        <v>3921</v>
      </c>
      <c r="E83" s="68">
        <f ca="1">(C83-D83)/D83</f>
        <v>0.36852843662331036</v>
      </c>
      <c r="F83" s="67" cm="1">
        <f t="array" aca="1" ref="F83" ca="1">INDIRECT("RCEData!H50")</f>
        <v>6442</v>
      </c>
      <c r="G83" s="188">
        <f ca="1">(C83-F83)/F83</f>
        <v>-0.16702887302080099</v>
      </c>
      <c r="H83" s="67">
        <f ca="1">INDEX(INDIRECT("RCEData!H2:H62"),MATCH(DATE(YEAR(IF(MONTH(INDIRECT("RCEData!A62"))&lt;7,EDATE(INDIRECT("RCEData!A62"),-12),INDIRECT("RCEData!A62"))-1),6,30), INDIRECT("RCEData!A2:A62")),0)</f>
        <v>5904</v>
      </c>
      <c r="I83" s="67">
        <f ca="1">INDEX(INDIRECT("RCEData!H2:H62"),MATCH(DATE(YEAR(IF(MONTH(INDIRECT("RCEData!A62"))&lt;7,EDATE(INDIRECT("RCEData!A62"),-12),INDIRECT("RCEData!A62"))-1)-1,6,30), INDIRECT("RCEData!A2:A62")),0)</f>
        <v>5647</v>
      </c>
      <c r="J83" s="188">
        <f ca="1">(H83-I83)/I83</f>
        <v>4.5510890738445192E-2</v>
      </c>
      <c r="L83" s="49"/>
    </row>
    <row r="84" spans="2:21">
      <c r="B84" s="109" t="s">
        <v>154</v>
      </c>
      <c r="C84" s="67" cm="1">
        <f t="array" aca="1" ref="C84" ca="1">INDIRECT("RCEData!I62")</f>
        <v>4700</v>
      </c>
      <c r="D84" s="67" cm="1">
        <f t="array" aca="1" ref="D84" ca="1">INDIRECT("RCEData!I61")</f>
        <v>3625</v>
      </c>
      <c r="E84" s="68">
        <f t="shared" ref="E84:E85" ca="1" si="4">(C84-D84)/D84</f>
        <v>0.29655172413793102</v>
      </c>
      <c r="F84" s="67" cm="1">
        <f t="array" aca="1" ref="F84" ca="1">INDIRECT("RCEData!I50")</f>
        <v>4545</v>
      </c>
      <c r="G84" s="188">
        <f t="shared" ref="G84:G85" ca="1" si="5">(C84-F84)/F84</f>
        <v>3.4103410341034104E-2</v>
      </c>
      <c r="H84" s="67">
        <f ca="1">INDEX(INDIRECT("RCEData!I2:I62"),MATCH(DATE(YEAR(IF(MONTH(INDIRECT("RCEData!A62"))&lt;7,EDATE(INDIRECT("RCEData!A62"),-12),INDIRECT("RCEData!A62"))-1),6,30), INDIRECT("RCEData!A2:A62")),0)</f>
        <v>5760</v>
      </c>
      <c r="I84" s="67">
        <f ca="1">INDEX(INDIRECT("RCEData!I2:I62"),MATCH(DATE(YEAR(IF(MONTH(INDIRECT("RCEData!A62"))&lt;7,EDATE(INDIRECT("RCEData!A62"),-12),INDIRECT("RCEData!A62"))-1)-1,6,30), INDIRECT("RCEData!A2:A62")),0)</f>
        <v>4980</v>
      </c>
      <c r="J84" s="188">
        <f ca="1">(H84-I84)/I84</f>
        <v>0.15662650602409639</v>
      </c>
      <c r="L84" s="49"/>
    </row>
    <row r="85" spans="2:21">
      <c r="B85" s="109" t="s">
        <v>155</v>
      </c>
      <c r="C85" s="67" cm="1">
        <f t="array" aca="1" ref="C85" ca="1">INDIRECT("RCEData!J62")</f>
        <v>6147</v>
      </c>
      <c r="D85" s="67" cm="1">
        <f t="array" aca="1" ref="D85" ca="1">INDIRECT("RCEData!J61")</f>
        <v>4631</v>
      </c>
      <c r="E85" s="68">
        <f t="shared" ca="1" si="4"/>
        <v>0.32735910170589505</v>
      </c>
      <c r="F85" s="67" cm="1">
        <f t="array" aca="1" ref="F85" ca="1">INDIRECT("RCEData!J50")</f>
        <v>6200</v>
      </c>
      <c r="G85" s="188">
        <f t="shared" ca="1" si="5"/>
        <v>-8.5483870967741939E-3</v>
      </c>
      <c r="H85" s="67">
        <f ca="1">INDEX(INDIRECT("RCEData!J2:J62"),MATCH(DATE(YEAR(IF(MONTH(INDIRECT("RCEData!A62"))&lt;7,EDATE(INDIRECT("RCEData!A62"),-12),INDIRECT("RCEData!A62"))-1),6,30), INDIRECT("RCEData!A2:A62")),0)</f>
        <v>6101</v>
      </c>
      <c r="I85" s="67">
        <f ca="1">INDEX(INDIRECT("RCEData!J2:J62"),MATCH(DATE(YEAR(IF(MONTH(INDIRECT("RCEData!A62"))&lt;7,EDATE(INDIRECT("RCEData!A62"),-12),INDIRECT("RCEData!A62"))-1)-1,6,30), INDIRECT("RCEData!A2:A62")),0)</f>
        <v>6408</v>
      </c>
      <c r="J85" s="188">
        <f ca="1">(H85-I85)/I85</f>
        <v>-4.7908863920099874E-2</v>
      </c>
    </row>
    <row r="89" spans="2:21">
      <c r="K89" s="48"/>
    </row>
    <row r="90" spans="2:21">
      <c r="K90" s="48"/>
    </row>
    <row r="91" spans="2:21">
      <c r="K91" s="48"/>
    </row>
    <row r="115" spans="11:21">
      <c r="K115" s="20"/>
    </row>
    <row r="117" spans="11:21">
      <c r="U117" s="20"/>
    </row>
  </sheetData>
  <mergeCells count="20">
    <mergeCell ref="E81:E82"/>
    <mergeCell ref="G81:G82"/>
    <mergeCell ref="M36:S37"/>
    <mergeCell ref="B81:B82"/>
    <mergeCell ref="C81:C82"/>
    <mergeCell ref="D81:D82"/>
    <mergeCell ref="F81:F82"/>
    <mergeCell ref="B7:E8"/>
    <mergeCell ref="G9:G10"/>
    <mergeCell ref="B41:B42"/>
    <mergeCell ref="C41:C42"/>
    <mergeCell ref="B9:B10"/>
    <mergeCell ref="C9:C10"/>
    <mergeCell ref="D9:D10"/>
    <mergeCell ref="E9:E10"/>
    <mergeCell ref="F9:F10"/>
    <mergeCell ref="D41:D42"/>
    <mergeCell ref="E41:E42"/>
    <mergeCell ref="F41:F42"/>
    <mergeCell ref="G41:G4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D6CD20"/>
  </sheetPr>
  <dimension ref="A1:J62"/>
  <sheetViews>
    <sheetView showGridLines="0" workbookViewId="0"/>
  </sheetViews>
  <sheetFormatPr defaultRowHeight="15"/>
  <cols>
    <col min="1" max="1" width="12.7109375" style="44" customWidth="1"/>
    <col min="2" max="4" width="12.7109375" customWidth="1"/>
    <col min="5" max="5" width="16.42578125" customWidth="1"/>
    <col min="6" max="7" width="12.7109375" customWidth="1"/>
    <col min="8" max="8" width="16.42578125" customWidth="1"/>
    <col min="9" max="10" width="12.7109375" customWidth="1"/>
  </cols>
  <sheetData>
    <row r="1" spans="1:10">
      <c r="A1" s="18" t="s">
        <v>37</v>
      </c>
      <c r="B1" s="18" t="s">
        <v>38</v>
      </c>
      <c r="C1" s="18" t="s">
        <v>39</v>
      </c>
      <c r="D1" s="18" t="s">
        <v>40</v>
      </c>
      <c r="E1" s="18" t="s">
        <v>41</v>
      </c>
      <c r="F1" s="18" t="s">
        <v>42</v>
      </c>
      <c r="G1" s="18" t="s">
        <v>43</v>
      </c>
      <c r="H1" s="18" t="s">
        <v>44</v>
      </c>
      <c r="I1" s="18" t="s">
        <v>45</v>
      </c>
      <c r="J1" s="18" t="s">
        <v>46</v>
      </c>
    </row>
    <row r="2" spans="1:10">
      <c r="A2" s="43">
        <v>43496</v>
      </c>
      <c r="B2" s="119">
        <v>11088</v>
      </c>
      <c r="C2" s="119">
        <v>9795</v>
      </c>
      <c r="D2" s="119">
        <v>6012</v>
      </c>
      <c r="E2" s="119">
        <v>4777</v>
      </c>
      <c r="F2" s="119">
        <v>4491</v>
      </c>
      <c r="G2" s="119">
        <v>2422</v>
      </c>
      <c r="H2" s="119">
        <v>6311</v>
      </c>
      <c r="I2" s="119">
        <v>5304</v>
      </c>
      <c r="J2" s="119">
        <v>3590</v>
      </c>
    </row>
    <row r="3" spans="1:10">
      <c r="A3" s="42">
        <v>43524</v>
      </c>
      <c r="B3" s="118">
        <v>11531</v>
      </c>
      <c r="C3" s="118">
        <v>10238</v>
      </c>
      <c r="D3" s="118">
        <v>5854</v>
      </c>
      <c r="E3" s="118">
        <v>5037</v>
      </c>
      <c r="F3" s="118">
        <v>4538</v>
      </c>
      <c r="G3" s="118">
        <v>2391</v>
      </c>
      <c r="H3" s="118">
        <v>6494</v>
      </c>
      <c r="I3" s="118">
        <v>5700</v>
      </c>
      <c r="J3" s="118">
        <v>3463</v>
      </c>
    </row>
    <row r="4" spans="1:10">
      <c r="A4" s="43">
        <v>43555</v>
      </c>
      <c r="B4" s="119">
        <v>11765</v>
      </c>
      <c r="C4" s="119">
        <v>10336</v>
      </c>
      <c r="D4" s="119">
        <v>6445</v>
      </c>
      <c r="E4" s="119">
        <v>5063</v>
      </c>
      <c r="F4" s="119">
        <v>4532</v>
      </c>
      <c r="G4" s="119">
        <v>2486</v>
      </c>
      <c r="H4" s="119">
        <v>6702</v>
      </c>
      <c r="I4" s="119">
        <v>5804</v>
      </c>
      <c r="J4" s="119">
        <v>3959</v>
      </c>
    </row>
    <row r="5" spans="1:10">
      <c r="A5" s="42">
        <v>43585</v>
      </c>
      <c r="B5" s="118">
        <v>10800</v>
      </c>
      <c r="C5" s="118">
        <v>9618</v>
      </c>
      <c r="D5" s="118">
        <v>6011</v>
      </c>
      <c r="E5" s="118">
        <v>4831</v>
      </c>
      <c r="F5" s="118">
        <v>4264</v>
      </c>
      <c r="G5" s="118">
        <v>2465</v>
      </c>
      <c r="H5" s="118">
        <v>5969</v>
      </c>
      <c r="I5" s="118">
        <v>5354</v>
      </c>
      <c r="J5" s="118">
        <v>3546</v>
      </c>
    </row>
    <row r="6" spans="1:10">
      <c r="A6" s="43">
        <v>43616</v>
      </c>
      <c r="B6" s="119">
        <v>13168</v>
      </c>
      <c r="C6" s="119">
        <v>11416</v>
      </c>
      <c r="D6" s="119">
        <v>6834</v>
      </c>
      <c r="E6" s="119">
        <v>5905</v>
      </c>
      <c r="F6" s="119">
        <v>5126</v>
      </c>
      <c r="G6" s="119">
        <v>2702</v>
      </c>
      <c r="H6" s="119">
        <v>7263</v>
      </c>
      <c r="I6" s="119">
        <v>6290</v>
      </c>
      <c r="J6" s="119">
        <v>4132</v>
      </c>
    </row>
    <row r="7" spans="1:10">
      <c r="A7" s="42">
        <v>43646</v>
      </c>
      <c r="B7" s="118">
        <v>11167</v>
      </c>
      <c r="C7" s="118">
        <v>10105</v>
      </c>
      <c r="D7" s="118">
        <v>6322</v>
      </c>
      <c r="E7" s="118">
        <v>4970</v>
      </c>
      <c r="F7" s="118">
        <v>4608</v>
      </c>
      <c r="G7" s="118">
        <v>2540</v>
      </c>
      <c r="H7" s="118">
        <v>6197</v>
      </c>
      <c r="I7" s="118">
        <v>5497</v>
      </c>
      <c r="J7" s="118">
        <v>3782</v>
      </c>
    </row>
    <row r="8" spans="1:10">
      <c r="A8" s="43">
        <v>43677</v>
      </c>
      <c r="B8" s="119">
        <v>18205</v>
      </c>
      <c r="C8" s="119">
        <v>13281</v>
      </c>
      <c r="D8" s="119">
        <v>6738</v>
      </c>
      <c r="E8" s="119">
        <v>8527</v>
      </c>
      <c r="F8" s="119">
        <v>6150</v>
      </c>
      <c r="G8" s="119">
        <v>2709</v>
      </c>
      <c r="H8" s="119">
        <v>9678</v>
      </c>
      <c r="I8" s="119">
        <v>7131</v>
      </c>
      <c r="J8" s="119">
        <v>4029</v>
      </c>
    </row>
    <row r="9" spans="1:10">
      <c r="A9" s="42">
        <v>43708</v>
      </c>
      <c r="B9" s="118">
        <v>14192</v>
      </c>
      <c r="C9" s="118">
        <v>12852</v>
      </c>
      <c r="D9" s="118">
        <v>7406</v>
      </c>
      <c r="E9" s="118">
        <v>6485</v>
      </c>
      <c r="F9" s="118">
        <v>5944</v>
      </c>
      <c r="G9" s="118">
        <v>3092</v>
      </c>
      <c r="H9" s="118">
        <v>7707</v>
      </c>
      <c r="I9" s="118">
        <v>6908</v>
      </c>
      <c r="J9" s="118">
        <v>4314</v>
      </c>
    </row>
    <row r="10" spans="1:10">
      <c r="A10" s="43">
        <v>43738</v>
      </c>
      <c r="B10" s="119">
        <v>15275</v>
      </c>
      <c r="C10" s="119">
        <v>12287</v>
      </c>
      <c r="D10" s="119">
        <v>7801</v>
      </c>
      <c r="E10" s="119">
        <v>6835</v>
      </c>
      <c r="F10" s="119">
        <v>5597</v>
      </c>
      <c r="G10" s="119">
        <v>3302</v>
      </c>
      <c r="H10" s="119">
        <v>8440</v>
      </c>
      <c r="I10" s="119">
        <v>6690</v>
      </c>
      <c r="J10" s="119">
        <v>4499</v>
      </c>
    </row>
    <row r="11" spans="1:10">
      <c r="A11" s="42">
        <v>43769</v>
      </c>
      <c r="B11" s="118">
        <v>15952</v>
      </c>
      <c r="C11" s="118">
        <v>13949</v>
      </c>
      <c r="D11" s="118">
        <v>8544</v>
      </c>
      <c r="E11" s="118">
        <v>7009</v>
      </c>
      <c r="F11" s="118">
        <v>6354</v>
      </c>
      <c r="G11" s="118">
        <v>3533</v>
      </c>
      <c r="H11" s="118">
        <v>8943</v>
      </c>
      <c r="I11" s="118">
        <v>7595</v>
      </c>
      <c r="J11" s="118">
        <v>5011</v>
      </c>
    </row>
    <row r="12" spans="1:10">
      <c r="A12" s="43">
        <v>43799</v>
      </c>
      <c r="B12" s="119">
        <v>13639</v>
      </c>
      <c r="C12" s="119">
        <v>12334</v>
      </c>
      <c r="D12" s="119">
        <v>7593</v>
      </c>
      <c r="E12" s="119">
        <v>6009</v>
      </c>
      <c r="F12" s="119">
        <v>5563</v>
      </c>
      <c r="G12" s="119">
        <v>3097</v>
      </c>
      <c r="H12" s="119">
        <v>7630</v>
      </c>
      <c r="I12" s="119">
        <v>6771</v>
      </c>
      <c r="J12" s="119">
        <v>4496</v>
      </c>
    </row>
    <row r="13" spans="1:10">
      <c r="A13" s="42">
        <v>43830</v>
      </c>
      <c r="B13" s="118">
        <v>9870</v>
      </c>
      <c r="C13" s="118">
        <v>9298</v>
      </c>
      <c r="D13" s="118">
        <v>7335</v>
      </c>
      <c r="E13" s="118">
        <v>4280</v>
      </c>
      <c r="F13" s="118">
        <v>4084</v>
      </c>
      <c r="G13" s="118">
        <v>3155</v>
      </c>
      <c r="H13" s="118">
        <v>5590</v>
      </c>
      <c r="I13" s="118">
        <v>5214</v>
      </c>
      <c r="J13" s="118">
        <v>4180</v>
      </c>
    </row>
    <row r="14" spans="1:10">
      <c r="A14" s="43">
        <v>43861</v>
      </c>
      <c r="B14" s="119">
        <v>12707</v>
      </c>
      <c r="C14" s="119">
        <v>9385</v>
      </c>
      <c r="D14" s="119">
        <v>8318</v>
      </c>
      <c r="E14" s="119">
        <v>5461</v>
      </c>
      <c r="F14" s="119">
        <v>4152</v>
      </c>
      <c r="G14" s="119">
        <v>3483</v>
      </c>
      <c r="H14" s="119">
        <v>7246</v>
      </c>
      <c r="I14" s="119">
        <v>5233</v>
      </c>
      <c r="J14" s="119">
        <v>4835</v>
      </c>
    </row>
    <row r="15" spans="1:10">
      <c r="A15" s="42">
        <v>43890</v>
      </c>
      <c r="B15" s="118">
        <v>13572</v>
      </c>
      <c r="C15" s="118">
        <v>12455</v>
      </c>
      <c r="D15" s="118">
        <v>8880</v>
      </c>
      <c r="E15" s="118">
        <v>5812</v>
      </c>
      <c r="F15" s="118">
        <v>5479</v>
      </c>
      <c r="G15" s="118">
        <v>3672</v>
      </c>
      <c r="H15" s="118">
        <v>7760</v>
      </c>
      <c r="I15" s="118">
        <v>6976</v>
      </c>
      <c r="J15" s="118">
        <v>5208</v>
      </c>
    </row>
    <row r="16" spans="1:10">
      <c r="A16" s="43">
        <v>43921</v>
      </c>
      <c r="B16" s="119">
        <v>12783</v>
      </c>
      <c r="C16" s="119">
        <v>12350</v>
      </c>
      <c r="D16" s="119">
        <v>9625</v>
      </c>
      <c r="E16" s="119">
        <v>5574</v>
      </c>
      <c r="F16" s="119">
        <v>5484</v>
      </c>
      <c r="G16" s="119">
        <v>3979</v>
      </c>
      <c r="H16" s="119">
        <v>7209</v>
      </c>
      <c r="I16" s="119">
        <v>6866</v>
      </c>
      <c r="J16" s="119">
        <v>5646</v>
      </c>
    </row>
    <row r="17" spans="1:10">
      <c r="A17" s="42">
        <v>43951</v>
      </c>
      <c r="B17" s="118">
        <v>8351</v>
      </c>
      <c r="C17" s="118">
        <v>10587</v>
      </c>
      <c r="D17" s="118">
        <v>8955</v>
      </c>
      <c r="E17" s="118">
        <v>3677</v>
      </c>
      <c r="F17" s="118">
        <v>4736</v>
      </c>
      <c r="G17" s="118">
        <v>3992</v>
      </c>
      <c r="H17" s="118">
        <v>4674</v>
      </c>
      <c r="I17" s="118">
        <v>5851</v>
      </c>
      <c r="J17" s="118">
        <v>4963</v>
      </c>
    </row>
    <row r="18" spans="1:10">
      <c r="A18" s="43">
        <v>43982</v>
      </c>
      <c r="B18" s="119">
        <v>14052</v>
      </c>
      <c r="C18" s="119">
        <v>10588</v>
      </c>
      <c r="D18" s="119">
        <v>8124</v>
      </c>
      <c r="E18" s="119">
        <v>6557</v>
      </c>
      <c r="F18" s="119">
        <v>5000</v>
      </c>
      <c r="G18" s="119">
        <v>3487</v>
      </c>
      <c r="H18" s="119">
        <v>7495</v>
      </c>
      <c r="I18" s="119">
        <v>5588</v>
      </c>
      <c r="J18" s="119">
        <v>4637</v>
      </c>
    </row>
    <row r="19" spans="1:10">
      <c r="A19" s="42">
        <v>44012</v>
      </c>
      <c r="B19" s="118">
        <v>11746</v>
      </c>
      <c r="C19" s="118">
        <v>11718</v>
      </c>
      <c r="D19" s="118">
        <v>8772</v>
      </c>
      <c r="E19" s="118">
        <v>5586</v>
      </c>
      <c r="F19" s="118">
        <v>5444</v>
      </c>
      <c r="G19" s="118">
        <v>3735</v>
      </c>
      <c r="H19" s="118">
        <v>6160</v>
      </c>
      <c r="I19" s="118">
        <v>6274</v>
      </c>
      <c r="J19" s="118">
        <v>5037</v>
      </c>
    </row>
    <row r="20" spans="1:10">
      <c r="A20" s="43">
        <v>44043</v>
      </c>
      <c r="B20" s="119">
        <v>15729</v>
      </c>
      <c r="C20" s="119">
        <v>11865</v>
      </c>
      <c r="D20" s="119">
        <v>8646</v>
      </c>
      <c r="E20" s="119">
        <v>7812</v>
      </c>
      <c r="F20" s="119">
        <v>5832</v>
      </c>
      <c r="G20" s="119">
        <v>3496</v>
      </c>
      <c r="H20" s="119">
        <v>7917</v>
      </c>
      <c r="I20" s="119">
        <v>6033</v>
      </c>
      <c r="J20" s="119">
        <v>5150</v>
      </c>
    </row>
    <row r="21" spans="1:10">
      <c r="A21" s="42">
        <v>44074</v>
      </c>
      <c r="B21" s="118">
        <v>10360</v>
      </c>
      <c r="C21" s="118">
        <v>9652</v>
      </c>
      <c r="D21" s="118">
        <v>8360</v>
      </c>
      <c r="E21" s="118">
        <v>4817</v>
      </c>
      <c r="F21" s="118">
        <v>4761</v>
      </c>
      <c r="G21" s="118">
        <v>3404</v>
      </c>
      <c r="H21" s="118">
        <v>5543</v>
      </c>
      <c r="I21" s="118">
        <v>4891</v>
      </c>
      <c r="J21" s="118">
        <v>4956</v>
      </c>
    </row>
    <row r="22" spans="1:10">
      <c r="A22" s="43">
        <v>44104</v>
      </c>
      <c r="B22" s="119">
        <v>18135</v>
      </c>
      <c r="C22" s="119">
        <v>12202</v>
      </c>
      <c r="D22" s="119">
        <v>8769</v>
      </c>
      <c r="E22" s="119">
        <v>8281</v>
      </c>
      <c r="F22" s="119">
        <v>5684</v>
      </c>
      <c r="G22" s="119">
        <v>3714</v>
      </c>
      <c r="H22" s="119">
        <v>9854</v>
      </c>
      <c r="I22" s="119">
        <v>6518</v>
      </c>
      <c r="J22" s="119">
        <v>5055</v>
      </c>
    </row>
    <row r="23" spans="1:10">
      <c r="A23" s="42">
        <v>44135</v>
      </c>
      <c r="B23" s="118">
        <v>16152</v>
      </c>
      <c r="C23" s="118">
        <v>15076</v>
      </c>
      <c r="D23" s="118">
        <v>9125</v>
      </c>
      <c r="E23" s="118">
        <v>7209</v>
      </c>
      <c r="F23" s="118">
        <v>6842</v>
      </c>
      <c r="G23" s="118">
        <v>3894</v>
      </c>
      <c r="H23" s="118">
        <v>8943</v>
      </c>
      <c r="I23" s="118">
        <v>8234</v>
      </c>
      <c r="J23" s="118">
        <v>5231</v>
      </c>
    </row>
    <row r="24" spans="1:10">
      <c r="A24" s="43">
        <v>44165</v>
      </c>
      <c r="B24" s="119">
        <v>13575</v>
      </c>
      <c r="C24" s="119">
        <v>12517</v>
      </c>
      <c r="D24" s="119">
        <v>10041</v>
      </c>
      <c r="E24" s="119">
        <v>6166</v>
      </c>
      <c r="F24" s="119">
        <v>5612</v>
      </c>
      <c r="G24" s="119">
        <v>4194</v>
      </c>
      <c r="H24" s="119">
        <v>7409</v>
      </c>
      <c r="I24" s="119">
        <v>6905</v>
      </c>
      <c r="J24" s="119">
        <v>5847</v>
      </c>
    </row>
    <row r="25" spans="1:10">
      <c r="A25" s="42">
        <v>44196</v>
      </c>
      <c r="B25" s="118">
        <v>9677</v>
      </c>
      <c r="C25" s="118">
        <v>9421</v>
      </c>
      <c r="D25" s="118">
        <v>9025</v>
      </c>
      <c r="E25" s="118">
        <v>4261</v>
      </c>
      <c r="F25" s="118">
        <v>4397</v>
      </c>
      <c r="G25" s="118">
        <v>3793</v>
      </c>
      <c r="H25" s="118">
        <v>5416</v>
      </c>
      <c r="I25" s="118">
        <v>5024</v>
      </c>
      <c r="J25" s="118">
        <v>5232</v>
      </c>
    </row>
    <row r="26" spans="1:10">
      <c r="A26" s="43">
        <v>44227</v>
      </c>
      <c r="B26" s="119">
        <v>12048</v>
      </c>
      <c r="C26" s="119">
        <v>9797</v>
      </c>
      <c r="D26" s="119">
        <v>9317</v>
      </c>
      <c r="E26" s="119">
        <v>5557</v>
      </c>
      <c r="F26" s="119">
        <v>4634</v>
      </c>
      <c r="G26" s="119">
        <v>3956</v>
      </c>
      <c r="H26" s="119">
        <v>6491</v>
      </c>
      <c r="I26" s="119">
        <v>5163</v>
      </c>
      <c r="J26" s="119">
        <v>5361</v>
      </c>
    </row>
    <row r="27" spans="1:10">
      <c r="A27" s="42">
        <v>44255</v>
      </c>
      <c r="B27" s="118">
        <v>14518</v>
      </c>
      <c r="C27" s="118">
        <v>11955</v>
      </c>
      <c r="D27" s="118">
        <v>10819</v>
      </c>
      <c r="E27" s="118">
        <v>6565</v>
      </c>
      <c r="F27" s="118">
        <v>5458</v>
      </c>
      <c r="G27" s="118">
        <v>4651</v>
      </c>
      <c r="H27" s="118">
        <v>7953</v>
      </c>
      <c r="I27" s="118">
        <v>6497</v>
      </c>
      <c r="J27" s="118">
        <v>6168</v>
      </c>
    </row>
    <row r="28" spans="1:10">
      <c r="A28" s="43">
        <v>44286</v>
      </c>
      <c r="B28" s="119">
        <v>14158</v>
      </c>
      <c r="C28" s="119">
        <v>13083</v>
      </c>
      <c r="D28" s="119">
        <v>11154</v>
      </c>
      <c r="E28" s="119">
        <v>6166</v>
      </c>
      <c r="F28" s="119">
        <v>5934</v>
      </c>
      <c r="G28" s="119">
        <v>4624</v>
      </c>
      <c r="H28" s="119">
        <v>7992</v>
      </c>
      <c r="I28" s="119">
        <v>7149</v>
      </c>
      <c r="J28" s="119">
        <v>6530</v>
      </c>
    </row>
    <row r="29" spans="1:10">
      <c r="A29" s="42">
        <v>44316</v>
      </c>
      <c r="B29" s="118">
        <v>12293</v>
      </c>
      <c r="C29" s="118">
        <v>10826</v>
      </c>
      <c r="D29" s="118">
        <v>9437</v>
      </c>
      <c r="E29" s="118">
        <v>5446</v>
      </c>
      <c r="F29" s="118">
        <v>4957</v>
      </c>
      <c r="G29" s="118">
        <v>3941</v>
      </c>
      <c r="H29" s="118">
        <v>6847</v>
      </c>
      <c r="I29" s="118">
        <v>5869</v>
      </c>
      <c r="J29" s="118">
        <v>5496</v>
      </c>
    </row>
    <row r="30" spans="1:10">
      <c r="A30" s="43">
        <v>44347</v>
      </c>
      <c r="B30" s="119">
        <v>14702</v>
      </c>
      <c r="C30" s="119">
        <v>11398</v>
      </c>
      <c r="D30" s="119">
        <v>10208</v>
      </c>
      <c r="E30" s="119">
        <v>6570</v>
      </c>
      <c r="F30" s="119">
        <v>5133</v>
      </c>
      <c r="G30" s="119">
        <v>4256</v>
      </c>
      <c r="H30" s="119">
        <v>8132</v>
      </c>
      <c r="I30" s="119">
        <v>6265</v>
      </c>
      <c r="J30" s="119">
        <v>5952</v>
      </c>
    </row>
    <row r="31" spans="1:10">
      <c r="A31" s="42">
        <v>44377</v>
      </c>
      <c r="B31" s="118">
        <v>15753</v>
      </c>
      <c r="C31" s="118">
        <v>13405</v>
      </c>
      <c r="D31" s="118">
        <v>10563</v>
      </c>
      <c r="E31" s="118">
        <v>6912</v>
      </c>
      <c r="F31" s="118">
        <v>6006</v>
      </c>
      <c r="G31" s="118">
        <v>4509</v>
      </c>
      <c r="H31" s="118">
        <v>8841</v>
      </c>
      <c r="I31" s="118">
        <v>7399</v>
      </c>
      <c r="J31" s="118">
        <v>6054</v>
      </c>
    </row>
    <row r="32" spans="1:10">
      <c r="A32" s="43">
        <v>44408</v>
      </c>
      <c r="B32" s="119">
        <v>11731</v>
      </c>
      <c r="C32" s="119">
        <v>10816</v>
      </c>
      <c r="D32" s="119">
        <v>10244</v>
      </c>
      <c r="E32" s="119">
        <v>5243</v>
      </c>
      <c r="F32" s="119">
        <v>4973</v>
      </c>
      <c r="G32" s="119">
        <v>4443</v>
      </c>
      <c r="H32" s="119">
        <v>6488</v>
      </c>
      <c r="I32" s="119">
        <v>5843</v>
      </c>
      <c r="J32" s="119">
        <v>5801</v>
      </c>
    </row>
    <row r="33" spans="1:10">
      <c r="A33" s="42">
        <v>44439</v>
      </c>
      <c r="B33" s="118">
        <v>9879</v>
      </c>
      <c r="C33" s="118">
        <v>9717</v>
      </c>
      <c r="D33" s="118">
        <v>10453</v>
      </c>
      <c r="E33" s="118">
        <v>4100</v>
      </c>
      <c r="F33" s="118">
        <v>4361</v>
      </c>
      <c r="G33" s="118">
        <v>4532</v>
      </c>
      <c r="H33" s="118">
        <v>5779</v>
      </c>
      <c r="I33" s="118">
        <v>5356</v>
      </c>
      <c r="J33" s="118">
        <v>5921</v>
      </c>
    </row>
    <row r="34" spans="1:10">
      <c r="A34" s="43">
        <v>44469</v>
      </c>
      <c r="B34" s="119">
        <v>10952</v>
      </c>
      <c r="C34" s="119">
        <v>9207</v>
      </c>
      <c r="D34" s="119">
        <v>9794</v>
      </c>
      <c r="E34" s="119">
        <v>4777</v>
      </c>
      <c r="F34" s="119">
        <v>4098</v>
      </c>
      <c r="G34" s="119">
        <v>4244</v>
      </c>
      <c r="H34" s="119">
        <v>6175</v>
      </c>
      <c r="I34" s="119">
        <v>5109</v>
      </c>
      <c r="J34" s="119">
        <v>5550</v>
      </c>
    </row>
    <row r="35" spans="1:10">
      <c r="A35" s="42">
        <v>44500</v>
      </c>
      <c r="B35" s="118">
        <v>14047</v>
      </c>
      <c r="C35" s="118">
        <v>10284</v>
      </c>
      <c r="D35" s="118">
        <v>9595</v>
      </c>
      <c r="E35" s="118">
        <v>6272</v>
      </c>
      <c r="F35" s="118">
        <v>4610</v>
      </c>
      <c r="G35" s="118">
        <v>4093</v>
      </c>
      <c r="H35" s="118">
        <v>7775</v>
      </c>
      <c r="I35" s="118">
        <v>5674</v>
      </c>
      <c r="J35" s="118">
        <v>5502</v>
      </c>
    </row>
    <row r="36" spans="1:10">
      <c r="A36" s="43">
        <v>44530</v>
      </c>
      <c r="B36" s="119">
        <v>14033</v>
      </c>
      <c r="C36" s="119">
        <v>11731</v>
      </c>
      <c r="D36" s="119">
        <v>11459</v>
      </c>
      <c r="E36" s="119">
        <v>5970</v>
      </c>
      <c r="F36" s="119">
        <v>5203</v>
      </c>
      <c r="G36" s="119">
        <v>4773</v>
      </c>
      <c r="H36" s="119">
        <v>8063</v>
      </c>
      <c r="I36" s="119">
        <v>6528</v>
      </c>
      <c r="J36" s="119">
        <v>6686</v>
      </c>
    </row>
    <row r="37" spans="1:10">
      <c r="A37" s="42">
        <v>44561</v>
      </c>
      <c r="B37" s="118">
        <v>10861</v>
      </c>
      <c r="C37" s="118">
        <v>9423</v>
      </c>
      <c r="D37" s="118">
        <v>10022</v>
      </c>
      <c r="E37" s="118">
        <v>4760</v>
      </c>
      <c r="F37" s="118">
        <v>4171</v>
      </c>
      <c r="G37" s="118">
        <v>4411</v>
      </c>
      <c r="H37" s="118">
        <v>6101</v>
      </c>
      <c r="I37" s="118">
        <v>5252</v>
      </c>
      <c r="J37" s="118">
        <v>5611</v>
      </c>
    </row>
    <row r="38" spans="1:10">
      <c r="A38" s="43">
        <v>44592</v>
      </c>
      <c r="B38" s="119">
        <v>9149</v>
      </c>
      <c r="C38" s="119">
        <v>8344</v>
      </c>
      <c r="D38" s="119">
        <v>10044</v>
      </c>
      <c r="E38" s="119">
        <v>3977</v>
      </c>
      <c r="F38" s="119">
        <v>3755</v>
      </c>
      <c r="G38" s="119">
        <v>4287</v>
      </c>
      <c r="H38" s="119">
        <v>5172</v>
      </c>
      <c r="I38" s="119">
        <v>4589</v>
      </c>
      <c r="J38" s="119">
        <v>5757</v>
      </c>
    </row>
    <row r="39" spans="1:10">
      <c r="A39" s="42">
        <v>44620</v>
      </c>
      <c r="B39" s="118">
        <v>11840</v>
      </c>
      <c r="C39" s="118">
        <v>9472</v>
      </c>
      <c r="D39" s="118">
        <v>11923</v>
      </c>
      <c r="E39" s="118">
        <v>4990</v>
      </c>
      <c r="F39" s="118">
        <v>4104</v>
      </c>
      <c r="G39" s="118">
        <v>5098</v>
      </c>
      <c r="H39" s="118">
        <v>6850</v>
      </c>
      <c r="I39" s="118">
        <v>5368</v>
      </c>
      <c r="J39" s="118">
        <v>6825</v>
      </c>
    </row>
    <row r="40" spans="1:10">
      <c r="A40" s="43">
        <v>44651</v>
      </c>
      <c r="B40" s="119">
        <v>10781</v>
      </c>
      <c r="C40" s="119">
        <v>9771</v>
      </c>
      <c r="D40" s="119">
        <v>12965</v>
      </c>
      <c r="E40" s="119">
        <v>4436</v>
      </c>
      <c r="F40" s="119">
        <v>4133</v>
      </c>
      <c r="G40" s="119">
        <v>5782</v>
      </c>
      <c r="H40" s="119">
        <v>6345</v>
      </c>
      <c r="I40" s="119">
        <v>5638</v>
      </c>
      <c r="J40" s="119">
        <v>7183</v>
      </c>
    </row>
    <row r="41" spans="1:10">
      <c r="A41" s="42">
        <v>44681</v>
      </c>
      <c r="B41" s="118">
        <v>9850</v>
      </c>
      <c r="C41" s="118">
        <v>7894</v>
      </c>
      <c r="D41" s="118">
        <v>10468</v>
      </c>
      <c r="E41" s="118">
        <v>4167</v>
      </c>
      <c r="F41" s="118">
        <v>3380</v>
      </c>
      <c r="G41" s="118">
        <v>4704</v>
      </c>
      <c r="H41" s="118">
        <v>5683</v>
      </c>
      <c r="I41" s="118">
        <v>4514</v>
      </c>
      <c r="J41" s="118">
        <v>5764</v>
      </c>
    </row>
    <row r="42" spans="1:10">
      <c r="A42" s="43">
        <v>44712</v>
      </c>
      <c r="B42" s="119">
        <v>11121</v>
      </c>
      <c r="C42" s="119">
        <v>9153</v>
      </c>
      <c r="D42" s="119">
        <v>12353</v>
      </c>
      <c r="E42" s="119">
        <v>4954</v>
      </c>
      <c r="F42" s="119">
        <v>3970</v>
      </c>
      <c r="G42" s="119">
        <v>5319</v>
      </c>
      <c r="H42" s="119">
        <v>6167</v>
      </c>
      <c r="I42" s="119">
        <v>5183</v>
      </c>
      <c r="J42" s="119">
        <v>7034</v>
      </c>
    </row>
    <row r="43" spans="1:10">
      <c r="A43" s="42">
        <v>44742</v>
      </c>
      <c r="B43" s="118">
        <v>9784</v>
      </c>
      <c r="C43" s="118">
        <v>8610</v>
      </c>
      <c r="D43" s="118">
        <v>11392</v>
      </c>
      <c r="E43" s="118">
        <v>4137</v>
      </c>
      <c r="F43" s="118">
        <v>3630</v>
      </c>
      <c r="G43" s="118">
        <v>4984</v>
      </c>
      <c r="H43" s="118">
        <v>5647</v>
      </c>
      <c r="I43" s="118">
        <v>4980</v>
      </c>
      <c r="J43" s="118">
        <v>6408</v>
      </c>
    </row>
    <row r="44" spans="1:10">
      <c r="A44" s="43">
        <v>44773</v>
      </c>
      <c r="B44" s="119">
        <v>8723</v>
      </c>
      <c r="C44" s="119">
        <v>6697</v>
      </c>
      <c r="D44" s="119">
        <v>10419</v>
      </c>
      <c r="E44" s="119">
        <v>3768</v>
      </c>
      <c r="F44" s="119">
        <v>2909</v>
      </c>
      <c r="G44" s="119">
        <v>4488</v>
      </c>
      <c r="H44" s="119">
        <v>4955</v>
      </c>
      <c r="I44" s="119">
        <v>3788</v>
      </c>
      <c r="J44" s="119">
        <v>5931</v>
      </c>
    </row>
    <row r="45" spans="1:10">
      <c r="A45" s="42">
        <v>44804</v>
      </c>
      <c r="B45" s="118">
        <v>11184</v>
      </c>
      <c r="C45" s="118">
        <v>9929</v>
      </c>
      <c r="D45" s="118">
        <v>11707</v>
      </c>
      <c r="E45" s="118">
        <v>4590</v>
      </c>
      <c r="F45" s="118">
        <v>4268</v>
      </c>
      <c r="G45" s="118">
        <v>4987</v>
      </c>
      <c r="H45" s="118">
        <v>6594</v>
      </c>
      <c r="I45" s="118">
        <v>5661</v>
      </c>
      <c r="J45" s="118">
        <v>6720</v>
      </c>
    </row>
    <row r="46" spans="1:10">
      <c r="A46" s="43">
        <v>44834</v>
      </c>
      <c r="B46" s="119">
        <v>9192</v>
      </c>
      <c r="C46" s="119">
        <v>8410</v>
      </c>
      <c r="D46" s="119">
        <v>10405</v>
      </c>
      <c r="E46" s="119">
        <v>3696</v>
      </c>
      <c r="F46" s="119">
        <v>3546</v>
      </c>
      <c r="G46" s="119">
        <v>4434</v>
      </c>
      <c r="H46" s="119">
        <v>5496</v>
      </c>
      <c r="I46" s="119">
        <v>4864</v>
      </c>
      <c r="J46" s="119">
        <v>5971</v>
      </c>
    </row>
    <row r="47" spans="1:10">
      <c r="A47" s="42">
        <v>44865</v>
      </c>
      <c r="B47" s="118">
        <v>8722</v>
      </c>
      <c r="C47" s="118">
        <v>7966</v>
      </c>
      <c r="D47" s="118">
        <v>11282</v>
      </c>
      <c r="E47" s="118">
        <v>3459</v>
      </c>
      <c r="F47" s="118">
        <v>3243</v>
      </c>
      <c r="G47" s="118">
        <v>4882</v>
      </c>
      <c r="H47" s="118">
        <v>5263</v>
      </c>
      <c r="I47" s="118">
        <v>4723</v>
      </c>
      <c r="J47" s="118">
        <v>6400</v>
      </c>
    </row>
    <row r="48" spans="1:10">
      <c r="A48" s="43">
        <v>44895</v>
      </c>
      <c r="B48" s="119">
        <v>9862</v>
      </c>
      <c r="C48" s="119">
        <v>8583</v>
      </c>
      <c r="D48" s="119">
        <v>12362</v>
      </c>
      <c r="E48" s="119">
        <v>4025</v>
      </c>
      <c r="F48" s="119">
        <v>3533</v>
      </c>
      <c r="G48" s="119">
        <v>5186</v>
      </c>
      <c r="H48" s="119">
        <v>5837</v>
      </c>
      <c r="I48" s="119">
        <v>5050</v>
      </c>
      <c r="J48" s="119">
        <v>7176</v>
      </c>
    </row>
    <row r="49" spans="1:10">
      <c r="A49" s="42">
        <v>44926</v>
      </c>
      <c r="B49" s="118">
        <v>5406</v>
      </c>
      <c r="C49" s="118">
        <v>5584</v>
      </c>
      <c r="D49" s="118">
        <v>9778</v>
      </c>
      <c r="E49" s="118">
        <v>2117</v>
      </c>
      <c r="F49" s="118">
        <v>2262</v>
      </c>
      <c r="G49" s="118">
        <v>4211</v>
      </c>
      <c r="H49" s="118">
        <v>3289</v>
      </c>
      <c r="I49" s="118">
        <v>3322</v>
      </c>
      <c r="J49" s="118">
        <v>5567</v>
      </c>
    </row>
    <row r="50" spans="1:10">
      <c r="A50" s="43">
        <v>44957</v>
      </c>
      <c r="B50" s="119">
        <v>10845</v>
      </c>
      <c r="C50" s="119">
        <v>7762</v>
      </c>
      <c r="D50" s="119">
        <v>10797</v>
      </c>
      <c r="E50" s="119">
        <v>4403</v>
      </c>
      <c r="F50" s="119">
        <v>3217</v>
      </c>
      <c r="G50" s="119">
        <v>4597</v>
      </c>
      <c r="H50" s="119">
        <v>6442</v>
      </c>
      <c r="I50" s="119">
        <v>4545</v>
      </c>
      <c r="J50" s="119">
        <v>6200</v>
      </c>
    </row>
    <row r="51" spans="1:10">
      <c r="A51" s="42">
        <v>44985</v>
      </c>
      <c r="B51" s="118">
        <v>13591</v>
      </c>
      <c r="C51" s="118">
        <v>10093</v>
      </c>
      <c r="D51" s="118">
        <v>10187</v>
      </c>
      <c r="E51" s="118">
        <v>5653</v>
      </c>
      <c r="F51" s="118">
        <v>4244</v>
      </c>
      <c r="G51" s="118">
        <v>4255</v>
      </c>
      <c r="H51" s="118">
        <v>7938</v>
      </c>
      <c r="I51" s="118">
        <v>5849</v>
      </c>
      <c r="J51" s="118">
        <v>5932</v>
      </c>
    </row>
    <row r="52" spans="1:10">
      <c r="A52" s="43">
        <v>45016</v>
      </c>
      <c r="B52" s="119">
        <v>14070</v>
      </c>
      <c r="C52" s="119">
        <v>11974</v>
      </c>
      <c r="D52" s="119">
        <v>11952</v>
      </c>
      <c r="E52" s="119">
        <v>5800</v>
      </c>
      <c r="F52" s="119">
        <v>5026</v>
      </c>
      <c r="G52" s="119">
        <v>4964</v>
      </c>
      <c r="H52" s="119">
        <v>8270</v>
      </c>
      <c r="I52" s="119">
        <v>6948</v>
      </c>
      <c r="J52" s="119">
        <v>6988</v>
      </c>
    </row>
    <row r="53" spans="1:10">
      <c r="A53" s="42">
        <v>45046</v>
      </c>
      <c r="B53" s="118">
        <v>10622</v>
      </c>
      <c r="C53" s="118">
        <v>8727</v>
      </c>
      <c r="D53" s="118">
        <v>9504</v>
      </c>
      <c r="E53" s="118">
        <v>4344</v>
      </c>
      <c r="F53" s="118">
        <v>3553</v>
      </c>
      <c r="G53" s="118">
        <v>3917</v>
      </c>
      <c r="H53" s="118">
        <v>6278</v>
      </c>
      <c r="I53" s="118">
        <v>5174</v>
      </c>
      <c r="J53" s="118">
        <v>5587</v>
      </c>
    </row>
    <row r="54" spans="1:10">
      <c r="A54" s="43">
        <v>45077</v>
      </c>
      <c r="B54" s="119">
        <v>11709</v>
      </c>
      <c r="C54" s="119">
        <v>10872</v>
      </c>
      <c r="D54" s="119">
        <v>11703</v>
      </c>
      <c r="E54" s="119">
        <v>4664</v>
      </c>
      <c r="F54" s="119">
        <v>4422</v>
      </c>
      <c r="G54" s="119">
        <v>4870</v>
      </c>
      <c r="H54" s="119">
        <v>7045</v>
      </c>
      <c r="I54" s="119">
        <v>6450</v>
      </c>
      <c r="J54" s="119">
        <v>6833</v>
      </c>
    </row>
    <row r="55" spans="1:10">
      <c r="A55" s="42">
        <v>45107</v>
      </c>
      <c r="B55" s="118">
        <v>9729</v>
      </c>
      <c r="C55" s="118">
        <v>9665</v>
      </c>
      <c r="D55" s="118">
        <v>10394</v>
      </c>
      <c r="E55" s="118">
        <v>3825</v>
      </c>
      <c r="F55" s="118">
        <v>3905</v>
      </c>
      <c r="G55" s="118">
        <v>4293</v>
      </c>
      <c r="H55" s="118">
        <v>5904</v>
      </c>
      <c r="I55" s="118">
        <v>5760</v>
      </c>
      <c r="J55" s="118">
        <v>6101</v>
      </c>
    </row>
    <row r="56" spans="1:10">
      <c r="A56" s="43">
        <v>45138</v>
      </c>
      <c r="B56" s="119">
        <v>9665</v>
      </c>
      <c r="C56" s="119">
        <v>8719</v>
      </c>
      <c r="D56" s="119">
        <v>10234</v>
      </c>
      <c r="E56" s="119">
        <v>3706</v>
      </c>
      <c r="F56" s="119">
        <v>3502</v>
      </c>
      <c r="G56" s="119">
        <v>3950</v>
      </c>
      <c r="H56" s="119">
        <v>5959</v>
      </c>
      <c r="I56" s="119">
        <v>5217</v>
      </c>
      <c r="J56" s="119">
        <v>6284</v>
      </c>
    </row>
    <row r="57" spans="1:10">
      <c r="A57" s="42">
        <v>45169</v>
      </c>
      <c r="B57" s="118">
        <v>9712</v>
      </c>
      <c r="C57" s="118">
        <v>9294</v>
      </c>
      <c r="D57" s="118">
        <v>10572</v>
      </c>
      <c r="E57" s="118">
        <v>3744</v>
      </c>
      <c r="F57" s="118">
        <v>3615</v>
      </c>
      <c r="G57" s="118">
        <v>4146</v>
      </c>
      <c r="H57" s="118">
        <v>5968</v>
      </c>
      <c r="I57" s="118">
        <v>5679</v>
      </c>
      <c r="J57" s="118">
        <v>6426</v>
      </c>
    </row>
    <row r="58" spans="1:10">
      <c r="A58" s="43">
        <v>45199</v>
      </c>
      <c r="B58" s="119">
        <v>7802</v>
      </c>
      <c r="C58" s="119">
        <v>7734</v>
      </c>
      <c r="D58" s="119">
        <v>8589</v>
      </c>
      <c r="E58" s="119">
        <v>2970</v>
      </c>
      <c r="F58" s="119">
        <v>3016</v>
      </c>
      <c r="G58" s="119">
        <v>3432</v>
      </c>
      <c r="H58" s="119">
        <v>4832</v>
      </c>
      <c r="I58" s="119">
        <v>4718</v>
      </c>
      <c r="J58" s="119">
        <v>5157</v>
      </c>
    </row>
    <row r="59" spans="1:10">
      <c r="A59" s="42">
        <v>45230</v>
      </c>
      <c r="B59" s="118">
        <v>9265</v>
      </c>
      <c r="C59" s="118">
        <v>7892</v>
      </c>
      <c r="D59" s="118">
        <v>9203</v>
      </c>
      <c r="E59" s="118">
        <v>3609</v>
      </c>
      <c r="F59" s="118">
        <v>3178</v>
      </c>
      <c r="G59" s="118">
        <v>3652</v>
      </c>
      <c r="H59" s="118">
        <v>5656</v>
      </c>
      <c r="I59" s="118">
        <v>4714</v>
      </c>
      <c r="J59" s="118">
        <v>5551</v>
      </c>
    </row>
    <row r="60" spans="1:10">
      <c r="A60" s="167">
        <v>45260</v>
      </c>
      <c r="B60" s="166">
        <v>9494</v>
      </c>
      <c r="C60" s="119">
        <v>8357</v>
      </c>
      <c r="D60" s="166">
        <v>9378</v>
      </c>
      <c r="E60" s="119">
        <v>3589</v>
      </c>
      <c r="F60" s="166">
        <v>3310</v>
      </c>
      <c r="G60" s="119">
        <v>3750</v>
      </c>
      <c r="H60" s="166">
        <v>5905</v>
      </c>
      <c r="I60" s="119">
        <v>5047</v>
      </c>
      <c r="J60" s="119">
        <v>5628</v>
      </c>
    </row>
    <row r="61" spans="1:10">
      <c r="A61" s="42">
        <v>45291</v>
      </c>
      <c r="B61" s="118">
        <v>6357</v>
      </c>
      <c r="C61" s="118">
        <v>6046</v>
      </c>
      <c r="D61" s="118">
        <v>7740</v>
      </c>
      <c r="E61" s="118">
        <v>2436</v>
      </c>
      <c r="F61" s="118">
        <v>2421</v>
      </c>
      <c r="G61" s="118">
        <v>3109</v>
      </c>
      <c r="H61" s="118">
        <v>3921</v>
      </c>
      <c r="I61" s="118">
        <v>3625</v>
      </c>
      <c r="J61" s="118">
        <v>4631</v>
      </c>
    </row>
    <row r="62" spans="1:10">
      <c r="A62" s="189">
        <v>45322</v>
      </c>
      <c r="B62" s="190">
        <v>8642</v>
      </c>
      <c r="C62" s="191">
        <v>7794</v>
      </c>
      <c r="D62" s="190">
        <v>10216</v>
      </c>
      <c r="E62" s="191">
        <v>3276</v>
      </c>
      <c r="F62" s="190">
        <v>3094</v>
      </c>
      <c r="G62" s="191">
        <v>4069</v>
      </c>
      <c r="H62" s="190">
        <v>5366</v>
      </c>
      <c r="I62" s="191">
        <v>4700</v>
      </c>
      <c r="J62" s="191">
        <v>6147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1:T94"/>
  <sheetViews>
    <sheetView showGridLines="0" zoomScaleNormal="100" workbookViewId="0"/>
  </sheetViews>
  <sheetFormatPr defaultRowHeight="15"/>
  <cols>
    <col min="1" max="1" width="2.28515625" customWidth="1"/>
    <col min="2" max="2" width="17.5703125" customWidth="1"/>
    <col min="3" max="10" width="14.7109375" customWidth="1"/>
    <col min="11" max="11" width="2.7109375" customWidth="1"/>
    <col min="12" max="12" width="38.42578125" customWidth="1"/>
    <col min="13" max="20" width="12.7109375" customWidth="1"/>
  </cols>
  <sheetData>
    <row r="1" spans="2:20" ht="25.5" customHeight="1"/>
    <row r="2" spans="2:20" ht="18.75" customHeight="1">
      <c r="B2" s="121" t="s">
        <v>316</v>
      </c>
    </row>
    <row r="3" spans="2:20" ht="29.25" customHeight="1">
      <c r="B3" s="120" t="s">
        <v>172</v>
      </c>
      <c r="C3" s="237" t="s">
        <v>291</v>
      </c>
      <c r="D3" s="237"/>
      <c r="E3" s="237"/>
      <c r="F3" s="237"/>
      <c r="G3" s="237"/>
      <c r="H3" s="237"/>
      <c r="I3" s="237"/>
      <c r="J3" s="237"/>
      <c r="L3" s="37" t="s">
        <v>106</v>
      </c>
      <c r="M3" s="37" t="s">
        <v>313</v>
      </c>
      <c r="N3" s="37" t="s">
        <v>121</v>
      </c>
      <c r="O3" s="37" t="s">
        <v>122</v>
      </c>
      <c r="P3" s="37" t="s">
        <v>123</v>
      </c>
      <c r="Q3" s="37" t="s">
        <v>314</v>
      </c>
      <c r="R3" s="37" t="s">
        <v>124</v>
      </c>
      <c r="S3" s="37" t="s">
        <v>125</v>
      </c>
      <c r="T3" s="37" t="s">
        <v>126</v>
      </c>
    </row>
    <row r="4" spans="2:20" ht="14.85" customHeight="1">
      <c r="C4" s="237"/>
      <c r="D4" s="237"/>
      <c r="E4" s="237"/>
      <c r="F4" s="237"/>
      <c r="G4" s="237"/>
      <c r="H4" s="237"/>
      <c r="I4" s="237"/>
      <c r="J4" s="237"/>
      <c r="L4" s="100" t="s">
        <v>15</v>
      </c>
      <c r="M4" s="38"/>
      <c r="N4" s="38"/>
      <c r="O4" s="38"/>
      <c r="P4" s="38"/>
      <c r="Q4" s="38"/>
      <c r="R4" s="38"/>
      <c r="S4" s="38"/>
      <c r="T4" s="39"/>
    </row>
    <row r="5" spans="2:20" ht="14.85" customHeight="1">
      <c r="C5" s="238"/>
      <c r="D5" s="238"/>
      <c r="E5" s="238"/>
      <c r="F5" s="238"/>
      <c r="G5" s="238"/>
      <c r="H5" s="238"/>
      <c r="I5" s="238"/>
      <c r="J5" s="238"/>
      <c r="L5" s="85" t="s">
        <v>17</v>
      </c>
      <c r="M5" s="197">
        <v>663</v>
      </c>
      <c r="N5" s="197">
        <v>834</v>
      </c>
      <c r="O5" s="197">
        <v>842</v>
      </c>
      <c r="P5" s="197">
        <v>423</v>
      </c>
      <c r="Q5" s="197">
        <v>489</v>
      </c>
      <c r="R5" s="197">
        <v>585</v>
      </c>
      <c r="S5" s="197">
        <v>582</v>
      </c>
      <c r="T5" s="197">
        <v>284</v>
      </c>
    </row>
    <row r="6" spans="2:20" ht="14.85" customHeight="1">
      <c r="B6" s="241" t="s">
        <v>75</v>
      </c>
      <c r="C6" s="231" t="s">
        <v>76</v>
      </c>
      <c r="D6" s="218" t="s">
        <v>77</v>
      </c>
      <c r="E6" s="220" t="s">
        <v>163</v>
      </c>
      <c r="F6" s="239" t="s">
        <v>78</v>
      </c>
      <c r="G6" s="227" t="s">
        <v>165</v>
      </c>
      <c r="H6" s="29" t="s">
        <v>79</v>
      </c>
      <c r="I6" s="29" t="s">
        <v>79</v>
      </c>
      <c r="J6" s="29" t="s">
        <v>80</v>
      </c>
      <c r="L6" s="86" t="s">
        <v>19</v>
      </c>
      <c r="M6" s="198">
        <v>593</v>
      </c>
      <c r="N6" s="198">
        <v>734</v>
      </c>
      <c r="O6" s="198">
        <v>678</v>
      </c>
      <c r="P6" s="198">
        <v>325</v>
      </c>
      <c r="Q6" s="198">
        <v>989</v>
      </c>
      <c r="R6" s="198">
        <v>1030</v>
      </c>
      <c r="S6" s="198">
        <v>984</v>
      </c>
      <c r="T6" s="198">
        <v>412</v>
      </c>
    </row>
    <row r="7" spans="2:20" ht="14.85" customHeight="1">
      <c r="B7" s="242"/>
      <c r="C7" s="232"/>
      <c r="D7" s="219"/>
      <c r="E7" s="221"/>
      <c r="F7" s="240"/>
      <c r="G7" s="228"/>
      <c r="H7" s="30" t="str">
        <f ca="1">"June "&amp; YEAR(IF(MONTH(INDIRECT("OutcomesData!A62"))&lt;7,EDATE(INDIRECT("OutcomesData!A62"),-12),INDIRECT("OutcomesData!A62"))-1)</f>
        <v>June 2023</v>
      </c>
      <c r="I7" s="30" t="str">
        <f ca="1">"June "&amp; YEAR(IF(MONTH(INDIRECT("OutcomesData!A62"))&lt;7,EDATE(INDIRECT("OutcomesData!A62"),-12),INDIRECT("OutcomesData!A62"))-1)-1</f>
        <v>June 2022</v>
      </c>
      <c r="J7" s="30" t="s">
        <v>81</v>
      </c>
      <c r="L7" s="86" t="s">
        <v>26</v>
      </c>
      <c r="M7" s="198">
        <v>21</v>
      </c>
      <c r="N7" s="198">
        <v>23</v>
      </c>
      <c r="O7" s="198">
        <v>16</v>
      </c>
      <c r="P7" s="198">
        <v>9</v>
      </c>
      <c r="Q7" s="198">
        <v>111</v>
      </c>
      <c r="R7" s="198">
        <v>116</v>
      </c>
      <c r="S7" s="198">
        <v>98</v>
      </c>
      <c r="T7" s="198">
        <v>47</v>
      </c>
    </row>
    <row r="8" spans="2:20" ht="14.85" customHeight="1">
      <c r="B8" s="97" t="s">
        <v>315</v>
      </c>
      <c r="C8" s="91" cm="1">
        <f t="array" aca="1" ref="C8" ca="1">INDIRECT("OutcomesData!B62") + INDIRECT("OutcomesData!K62")</f>
        <v>3475</v>
      </c>
      <c r="D8" s="91" cm="1">
        <f t="array" aca="1" ref="D8" ca="1">INDIRECT("OutcomesData!B61") + INDIRECT("OutcomesData!K61")</f>
        <v>3301</v>
      </c>
      <c r="E8" s="92">
        <f ca="1">(C8-D8)/D8</f>
        <v>5.2711299606179943E-2</v>
      </c>
      <c r="F8" s="107" cm="1">
        <f t="array" aca="1" ref="F8" ca="1">INDIRECT("OutcomesData!B50") + INDIRECT("OutcomesData!K50")</f>
        <v>4528</v>
      </c>
      <c r="G8" s="92">
        <f ca="1">(C8-F8)/F8</f>
        <v>-0.23255300353356889</v>
      </c>
      <c r="H8" s="107">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5021</v>
      </c>
      <c r="I8" s="107">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6319</v>
      </c>
      <c r="J8" s="93">
        <f ca="1">SUM((H8-I8)/I8)</f>
        <v>-0.20541224877354011</v>
      </c>
      <c r="L8" s="86" t="s">
        <v>21</v>
      </c>
      <c r="M8" s="198">
        <v>6</v>
      </c>
      <c r="N8" s="198">
        <v>8</v>
      </c>
      <c r="O8" s="198">
        <v>10</v>
      </c>
      <c r="P8" s="198">
        <v>5</v>
      </c>
      <c r="Q8" s="198">
        <v>166</v>
      </c>
      <c r="R8" s="198">
        <v>166</v>
      </c>
      <c r="S8" s="198">
        <v>155</v>
      </c>
      <c r="T8" s="198">
        <v>65</v>
      </c>
    </row>
    <row r="9" spans="2:20" ht="14.85" customHeight="1">
      <c r="B9" s="98" t="s">
        <v>117</v>
      </c>
      <c r="C9" s="91" cm="1">
        <f t="array" aca="1" ref="C9" ca="1">INDIRECT("OutcomesData!C62") + INDIRECT("OutcomesData!L62")</f>
        <v>4036</v>
      </c>
      <c r="D9" s="91" cm="1">
        <f t="array" aca="1" ref="D9" ca="1">INDIRECT("OutcomesData!C61") + INDIRECT("OutcomesData!L61")</f>
        <v>2910</v>
      </c>
      <c r="E9" s="92">
        <f t="shared" ref="E9:E11" ca="1" si="0">(C9-D9)/D9</f>
        <v>0.38694158075601376</v>
      </c>
      <c r="F9" s="107" cm="1">
        <f t="array" aca="1" ref="F9" ca="1">INDIRECT("OutcomesData!C50") + INDIRECT("OutcomesData!L50")</f>
        <v>4904</v>
      </c>
      <c r="G9" s="92">
        <f t="shared" ref="G9:G10" ca="1" si="1">(C9-F9)/F9</f>
        <v>-0.1769983686786297</v>
      </c>
      <c r="H9" s="107">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4483</v>
      </c>
      <c r="I9" s="107">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6141</v>
      </c>
      <c r="J9" s="93">
        <f t="shared" ref="J9:J11" ca="1" si="2">SUM((H9-I9)/I9)</f>
        <v>-0.26998860120501544</v>
      </c>
      <c r="L9" s="86" t="s">
        <v>24</v>
      </c>
      <c r="M9" s="198">
        <v>41</v>
      </c>
      <c r="N9" s="198">
        <v>51</v>
      </c>
      <c r="O9" s="198">
        <v>57</v>
      </c>
      <c r="P9" s="198">
        <v>22</v>
      </c>
      <c r="Q9" s="198">
        <v>80</v>
      </c>
      <c r="R9" s="198">
        <v>84</v>
      </c>
      <c r="S9" s="198">
        <v>108</v>
      </c>
      <c r="T9" s="198">
        <v>30</v>
      </c>
    </row>
    <row r="10" spans="2:20" ht="14.85" customHeight="1">
      <c r="B10" s="98" t="s">
        <v>118</v>
      </c>
      <c r="C10" s="91" cm="1">
        <f t="array" aca="1" ref="C10" ca="1">INDIRECT("OutcomesData!D62") + INDIRECT("OutcomesData!M62")</f>
        <v>3885</v>
      </c>
      <c r="D10" s="91" cm="1">
        <f t="array" aca="1" ref="D10" ca="1">INDIRECT("OutcomesData!D61") + INDIRECT("OutcomesData!M61")</f>
        <v>2592</v>
      </c>
      <c r="E10" s="92">
        <f t="shared" ca="1" si="0"/>
        <v>0.49884259259259262</v>
      </c>
      <c r="F10" s="107" cm="1">
        <f t="array" aca="1" ref="F10" ca="1">INDIRECT("OutcomesData!D50") + INDIRECT("OutcomesData!M50")</f>
        <v>4520</v>
      </c>
      <c r="G10" s="92">
        <f t="shared" ca="1" si="1"/>
        <v>-0.14048672566371681</v>
      </c>
      <c r="H10" s="107">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3265</v>
      </c>
      <c r="I10" s="107">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4979</v>
      </c>
      <c r="J10" s="93">
        <f t="shared" ca="1" si="2"/>
        <v>-0.34424583249648522</v>
      </c>
      <c r="L10" s="86" t="s">
        <v>23</v>
      </c>
      <c r="M10" s="198">
        <v>15</v>
      </c>
      <c r="N10" s="198">
        <v>19</v>
      </c>
      <c r="O10" s="198">
        <v>21</v>
      </c>
      <c r="P10" s="198">
        <v>8</v>
      </c>
      <c r="Q10" s="198">
        <v>202</v>
      </c>
      <c r="R10" s="198">
        <v>252</v>
      </c>
      <c r="S10" s="198">
        <v>197</v>
      </c>
      <c r="T10" s="198">
        <v>106</v>
      </c>
    </row>
    <row r="11" spans="2:20" ht="14.85" customHeight="1">
      <c r="B11" s="98" t="s">
        <v>119</v>
      </c>
      <c r="C11" s="91" cm="1">
        <f t="array" aca="1" ref="C11" ca="1">INDIRECT("OutcomesData!N62")</f>
        <v>1786</v>
      </c>
      <c r="D11" s="91" cm="1">
        <f t="array" aca="1" ref="D11" ca="1">INDIRECT("OutcomesData!N61")</f>
        <v>1747</v>
      </c>
      <c r="E11" s="92">
        <f t="shared" ca="1" si="0"/>
        <v>2.2323983972524327E-2</v>
      </c>
      <c r="F11" s="91" cm="1">
        <f t="array" aca="1" ref="F11" ca="1">INDIRECT("OutcomesData!N50")</f>
        <v>2325</v>
      </c>
      <c r="G11" s="92">
        <f ca="1">(C11-F11)/F11</f>
        <v>-0.23182795698924732</v>
      </c>
      <c r="H11" s="107">
        <f ca="1">INDEX(INDIRECT("OutcomesData!N2:N62"), MATCH(DATE(YEAR(IF(MONTH(INDIRECT("OutcomesData!A62"))&lt;7,EDATE(INDIRECT("OutcomesData!A62"),-12),INDIRECT("OutcomesData!A62"))-1),6,30), INDIRECT("OutcomesData!A2:A62")),0)</f>
        <v>3066</v>
      </c>
      <c r="I11" s="107">
        <f ca="1">INDEX(INDIRECT("OutcomesData!N2:N62"), MATCH(DATE(YEAR(IF(MONTH(INDIRECT("OutcomesData!A62"))&lt;7,EDATE(INDIRECT("OutcomesData!A62"),-12),INDIRECT("OutcomesData!A62"))-1)-1,6,30), INDIRECT("OutcomesData!A2:A62")),0)</f>
        <v>3448</v>
      </c>
      <c r="J11" s="93">
        <f t="shared" ca="1" si="2"/>
        <v>-0.11078886310904873</v>
      </c>
      <c r="L11" s="86" t="s">
        <v>28</v>
      </c>
      <c r="M11" s="198">
        <v>13</v>
      </c>
      <c r="N11" s="198">
        <v>13</v>
      </c>
      <c r="O11" s="198">
        <v>22</v>
      </c>
      <c r="P11" s="198">
        <v>6</v>
      </c>
      <c r="Q11" s="198">
        <v>19</v>
      </c>
      <c r="R11" s="198">
        <v>29</v>
      </c>
      <c r="S11" s="198">
        <v>21</v>
      </c>
      <c r="T11" s="198">
        <v>8</v>
      </c>
    </row>
    <row r="12" spans="2:20" ht="14.85" customHeight="1">
      <c r="B12" s="98" t="s">
        <v>120</v>
      </c>
      <c r="C12" s="91" cm="1">
        <f t="array" aca="1" ref="C12" ca="1">INDIRECT("OutcomesData!O62")</f>
        <v>0</v>
      </c>
      <c r="D12" s="91" cm="1">
        <f t="array" aca="1" ref="D12" ca="1">INDIRECT("OutcomesData!O61")</f>
        <v>0</v>
      </c>
      <c r="E12" s="92"/>
      <c r="F12" s="107" cm="1">
        <f t="array" aca="1" ref="F12" ca="1">INDIRECT("OutcomesData!O50")</f>
        <v>0</v>
      </c>
      <c r="G12" s="92">
        <v>0</v>
      </c>
      <c r="H12" s="107">
        <f ca="1">INDEX(INDIRECT("OutcomesData!O2:O62"), MATCH(DATE(YEAR(IF(MONTH(INDIRECT("OutcomesData!A62"))&lt;7,EDATE(INDIRECT("OutcomesData!A62"),-12),INDIRECT("OutcomesData!A62"))-1),6,30), INDIRECT("OutcomesData!A2:A62")),0)</f>
        <v>1</v>
      </c>
      <c r="I12" s="107">
        <f ca="1">INDEX(INDIRECT("OutcomesData!O2:O62"), MATCH(DATE(YEAR(IF(MONTH(INDIRECT("OutcomesData!A62"))&lt;7,EDATE(INDIRECT("OutcomesData!A62"),-12),INDIRECT("OutcomesData!A62"))-1)-1,6,30), INDIRECT("OutcomesData!A2:A62")),0)</f>
        <v>7</v>
      </c>
      <c r="J12" s="93">
        <f ca="1">(H12-I12)/I12</f>
        <v>-0.8571428571428571</v>
      </c>
      <c r="L12" s="86" t="s">
        <v>110</v>
      </c>
      <c r="M12" s="198">
        <v>5</v>
      </c>
      <c r="N12" s="198">
        <v>8</v>
      </c>
      <c r="O12" s="198">
        <v>8</v>
      </c>
      <c r="P12" s="198">
        <v>3</v>
      </c>
      <c r="Q12" s="198">
        <v>20</v>
      </c>
      <c r="R12" s="198">
        <v>25</v>
      </c>
      <c r="S12" s="198">
        <v>38</v>
      </c>
      <c r="T12" s="198">
        <v>16</v>
      </c>
    </row>
    <row r="13" spans="2:20" ht="14.85" customHeight="1">
      <c r="L13" s="86" t="s">
        <v>31</v>
      </c>
      <c r="M13" s="198">
        <v>10</v>
      </c>
      <c r="N13" s="198">
        <v>10</v>
      </c>
      <c r="O13" s="198">
        <v>10</v>
      </c>
      <c r="P13" s="198">
        <v>3</v>
      </c>
      <c r="Q13" s="198">
        <v>20</v>
      </c>
      <c r="R13" s="198">
        <v>33</v>
      </c>
      <c r="S13" s="198">
        <v>24</v>
      </c>
      <c r="T13" s="198">
        <v>5</v>
      </c>
    </row>
    <row r="14" spans="2:20" ht="12.75" customHeight="1">
      <c r="L14" s="86" t="s">
        <v>33</v>
      </c>
      <c r="M14" s="198">
        <v>1</v>
      </c>
      <c r="N14" s="198">
        <v>2</v>
      </c>
      <c r="O14" s="198">
        <v>3</v>
      </c>
      <c r="P14" s="198" t="s">
        <v>318</v>
      </c>
      <c r="Q14" s="198">
        <v>3</v>
      </c>
      <c r="R14" s="198">
        <v>6</v>
      </c>
      <c r="S14" s="198">
        <v>4</v>
      </c>
      <c r="T14" s="198">
        <v>3</v>
      </c>
    </row>
    <row r="15" spans="2:20" ht="12.75" customHeight="1">
      <c r="L15" s="86" t="s">
        <v>35</v>
      </c>
      <c r="M15" s="198">
        <v>3</v>
      </c>
      <c r="N15" s="198" t="s">
        <v>318</v>
      </c>
      <c r="O15" s="198" t="s">
        <v>318</v>
      </c>
      <c r="P15" s="198">
        <v>1</v>
      </c>
      <c r="Q15" s="198">
        <v>2</v>
      </c>
      <c r="R15" s="198">
        <v>3</v>
      </c>
      <c r="S15" s="198">
        <v>3</v>
      </c>
      <c r="T15" s="198">
        <v>1</v>
      </c>
    </row>
    <row r="16" spans="2:20" ht="12.75" customHeight="1">
      <c r="L16" s="87" t="s">
        <v>36</v>
      </c>
      <c r="M16" s="199">
        <v>3</v>
      </c>
      <c r="N16" s="199">
        <v>1</v>
      </c>
      <c r="O16" s="199">
        <v>2</v>
      </c>
      <c r="P16" s="199">
        <v>1</v>
      </c>
      <c r="Q16" s="199" t="s">
        <v>318</v>
      </c>
      <c r="R16" s="199">
        <v>4</v>
      </c>
      <c r="S16" s="199">
        <v>2</v>
      </c>
      <c r="T16" s="199">
        <v>3</v>
      </c>
    </row>
    <row r="17" spans="10:20" ht="12.75" customHeight="1">
      <c r="L17" s="100" t="s">
        <v>88</v>
      </c>
      <c r="M17" s="105"/>
      <c r="N17" s="105"/>
      <c r="O17" s="105"/>
      <c r="P17" s="105"/>
      <c r="Q17" s="105"/>
      <c r="R17" s="105"/>
      <c r="S17" s="105"/>
      <c r="T17" s="106"/>
    </row>
    <row r="18" spans="10:20" ht="12.75" customHeight="1">
      <c r="L18" s="85" t="s">
        <v>178</v>
      </c>
      <c r="M18" s="197">
        <v>1146</v>
      </c>
      <c r="N18" s="197">
        <v>1273</v>
      </c>
      <c r="O18" s="197">
        <v>1062</v>
      </c>
      <c r="P18" s="197">
        <v>380</v>
      </c>
      <c r="Q18" s="197">
        <v>1270</v>
      </c>
      <c r="R18" s="197">
        <v>1356</v>
      </c>
      <c r="S18" s="197">
        <v>1070</v>
      </c>
      <c r="T18" s="197">
        <v>351</v>
      </c>
    </row>
    <row r="19" spans="10:20" ht="12.75" customHeight="1">
      <c r="L19" s="86" t="s">
        <v>89</v>
      </c>
      <c r="M19" s="198">
        <v>35</v>
      </c>
      <c r="N19" s="198">
        <v>48</v>
      </c>
      <c r="O19" s="198">
        <v>35</v>
      </c>
      <c r="P19" s="198">
        <v>10</v>
      </c>
      <c r="Q19" s="198">
        <v>581</v>
      </c>
      <c r="R19" s="198">
        <v>550</v>
      </c>
      <c r="S19" s="198">
        <v>507</v>
      </c>
      <c r="T19" s="198">
        <v>198</v>
      </c>
    </row>
    <row r="20" spans="10:20" ht="12.75" customHeight="1">
      <c r="L20" s="86" t="s">
        <v>90</v>
      </c>
      <c r="M20" s="198">
        <v>57</v>
      </c>
      <c r="N20" s="198">
        <v>94</v>
      </c>
      <c r="O20" s="198">
        <v>93</v>
      </c>
      <c r="P20" s="198">
        <v>40</v>
      </c>
      <c r="Q20" s="198">
        <v>57</v>
      </c>
      <c r="R20" s="198">
        <v>73</v>
      </c>
      <c r="S20" s="198">
        <v>75</v>
      </c>
      <c r="T20" s="198">
        <v>31</v>
      </c>
    </row>
    <row r="21" spans="10:20" ht="12.75" customHeight="1">
      <c r="L21" s="86" t="s">
        <v>111</v>
      </c>
      <c r="M21" s="198">
        <v>9</v>
      </c>
      <c r="N21" s="198">
        <v>6</v>
      </c>
      <c r="O21" s="198">
        <v>15</v>
      </c>
      <c r="P21" s="198">
        <v>4</v>
      </c>
      <c r="Q21" s="198">
        <v>18</v>
      </c>
      <c r="R21" s="198">
        <v>11</v>
      </c>
      <c r="S21" s="198">
        <v>10</v>
      </c>
      <c r="T21" s="198">
        <v>4</v>
      </c>
    </row>
    <row r="22" spans="10:20" ht="12.75" customHeight="1">
      <c r="L22" s="87" t="s">
        <v>162</v>
      </c>
      <c r="M22" s="199">
        <v>127</v>
      </c>
      <c r="N22" s="199">
        <v>282</v>
      </c>
      <c r="O22" s="199">
        <v>464</v>
      </c>
      <c r="P22" s="199">
        <v>372</v>
      </c>
      <c r="Q22" s="199">
        <v>175</v>
      </c>
      <c r="R22" s="199">
        <v>343</v>
      </c>
      <c r="S22" s="199">
        <v>554</v>
      </c>
      <c r="T22" s="199">
        <v>396</v>
      </c>
    </row>
    <row r="23" spans="10:20" ht="12.75" customHeight="1">
      <c r="L23" s="100" t="s">
        <v>113</v>
      </c>
      <c r="M23" s="105"/>
      <c r="N23" s="105"/>
      <c r="O23" s="105"/>
      <c r="P23" s="105"/>
      <c r="Q23" s="105"/>
      <c r="R23" s="105"/>
      <c r="S23" s="105"/>
      <c r="T23" s="106"/>
    </row>
    <row r="24" spans="10:20" ht="12.75" customHeight="1">
      <c r="L24" s="85" t="s">
        <v>11</v>
      </c>
      <c r="M24" s="197">
        <v>38</v>
      </c>
      <c r="N24" s="197">
        <v>35</v>
      </c>
      <c r="O24" s="197">
        <v>26</v>
      </c>
      <c r="P24" s="197">
        <v>6</v>
      </c>
      <c r="Q24" s="197">
        <v>186</v>
      </c>
      <c r="R24" s="197">
        <v>200</v>
      </c>
      <c r="S24" s="197">
        <v>149</v>
      </c>
      <c r="T24" s="197">
        <v>72</v>
      </c>
    </row>
    <row r="25" spans="10:20" ht="12.75" customHeight="1">
      <c r="J25" s="50"/>
      <c r="L25" s="86" t="s">
        <v>12</v>
      </c>
      <c r="M25" s="198">
        <v>94</v>
      </c>
      <c r="N25" s="198">
        <v>113</v>
      </c>
      <c r="O25" s="198">
        <v>103</v>
      </c>
      <c r="P25" s="198">
        <v>45</v>
      </c>
      <c r="Q25" s="198">
        <v>279</v>
      </c>
      <c r="R25" s="198">
        <v>309</v>
      </c>
      <c r="S25" s="198">
        <v>271</v>
      </c>
      <c r="T25" s="198">
        <v>110</v>
      </c>
    </row>
    <row r="26" spans="10:20" ht="12.75" customHeight="1">
      <c r="J26" s="50"/>
      <c r="L26" s="86" t="s">
        <v>13</v>
      </c>
      <c r="M26" s="198">
        <v>283</v>
      </c>
      <c r="N26" s="198">
        <v>336</v>
      </c>
      <c r="O26" s="198">
        <v>283</v>
      </c>
      <c r="P26" s="198">
        <v>145</v>
      </c>
      <c r="Q26" s="198">
        <v>519</v>
      </c>
      <c r="R26" s="198">
        <v>604</v>
      </c>
      <c r="S26" s="198">
        <v>536</v>
      </c>
      <c r="T26" s="198">
        <v>248</v>
      </c>
    </row>
    <row r="27" spans="10:20" ht="12.75" customHeight="1">
      <c r="J27" s="50"/>
      <c r="L27" s="86" t="s">
        <v>14</v>
      </c>
      <c r="M27" s="198">
        <v>228</v>
      </c>
      <c r="N27" s="198">
        <v>289</v>
      </c>
      <c r="O27" s="198">
        <v>287</v>
      </c>
      <c r="P27" s="198">
        <v>134</v>
      </c>
      <c r="Q27" s="198">
        <v>342</v>
      </c>
      <c r="R27" s="198">
        <v>345</v>
      </c>
      <c r="S27" s="198">
        <v>379</v>
      </c>
      <c r="T27" s="198">
        <v>175</v>
      </c>
    </row>
    <row r="28" spans="10:20" ht="12.75" customHeight="1">
      <c r="J28" s="45"/>
      <c r="L28" s="86" t="s">
        <v>16</v>
      </c>
      <c r="M28" s="198">
        <v>162</v>
      </c>
      <c r="N28" s="198">
        <v>199</v>
      </c>
      <c r="O28" s="198">
        <v>190</v>
      </c>
      <c r="P28" s="198">
        <v>114</v>
      </c>
      <c r="Q28" s="198">
        <v>214</v>
      </c>
      <c r="R28" s="198">
        <v>204</v>
      </c>
      <c r="S28" s="198">
        <v>188</v>
      </c>
      <c r="T28" s="198">
        <v>81</v>
      </c>
    </row>
    <row r="29" spans="10:20" ht="12.75" customHeight="1">
      <c r="J29" s="45"/>
      <c r="L29" s="86" t="s">
        <v>18</v>
      </c>
      <c r="M29" s="198">
        <v>179</v>
      </c>
      <c r="N29" s="198">
        <v>250</v>
      </c>
      <c r="O29" s="198">
        <v>239</v>
      </c>
      <c r="P29" s="198">
        <v>112</v>
      </c>
      <c r="Q29" s="198">
        <v>196</v>
      </c>
      <c r="R29" s="198">
        <v>232</v>
      </c>
      <c r="S29" s="198">
        <v>237</v>
      </c>
      <c r="T29" s="198">
        <v>103</v>
      </c>
    </row>
    <row r="30" spans="10:20" ht="12.75" customHeight="1">
      <c r="L30" s="86" t="s">
        <v>20</v>
      </c>
      <c r="M30" s="198">
        <v>338</v>
      </c>
      <c r="N30" s="198">
        <v>422</v>
      </c>
      <c r="O30" s="198">
        <v>467</v>
      </c>
      <c r="P30" s="198">
        <v>221</v>
      </c>
      <c r="Q30" s="198">
        <v>323</v>
      </c>
      <c r="R30" s="198">
        <v>379</v>
      </c>
      <c r="S30" s="198">
        <v>394</v>
      </c>
      <c r="T30" s="198">
        <v>168</v>
      </c>
    </row>
    <row r="31" spans="10:20" ht="12.75" customHeight="1">
      <c r="L31" s="87" t="s">
        <v>22</v>
      </c>
      <c r="M31" s="199">
        <v>52</v>
      </c>
      <c r="N31" s="199">
        <v>59</v>
      </c>
      <c r="O31" s="199">
        <v>74</v>
      </c>
      <c r="P31" s="199">
        <v>29</v>
      </c>
      <c r="Q31" s="199">
        <v>42</v>
      </c>
      <c r="R31" s="199">
        <v>60</v>
      </c>
      <c r="S31" s="199">
        <v>62</v>
      </c>
      <c r="T31" s="199">
        <v>23</v>
      </c>
    </row>
    <row r="32" spans="10:20" ht="12.75" customHeight="1">
      <c r="L32" s="100" t="s">
        <v>7</v>
      </c>
      <c r="M32" s="105"/>
      <c r="N32" s="105"/>
      <c r="O32" s="105"/>
      <c r="P32" s="105"/>
      <c r="Q32" s="105"/>
      <c r="R32" s="105"/>
      <c r="S32" s="105"/>
      <c r="T32" s="106"/>
    </row>
    <row r="33" spans="2:20" ht="12.75" customHeight="1">
      <c r="L33" s="85" t="s">
        <v>8</v>
      </c>
      <c r="M33" s="197">
        <v>733</v>
      </c>
      <c r="N33" s="197">
        <v>839</v>
      </c>
      <c r="O33" s="197">
        <v>797</v>
      </c>
      <c r="P33" s="197">
        <v>420</v>
      </c>
      <c r="Q33" s="197">
        <v>1227</v>
      </c>
      <c r="R33" s="197">
        <v>1312</v>
      </c>
      <c r="S33" s="197">
        <v>1169</v>
      </c>
      <c r="T33" s="197">
        <v>539</v>
      </c>
    </row>
    <row r="34" spans="2:20" ht="12.75" customHeight="1">
      <c r="L34" s="86" t="s">
        <v>9</v>
      </c>
      <c r="M34" s="198">
        <v>641</v>
      </c>
      <c r="N34" s="198">
        <v>864</v>
      </c>
      <c r="O34" s="198">
        <v>872</v>
      </c>
      <c r="P34" s="198">
        <v>386</v>
      </c>
      <c r="Q34" s="198">
        <v>874</v>
      </c>
      <c r="R34" s="198">
        <v>1021</v>
      </c>
      <c r="S34" s="198">
        <v>1047</v>
      </c>
      <c r="T34" s="198">
        <v>441</v>
      </c>
    </row>
    <row r="35" spans="2:20" ht="12.75" customHeight="1">
      <c r="L35" s="101" t="s">
        <v>73</v>
      </c>
      <c r="M35" s="160">
        <v>1374</v>
      </c>
      <c r="N35" s="160">
        <v>1703</v>
      </c>
      <c r="O35" s="160">
        <v>1669</v>
      </c>
      <c r="P35" s="160">
        <v>806</v>
      </c>
      <c r="Q35" s="160">
        <v>2101</v>
      </c>
      <c r="R35" s="160">
        <v>2333</v>
      </c>
      <c r="S35" s="160">
        <v>2216</v>
      </c>
      <c r="T35" s="160">
        <v>980</v>
      </c>
    </row>
    <row r="36" spans="2:20" ht="12.75" customHeight="1">
      <c r="L36" s="235"/>
      <c r="M36" s="235"/>
      <c r="N36" s="235"/>
      <c r="O36" s="235"/>
      <c r="P36" s="235"/>
      <c r="Q36" s="235"/>
      <c r="R36" s="235"/>
      <c r="S36" s="235"/>
      <c r="T36" s="235"/>
    </row>
    <row r="37" spans="2:20" ht="12.75" customHeight="1">
      <c r="L37" s="236"/>
      <c r="M37" s="236"/>
      <c r="N37" s="236"/>
      <c r="O37" s="236"/>
      <c r="P37" s="236"/>
      <c r="Q37" s="236"/>
      <c r="R37" s="236"/>
      <c r="S37" s="236"/>
      <c r="T37" s="236"/>
    </row>
    <row r="38" spans="2:20" ht="30" customHeight="1">
      <c r="L38" s="89"/>
      <c r="T38" s="44"/>
    </row>
    <row r="39" spans="2:20" ht="12.75" customHeight="1">
      <c r="L39" s="89"/>
    </row>
    <row r="40" spans="2:20" ht="15" customHeight="1">
      <c r="L40" s="89"/>
    </row>
    <row r="41" spans="2:20" ht="30" customHeight="1">
      <c r="B41" s="28" t="s">
        <v>173</v>
      </c>
      <c r="L41" s="102" t="s">
        <v>106</v>
      </c>
      <c r="M41" s="37" t="s">
        <v>313</v>
      </c>
      <c r="N41" s="37" t="s">
        <v>121</v>
      </c>
      <c r="O41" s="37" t="s">
        <v>122</v>
      </c>
      <c r="P41" s="37" t="s">
        <v>123</v>
      </c>
      <c r="Q41" s="37" t="s">
        <v>314</v>
      </c>
      <c r="R41" s="37" t="s">
        <v>124</v>
      </c>
      <c r="S41" s="37" t="s">
        <v>125</v>
      </c>
      <c r="T41" s="37" t="s">
        <v>126</v>
      </c>
    </row>
    <row r="42" spans="2:20" ht="12.75" customHeight="1">
      <c r="B42" s="28"/>
      <c r="L42" s="100" t="s">
        <v>114</v>
      </c>
      <c r="M42" s="38"/>
      <c r="N42" s="38"/>
      <c r="O42" s="38"/>
      <c r="P42" s="38"/>
      <c r="Q42" s="38"/>
      <c r="R42" s="38"/>
      <c r="S42" s="38"/>
      <c r="T42" s="39"/>
    </row>
    <row r="43" spans="2:20" ht="15" customHeight="1">
      <c r="B43" s="120" t="s">
        <v>172</v>
      </c>
      <c r="C43" s="237" t="s">
        <v>291</v>
      </c>
      <c r="D43" s="237"/>
      <c r="E43" s="237"/>
      <c r="F43" s="237"/>
      <c r="G43" s="237"/>
      <c r="H43" s="237"/>
      <c r="I43" s="237"/>
      <c r="J43" s="237"/>
      <c r="L43" s="103" t="s">
        <v>27</v>
      </c>
      <c r="M43" s="198">
        <v>95</v>
      </c>
      <c r="N43" s="198">
        <v>117</v>
      </c>
      <c r="O43" s="198">
        <v>97</v>
      </c>
      <c r="P43" s="198">
        <v>34</v>
      </c>
      <c r="Q43" s="198">
        <v>203</v>
      </c>
      <c r="R43" s="198">
        <v>189</v>
      </c>
      <c r="S43" s="198">
        <v>192</v>
      </c>
      <c r="T43" s="198">
        <v>60</v>
      </c>
    </row>
    <row r="44" spans="2:20">
      <c r="C44" s="237"/>
      <c r="D44" s="237"/>
      <c r="E44" s="237"/>
      <c r="F44" s="237"/>
      <c r="G44" s="237"/>
      <c r="H44" s="237"/>
      <c r="I44" s="237"/>
      <c r="J44" s="237"/>
      <c r="L44" s="103" t="s">
        <v>29</v>
      </c>
      <c r="M44" s="198">
        <v>309</v>
      </c>
      <c r="N44" s="198">
        <v>384</v>
      </c>
      <c r="O44" s="198">
        <v>418</v>
      </c>
      <c r="P44" s="198">
        <v>183</v>
      </c>
      <c r="Q44" s="198">
        <v>270</v>
      </c>
      <c r="R44" s="198">
        <v>323</v>
      </c>
      <c r="S44" s="198">
        <v>334</v>
      </c>
      <c r="T44" s="198">
        <v>112</v>
      </c>
    </row>
    <row r="45" spans="2:20">
      <c r="C45" s="237"/>
      <c r="D45" s="237"/>
      <c r="E45" s="237"/>
      <c r="F45" s="237"/>
      <c r="G45" s="237"/>
      <c r="H45" s="237"/>
      <c r="I45" s="237"/>
      <c r="J45" s="237"/>
      <c r="L45" s="103" t="s">
        <v>30</v>
      </c>
      <c r="M45" s="198">
        <v>118</v>
      </c>
      <c r="N45" s="198">
        <v>146</v>
      </c>
      <c r="O45" s="198">
        <v>117</v>
      </c>
      <c r="P45" s="198">
        <v>57</v>
      </c>
      <c r="Q45" s="198">
        <v>205</v>
      </c>
      <c r="R45" s="198">
        <v>182</v>
      </c>
      <c r="S45" s="198">
        <v>175</v>
      </c>
      <c r="T45" s="198">
        <v>57</v>
      </c>
    </row>
    <row r="46" spans="2:20" ht="14.25" customHeight="1">
      <c r="B46" s="28"/>
      <c r="C46" s="238"/>
      <c r="D46" s="238"/>
      <c r="E46" s="238"/>
      <c r="F46" s="238"/>
      <c r="G46" s="238"/>
      <c r="H46" s="238"/>
      <c r="I46" s="238"/>
      <c r="J46" s="238"/>
      <c r="L46" s="103" t="s">
        <v>32</v>
      </c>
      <c r="M46" s="198">
        <v>82</v>
      </c>
      <c r="N46" s="198">
        <v>93</v>
      </c>
      <c r="O46" s="198">
        <v>104</v>
      </c>
      <c r="P46" s="198">
        <v>35</v>
      </c>
      <c r="Q46" s="198">
        <v>69</v>
      </c>
      <c r="R46" s="198">
        <v>71</v>
      </c>
      <c r="S46" s="198">
        <v>83</v>
      </c>
      <c r="T46" s="198">
        <v>34</v>
      </c>
    </row>
    <row r="47" spans="2:20" ht="15" customHeight="1">
      <c r="B47" s="241" t="s">
        <v>75</v>
      </c>
      <c r="C47" s="231" t="s">
        <v>76</v>
      </c>
      <c r="D47" s="218" t="s">
        <v>77</v>
      </c>
      <c r="E47" s="220" t="s">
        <v>163</v>
      </c>
      <c r="F47" s="233" t="s">
        <v>78</v>
      </c>
      <c r="G47" s="227" t="s">
        <v>165</v>
      </c>
      <c r="H47" s="29" t="s">
        <v>79</v>
      </c>
      <c r="I47" s="29" t="s">
        <v>79</v>
      </c>
      <c r="J47" s="29" t="s">
        <v>80</v>
      </c>
      <c r="L47" s="104" t="s">
        <v>34</v>
      </c>
      <c r="M47" s="199">
        <v>120</v>
      </c>
      <c r="N47" s="199">
        <v>116</v>
      </c>
      <c r="O47" s="199">
        <v>117</v>
      </c>
      <c r="P47" s="199">
        <v>62</v>
      </c>
      <c r="Q47" s="199">
        <v>184</v>
      </c>
      <c r="R47" s="199">
        <v>187</v>
      </c>
      <c r="S47" s="199">
        <v>181</v>
      </c>
      <c r="T47" s="199">
        <v>59</v>
      </c>
    </row>
    <row r="48" spans="2:20" ht="12.75" customHeight="1">
      <c r="B48" s="242"/>
      <c r="C48" s="232"/>
      <c r="D48" s="219"/>
      <c r="E48" s="221"/>
      <c r="F48" s="234"/>
      <c r="G48" s="228"/>
      <c r="H48" s="30" t="str">
        <f ca="1">"June "&amp; YEAR(IF(MONTH(INDIRECT("OutcomesData!A62"))&lt;7,EDATE(INDIRECT("OutcomesData!A62"),-12),INDIRECT("OutcomesData!A62"))-1)</f>
        <v>June 2023</v>
      </c>
      <c r="I48" s="30" t="str">
        <f ca="1">"June "&amp; YEAR(IF(MONTH(INDIRECT("OutcomesData!A62"))&lt;7,EDATE(INDIRECT("OutcomesData!A62"),-12),INDIRECT("OutcomesData!A62"))-1)-1</f>
        <v>June 2022</v>
      </c>
      <c r="J48" s="30" t="s">
        <v>81</v>
      </c>
    </row>
    <row r="49" spans="2:11" ht="14.25" customHeight="1">
      <c r="B49" s="97" t="s">
        <v>315</v>
      </c>
      <c r="C49" s="91" cm="1">
        <f t="array" aca="1" ref="C49" ca="1">INDIRECT("OutcomesData!P62") + INDIRECT("OutcomesData!E62")</f>
        <v>1374</v>
      </c>
      <c r="D49" s="91" cm="1">
        <f t="array" aca="1" ref="D49" ca="1">INDIRECT("OutcomesData!P61") + INDIRECT("OutcomesData!E61")</f>
        <v>1324</v>
      </c>
      <c r="E49" s="92">
        <f t="shared" ref="E49:E52" ca="1" si="3">(C49-D49)/D49</f>
        <v>3.7764350453172203E-2</v>
      </c>
      <c r="F49" s="91" cm="1">
        <f t="array" aca="1" ref="F49" ca="1">INDIRECT("OutcomesData!P50") + INDIRECT("OutcomesData!E50")</f>
        <v>1868</v>
      </c>
      <c r="G49" s="93">
        <f ca="1">SUM((C49-F49)/F49)</f>
        <v>-0.26445396145610278</v>
      </c>
      <c r="H49" s="91">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2022</v>
      </c>
      <c r="I49" s="91">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2675</v>
      </c>
      <c r="J49" s="93">
        <f ca="1">SUM((H49-I49)/I49)</f>
        <v>-0.24411214953271029</v>
      </c>
    </row>
    <row r="50" spans="2:11" ht="14.25" customHeight="1">
      <c r="B50" s="98" t="s">
        <v>117</v>
      </c>
      <c r="C50" s="91" cm="1">
        <f t="array" aca="1" ref="C50" ca="1">INDIRECT("OutcomesData!Q62") + INDIRECT("OutcomesData!F62")</f>
        <v>1703</v>
      </c>
      <c r="D50" s="91" cm="1">
        <f t="array" aca="1" ref="D50" ca="1">INDIRECT("OutcomesData!Q61") + INDIRECT("OutcomesData!F61")</f>
        <v>1197</v>
      </c>
      <c r="E50" s="92">
        <f t="shared" ca="1" si="3"/>
        <v>0.42272347535505428</v>
      </c>
      <c r="F50" s="91" cm="1">
        <f t="array" aca="1" ref="F50" ca="1">INDIRECT("OutcomesData!Q50") + INDIRECT("OutcomesData!F50")</f>
        <v>2247</v>
      </c>
      <c r="G50" s="93">
        <f t="shared" ref="G50:G52" ca="1" si="4">SUM((C50-F50)/F50)</f>
        <v>-0.24210057854917669</v>
      </c>
      <c r="H50" s="91">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1990</v>
      </c>
      <c r="I50" s="91">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2840</v>
      </c>
      <c r="J50" s="93">
        <f t="shared" ref="J50:J52" ca="1" si="5">SUM((H50-I50)/I50)</f>
        <v>-0.29929577464788731</v>
      </c>
    </row>
    <row r="51" spans="2:11" ht="14.25" customHeight="1">
      <c r="B51" s="98" t="s">
        <v>118</v>
      </c>
      <c r="C51" s="91" cm="1">
        <f t="array" aca="1" ref="C51" ca="1">INDIRECT("OutcomesData!R62") + INDIRECT("OutcomesData!G62")</f>
        <v>1669</v>
      </c>
      <c r="D51" s="91" cm="1">
        <f t="array" aca="1" ref="D51" ca="1">INDIRECT("OutcomesData!R61") + INDIRECT("OutcomesData!G61")</f>
        <v>1126</v>
      </c>
      <c r="E51" s="92">
        <f t="shared" ca="1" si="3"/>
        <v>0.48223801065719363</v>
      </c>
      <c r="F51" s="91" cm="1">
        <f t="array" aca="1" ref="F51" ca="1">INDIRECT("OutcomesData!R50") + INDIRECT("OutcomesData!G50")</f>
        <v>2060</v>
      </c>
      <c r="G51" s="93">
        <f t="shared" ca="1" si="4"/>
        <v>-0.18980582524271844</v>
      </c>
      <c r="H51" s="91">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1412</v>
      </c>
      <c r="I51" s="91">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2263</v>
      </c>
      <c r="J51" s="93">
        <f t="shared" ca="1" si="5"/>
        <v>-0.37604949182501107</v>
      </c>
    </row>
    <row r="52" spans="2:11" ht="14.25" customHeight="1">
      <c r="B52" s="98" t="s">
        <v>119</v>
      </c>
      <c r="C52" s="91" cm="1">
        <f t="array" aca="1" ref="C52" ca="1">INDIRECT("OutcomesData!S62")</f>
        <v>806</v>
      </c>
      <c r="D52" s="91" cm="1">
        <f t="array" aca="1" ref="D52" ca="1">INDIRECT("OutcomesData!S61")</f>
        <v>750</v>
      </c>
      <c r="E52" s="92">
        <f t="shared" ca="1" si="3"/>
        <v>7.4666666666666673E-2</v>
      </c>
      <c r="F52" s="91" cm="1">
        <f t="array" aca="1" ref="F52" ca="1">INDIRECT("OutcomesData!S50")</f>
        <v>1145</v>
      </c>
      <c r="G52" s="93">
        <f t="shared" ca="1" si="4"/>
        <v>-0.2960698689956332</v>
      </c>
      <c r="H52" s="91">
        <f ca="1">INDEX(INDIRECT("OutcomesData!S2:S62"), MATCH(DATE(YEAR(IF(MONTH(INDIRECT("OutcomesData!A62"))&lt;7,EDATE(INDIRECT("OutcomesData!A62"),-12),INDIRECT("OutcomesData!A62"))-1),6,30), INDIRECT("OutcomesData!A2:A62")),0)</f>
        <v>1349</v>
      </c>
      <c r="I52" s="91">
        <f ca="1">INDEX(INDIRECT("OutcomesData!S2:S62"), MATCH(DATE(YEAR(IF(MONTH(INDIRECT("OutcomesData!A62"))&lt;7,EDATE(INDIRECT("OutcomesData!A62"),-12),INDIRECT("OutcomesData!A62"))-1)-1,6,30), INDIRECT("OutcomesData!A2:A62")),0)</f>
        <v>1586</v>
      </c>
      <c r="J52" s="93">
        <f t="shared" ca="1" si="5"/>
        <v>-0.14943253467843631</v>
      </c>
    </row>
    <row r="53" spans="2:11" ht="12.75" customHeight="1"/>
    <row r="54" spans="2:11" ht="12.75" customHeight="1"/>
    <row r="55" spans="2:11" ht="12.75" customHeight="1"/>
    <row r="56" spans="2:11" ht="12.75" customHeight="1">
      <c r="K56" s="46"/>
    </row>
    <row r="57" spans="2:11" ht="12.75" customHeight="1">
      <c r="K57" s="46"/>
    </row>
    <row r="58" spans="2:11" ht="12.75" customHeight="1">
      <c r="K58" s="46"/>
    </row>
    <row r="59" spans="2:11" ht="12.75" customHeight="1">
      <c r="K59" s="46"/>
    </row>
    <row r="60" spans="2:11" ht="12.75" customHeight="1"/>
    <row r="61" spans="2:11" ht="12.75" customHeight="1"/>
    <row r="62" spans="2:11" ht="12.75" customHeight="1"/>
    <row r="63" spans="2:11" ht="12.75" customHeight="1"/>
    <row r="64" spans="2:11" ht="12.75" customHeight="1"/>
    <row r="65" spans="2:20" ht="12.75" customHeight="1"/>
    <row r="66" spans="2:20" ht="12.75" customHeight="1"/>
    <row r="67" spans="2:20" ht="12.75" customHeight="1"/>
    <row r="68" spans="2:20" ht="12.75" customHeight="1"/>
    <row r="69" spans="2:20" ht="12.75" customHeight="1"/>
    <row r="70" spans="2:20" ht="12.75" customHeight="1"/>
    <row r="71" spans="2:20" ht="12.75" customHeight="1"/>
    <row r="72" spans="2:20" ht="30" customHeight="1"/>
    <row r="73" spans="2:20" ht="12.75" customHeight="1"/>
    <row r="77" spans="2:20">
      <c r="T77" s="44"/>
    </row>
    <row r="80" spans="2:20" ht="18.75">
      <c r="B80" s="28" t="s">
        <v>174</v>
      </c>
    </row>
    <row r="82" spans="2:11" ht="15" customHeight="1">
      <c r="B82" s="120" t="s">
        <v>172</v>
      </c>
      <c r="C82" s="237" t="s">
        <v>291</v>
      </c>
      <c r="D82" s="237"/>
      <c r="E82" s="237"/>
      <c r="F82" s="237"/>
      <c r="G82" s="237"/>
      <c r="H82" s="237"/>
      <c r="I82" s="237"/>
      <c r="J82" s="237"/>
    </row>
    <row r="83" spans="2:11">
      <c r="C83" s="237"/>
      <c r="D83" s="237"/>
      <c r="E83" s="237"/>
      <c r="F83" s="237"/>
      <c r="G83" s="237"/>
      <c r="H83" s="237"/>
      <c r="I83" s="237"/>
      <c r="J83" s="237"/>
    </row>
    <row r="84" spans="2:11">
      <c r="C84" s="237"/>
      <c r="D84" s="237"/>
      <c r="E84" s="237"/>
      <c r="F84" s="237"/>
      <c r="G84" s="237"/>
      <c r="H84" s="237"/>
      <c r="I84" s="237"/>
      <c r="J84" s="237"/>
    </row>
    <row r="85" spans="2:11">
      <c r="C85" s="238"/>
      <c r="D85" s="238"/>
      <c r="E85" s="238"/>
      <c r="F85" s="238"/>
      <c r="G85" s="238"/>
      <c r="H85" s="238"/>
      <c r="I85" s="238"/>
      <c r="J85" s="238"/>
    </row>
    <row r="86" spans="2:11">
      <c r="B86" s="241" t="s">
        <v>75</v>
      </c>
      <c r="C86" s="231" t="s">
        <v>76</v>
      </c>
      <c r="D86" s="218" t="s">
        <v>77</v>
      </c>
      <c r="E86" s="220" t="s">
        <v>163</v>
      </c>
      <c r="F86" s="233" t="s">
        <v>78</v>
      </c>
      <c r="G86" s="227" t="s">
        <v>165</v>
      </c>
      <c r="H86" s="29" t="s">
        <v>79</v>
      </c>
      <c r="I86" s="29" t="s">
        <v>79</v>
      </c>
      <c r="J86" s="29" t="s">
        <v>80</v>
      </c>
    </row>
    <row r="87" spans="2:11">
      <c r="B87" s="242"/>
      <c r="C87" s="232"/>
      <c r="D87" s="219"/>
      <c r="E87" s="221"/>
      <c r="F87" s="234"/>
      <c r="G87" s="228"/>
      <c r="H87" s="30" t="str">
        <f ca="1">"June "&amp; YEAR(IF(MONTH(INDIRECT("OutcomesData!A62"))&lt;7,EDATE(INDIRECT("OutcomesData!A62"),-12),INDIRECT("OutcomesData!A62"))-1)</f>
        <v>June 2023</v>
      </c>
      <c r="I87" s="30" t="str">
        <f ca="1">"June "&amp; YEAR(IF(MONTH(INDIRECT("OutcomesData!A62"))&lt;7,EDATE(INDIRECT("OutcomesData!A62"),-12),INDIRECT("OutcomesData!A62"))-1)-1</f>
        <v>June 2022</v>
      </c>
      <c r="J87" s="30" t="s">
        <v>81</v>
      </c>
    </row>
    <row r="88" spans="2:11" ht="14.25" customHeight="1">
      <c r="B88" s="97" t="s">
        <v>315</v>
      </c>
      <c r="C88" s="91" cm="1">
        <f t="array" aca="1" ref="C88" ca="1">INDIRECT("OutcomesData!T62") + INDIRECT("OutcomesData!H62")</f>
        <v>2101</v>
      </c>
      <c r="D88" s="91" cm="1">
        <f t="array" aca="1" ref="D88" ca="1">INDIRECT("OutcomesData!T61") + INDIRECT("OutcomesData!H61")</f>
        <v>1977</v>
      </c>
      <c r="E88" s="92">
        <f t="shared" ref="E88:E91" ca="1" si="6">(C88-D88)/D88</f>
        <v>6.2721294891249363E-2</v>
      </c>
      <c r="F88" s="91" cm="1">
        <f t="array" aca="1" ref="F88" ca="1">INDIRECT("OutcomesData!T50") + INDIRECT("OutcomesData!H50")</f>
        <v>2660</v>
      </c>
      <c r="G88" s="93">
        <f t="shared" ref="G88:G89" ca="1" si="7">(C88-F88)/F88</f>
        <v>-0.21015037593984962</v>
      </c>
      <c r="H88" s="91">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2999</v>
      </c>
      <c r="I88" s="91">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3644</v>
      </c>
      <c r="J88" s="99">
        <f t="shared" ref="J88:J90" ca="1" si="8">(H88-I88)/I88</f>
        <v>-0.17700329308452251</v>
      </c>
    </row>
    <row r="89" spans="2:11" ht="14.25" customHeight="1">
      <c r="B89" s="98" t="s">
        <v>117</v>
      </c>
      <c r="C89" s="91" cm="1">
        <f t="array" aca="1" ref="C89" ca="1">INDIRECT("OutcomesData!U62") + INDIRECT("OutcomesData!I62")</f>
        <v>2333</v>
      </c>
      <c r="D89" s="91" cm="1">
        <f t="array" aca="1" ref="D89" ca="1">INDIRECT("OutcomesData!U61") + INDIRECT("OutcomesData!I61")</f>
        <v>1713</v>
      </c>
      <c r="E89" s="92">
        <f t="shared" ca="1" si="6"/>
        <v>0.36193812025685929</v>
      </c>
      <c r="F89" s="91" cm="1">
        <f t="array" aca="1" ref="F89" ca="1">INDIRECT("OutcomesData!U50") + INDIRECT("OutcomesData!I50")</f>
        <v>2657</v>
      </c>
      <c r="G89" s="93">
        <f t="shared" ca="1" si="7"/>
        <v>-0.12194203989461799</v>
      </c>
      <c r="H89" s="91">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2493</v>
      </c>
      <c r="I89" s="91">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3301</v>
      </c>
      <c r="J89" s="99">
        <f t="shared" ca="1" si="8"/>
        <v>-0.24477431081490458</v>
      </c>
    </row>
    <row r="90" spans="2:11" ht="14.25" customHeight="1">
      <c r="B90" s="98" t="s">
        <v>118</v>
      </c>
      <c r="C90" s="91" cm="1">
        <f t="array" aca="1" ref="C90" ca="1">INDIRECT("OutcomesData!V62") + INDIRECT("OutcomesData!J62")</f>
        <v>2216</v>
      </c>
      <c r="D90" s="91" cm="1">
        <f t="array" aca="1" ref="D90" ca="1">INDIRECT("OutcomesData!V61") + INDIRECT("OutcomesData!J61")</f>
        <v>1466</v>
      </c>
      <c r="E90" s="92">
        <f t="shared" ca="1" si="6"/>
        <v>0.51159618008185537</v>
      </c>
      <c r="F90" s="91" cm="1">
        <f t="array" aca="1" ref="F90" ca="1">INDIRECT("OutcomesData!V50") + INDIRECT("OutcomesData!J50")</f>
        <v>2460</v>
      </c>
      <c r="G90" s="93">
        <f ca="1">(C90-F90)/F90</f>
        <v>-9.9186991869918695E-2</v>
      </c>
      <c r="H90" s="91">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1853</v>
      </c>
      <c r="I90" s="91">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2716</v>
      </c>
      <c r="J90" s="99">
        <f t="shared" ca="1" si="8"/>
        <v>-0.31774668630338732</v>
      </c>
    </row>
    <row r="91" spans="2:11" ht="14.25" customHeight="1">
      <c r="B91" s="98" t="s">
        <v>119</v>
      </c>
      <c r="C91" s="91" cm="1">
        <f t="array" aca="1" ref="C91" ca="1">INDIRECT("OutcomesData!W62")</f>
        <v>980</v>
      </c>
      <c r="D91" s="91" cm="1">
        <f t="array" aca="1" ref="D91" ca="1">INDIRECT("OutcomesData!W61")</f>
        <v>997</v>
      </c>
      <c r="E91" s="92">
        <f t="shared" ca="1" si="6"/>
        <v>-1.7051153460381142E-2</v>
      </c>
      <c r="F91" s="91" cm="1">
        <f t="array" aca="1" ref="F91" ca="1">INDIRECT("OutcomesData!W50")</f>
        <v>1180</v>
      </c>
      <c r="G91" s="93">
        <f ca="1">(C91-F91)/F91</f>
        <v>-0.16949152542372881</v>
      </c>
      <c r="H91" s="91">
        <f ca="1">INDEX(INDIRECT("OutcomesData!W2:W62"), MATCH(DATE(YEAR(IF(MONTH(INDIRECT("OutcomesData!A62"))&lt;7,EDATE(INDIRECT("OutcomesData!A62"),-12),INDIRECT("OutcomesData!A62"))-1),6,30), INDIRECT("OutcomesData!A2:A62")),0)</f>
        <v>1717</v>
      </c>
      <c r="I91" s="91">
        <f ca="1">INDEX(INDIRECT("OutcomesData!W2:W62"), MATCH(DATE(YEAR(IF(MONTH(INDIRECT("OutcomesData!A62"))&lt;7,EDATE(INDIRECT("OutcomesData!A62"),-12),INDIRECT("OutcomesData!A62"))-1)-1,6,30), INDIRECT("OutcomesData!A2:A62")),0)</f>
        <v>1862</v>
      </c>
      <c r="J91" s="99">
        <f ca="1">(H91-I91)/I91</f>
        <v>-7.7873254564983882E-2</v>
      </c>
      <c r="K91" s="46"/>
    </row>
    <row r="92" spans="2:11">
      <c r="K92" s="46"/>
    </row>
    <row r="93" spans="2:11">
      <c r="K93" s="46"/>
    </row>
    <row r="94" spans="2:11">
      <c r="K94" s="46"/>
    </row>
  </sheetData>
  <mergeCells count="22">
    <mergeCell ref="L36:T37"/>
    <mergeCell ref="B86:B87"/>
    <mergeCell ref="C86:C87"/>
    <mergeCell ref="D86:D87"/>
    <mergeCell ref="E86:E87"/>
    <mergeCell ref="F86:F87"/>
    <mergeCell ref="G86:G87"/>
    <mergeCell ref="C43:J46"/>
    <mergeCell ref="C82:J85"/>
    <mergeCell ref="B6:B7"/>
    <mergeCell ref="B47:B48"/>
    <mergeCell ref="C6:C7"/>
    <mergeCell ref="D6:D7"/>
    <mergeCell ref="E6:E7"/>
    <mergeCell ref="C3:J5"/>
    <mergeCell ref="G6:G7"/>
    <mergeCell ref="C47:C48"/>
    <mergeCell ref="D47:D48"/>
    <mergeCell ref="E47:E48"/>
    <mergeCell ref="F47:F48"/>
    <mergeCell ref="G47:G48"/>
    <mergeCell ref="F6:F7"/>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W62"/>
  <sheetViews>
    <sheetView showGridLines="0" zoomScaleNormal="100" workbookViewId="0">
      <pane ySplit="1" topLeftCell="A2" activePane="bottomLeft" state="frozen"/>
      <selection pane="bottomLeft" activeCell="A2" sqref="A2"/>
    </sheetView>
  </sheetViews>
  <sheetFormatPr defaultColWidth="11.28515625" defaultRowHeight="15"/>
  <cols>
    <col min="1" max="1" width="11.28515625" style="44" customWidth="1"/>
    <col min="2" max="23" width="12.5703125" customWidth="1"/>
  </cols>
  <sheetData>
    <row r="1" spans="1:23" ht="24">
      <c r="A1" s="177" t="s">
        <v>47</v>
      </c>
      <c r="B1" s="177" t="s">
        <v>48</v>
      </c>
      <c r="C1" s="177" t="s">
        <v>49</v>
      </c>
      <c r="D1" s="177" t="s">
        <v>50</v>
      </c>
      <c r="E1" s="177" t="s">
        <v>51</v>
      </c>
      <c r="F1" s="177" t="s">
        <v>52</v>
      </c>
      <c r="G1" s="177" t="s">
        <v>53</v>
      </c>
      <c r="H1" s="177" t="s">
        <v>54</v>
      </c>
      <c r="I1" s="177" t="s">
        <v>55</v>
      </c>
      <c r="J1" s="177" t="s">
        <v>56</v>
      </c>
      <c r="K1" s="177" t="s">
        <v>57</v>
      </c>
      <c r="L1" s="177" t="s">
        <v>58</v>
      </c>
      <c r="M1" s="177" t="s">
        <v>59</v>
      </c>
      <c r="N1" s="177" t="s">
        <v>60</v>
      </c>
      <c r="O1" s="177" t="s">
        <v>61</v>
      </c>
      <c r="P1" s="177" t="s">
        <v>62</v>
      </c>
      <c r="Q1" s="177" t="s">
        <v>63</v>
      </c>
      <c r="R1" s="177" t="s">
        <v>64</v>
      </c>
      <c r="S1" s="177" t="s">
        <v>65</v>
      </c>
      <c r="T1" s="177" t="s">
        <v>66</v>
      </c>
      <c r="U1" s="177" t="s">
        <v>67</v>
      </c>
      <c r="V1" s="177" t="s">
        <v>68</v>
      </c>
      <c r="W1" s="178" t="s">
        <v>69</v>
      </c>
    </row>
    <row r="2" spans="1:23">
      <c r="A2" s="201">
        <v>43496</v>
      </c>
      <c r="B2" s="21">
        <v>43</v>
      </c>
      <c r="C2" s="21">
        <v>21</v>
      </c>
      <c r="D2" s="21">
        <v>341</v>
      </c>
      <c r="E2" s="21">
        <v>15</v>
      </c>
      <c r="F2" s="21">
        <v>10</v>
      </c>
      <c r="G2" s="21">
        <v>165</v>
      </c>
      <c r="H2" s="21">
        <v>28</v>
      </c>
      <c r="I2" s="21">
        <v>11</v>
      </c>
      <c r="J2" s="21">
        <v>176</v>
      </c>
      <c r="K2" s="21">
        <v>3338</v>
      </c>
      <c r="L2" s="21">
        <v>4582</v>
      </c>
      <c r="M2" s="21">
        <v>2695</v>
      </c>
      <c r="N2" s="21"/>
      <c r="O2" s="21">
        <v>21</v>
      </c>
      <c r="P2" s="21">
        <v>1428</v>
      </c>
      <c r="Q2" s="21">
        <v>2190</v>
      </c>
      <c r="R2" s="21">
        <v>1233</v>
      </c>
      <c r="S2" s="21"/>
      <c r="T2" s="21">
        <v>1910</v>
      </c>
      <c r="U2" s="21">
        <v>2392</v>
      </c>
      <c r="V2" s="21">
        <v>1462</v>
      </c>
      <c r="W2" s="175"/>
    </row>
    <row r="3" spans="1:23">
      <c r="A3" s="202">
        <v>43524</v>
      </c>
      <c r="B3" s="19">
        <v>14</v>
      </c>
      <c r="C3" s="19">
        <v>16</v>
      </c>
      <c r="D3" s="19">
        <v>81</v>
      </c>
      <c r="E3" s="19">
        <v>5</v>
      </c>
      <c r="F3" s="19">
        <v>3</v>
      </c>
      <c r="G3" s="19">
        <v>31</v>
      </c>
      <c r="H3" s="19">
        <v>9</v>
      </c>
      <c r="I3" s="19">
        <v>13</v>
      </c>
      <c r="J3" s="19">
        <v>50</v>
      </c>
      <c r="K3" s="19">
        <v>2982</v>
      </c>
      <c r="L3" s="19">
        <v>3911</v>
      </c>
      <c r="M3" s="19">
        <v>2948</v>
      </c>
      <c r="N3" s="19"/>
      <c r="O3" s="19">
        <v>18</v>
      </c>
      <c r="P3" s="19">
        <v>1393</v>
      </c>
      <c r="Q3" s="19">
        <v>1799</v>
      </c>
      <c r="R3" s="19">
        <v>1378</v>
      </c>
      <c r="S3" s="19"/>
      <c r="T3" s="19">
        <v>1589</v>
      </c>
      <c r="U3" s="19">
        <v>2112</v>
      </c>
      <c r="V3" s="19">
        <v>1570</v>
      </c>
      <c r="W3" s="176"/>
    </row>
    <row r="4" spans="1:23">
      <c r="A4" s="201">
        <v>43555</v>
      </c>
      <c r="B4" s="21">
        <v>2</v>
      </c>
      <c r="C4" s="21">
        <v>11</v>
      </c>
      <c r="D4" s="21">
        <v>52</v>
      </c>
      <c r="E4" s="21">
        <v>1</v>
      </c>
      <c r="F4" s="21">
        <v>2</v>
      </c>
      <c r="G4" s="21">
        <v>21</v>
      </c>
      <c r="H4" s="21">
        <v>1</v>
      </c>
      <c r="I4" s="21">
        <v>9</v>
      </c>
      <c r="J4" s="21">
        <v>31</v>
      </c>
      <c r="K4" s="21">
        <v>4299</v>
      </c>
      <c r="L4" s="21">
        <v>4075</v>
      </c>
      <c r="M4" s="21">
        <v>3977</v>
      </c>
      <c r="N4" s="21"/>
      <c r="O4" s="21">
        <v>12</v>
      </c>
      <c r="P4" s="21">
        <v>1851</v>
      </c>
      <c r="Q4" s="21">
        <v>1847</v>
      </c>
      <c r="R4" s="21">
        <v>1805</v>
      </c>
      <c r="S4" s="21"/>
      <c r="T4" s="21">
        <v>2448</v>
      </c>
      <c r="U4" s="21">
        <v>2228</v>
      </c>
      <c r="V4" s="21">
        <v>2172</v>
      </c>
      <c r="W4" s="175"/>
    </row>
    <row r="5" spans="1:23">
      <c r="A5" s="202">
        <v>43585</v>
      </c>
      <c r="B5" s="19">
        <v>4</v>
      </c>
      <c r="C5" s="19">
        <v>2</v>
      </c>
      <c r="D5" s="19">
        <v>20</v>
      </c>
      <c r="E5" s="19">
        <v>3</v>
      </c>
      <c r="F5" s="19">
        <v>1</v>
      </c>
      <c r="G5" s="19">
        <v>9</v>
      </c>
      <c r="H5" s="19">
        <v>1</v>
      </c>
      <c r="I5" s="19">
        <v>1</v>
      </c>
      <c r="J5" s="19">
        <v>11</v>
      </c>
      <c r="K5" s="19">
        <v>3877</v>
      </c>
      <c r="L5" s="19">
        <v>2561</v>
      </c>
      <c r="M5" s="19">
        <v>3044</v>
      </c>
      <c r="N5" s="19"/>
      <c r="O5" s="19">
        <v>16</v>
      </c>
      <c r="P5" s="19">
        <v>1745</v>
      </c>
      <c r="Q5" s="19">
        <v>1233</v>
      </c>
      <c r="R5" s="19">
        <v>1458</v>
      </c>
      <c r="S5" s="19"/>
      <c r="T5" s="19">
        <v>2132</v>
      </c>
      <c r="U5" s="19">
        <v>1328</v>
      </c>
      <c r="V5" s="19">
        <v>1586</v>
      </c>
      <c r="W5" s="176"/>
    </row>
    <row r="6" spans="1:23">
      <c r="A6" s="201">
        <v>43616</v>
      </c>
      <c r="B6" s="21">
        <v>1</v>
      </c>
      <c r="C6" s="21">
        <v>2</v>
      </c>
      <c r="D6" s="21">
        <v>13</v>
      </c>
      <c r="E6" s="21"/>
      <c r="F6" s="21">
        <v>2</v>
      </c>
      <c r="G6" s="21">
        <v>6</v>
      </c>
      <c r="H6" s="21">
        <v>1</v>
      </c>
      <c r="I6" s="21"/>
      <c r="J6" s="21">
        <v>7</v>
      </c>
      <c r="K6" s="21">
        <v>3820</v>
      </c>
      <c r="L6" s="21">
        <v>4708</v>
      </c>
      <c r="M6" s="21">
        <v>3805</v>
      </c>
      <c r="N6" s="21"/>
      <c r="O6" s="21">
        <v>24</v>
      </c>
      <c r="P6" s="21">
        <v>1691</v>
      </c>
      <c r="Q6" s="21">
        <v>2160</v>
      </c>
      <c r="R6" s="21">
        <v>1746</v>
      </c>
      <c r="S6" s="21"/>
      <c r="T6" s="21">
        <v>2129</v>
      </c>
      <c r="U6" s="21">
        <v>2548</v>
      </c>
      <c r="V6" s="21">
        <v>2059</v>
      </c>
      <c r="W6" s="175"/>
    </row>
    <row r="7" spans="1:23">
      <c r="A7" s="202">
        <v>43646</v>
      </c>
      <c r="B7" s="19"/>
      <c r="C7" s="19">
        <v>1</v>
      </c>
      <c r="D7" s="19">
        <v>5</v>
      </c>
      <c r="E7" s="19"/>
      <c r="F7" s="19"/>
      <c r="G7" s="19"/>
      <c r="H7" s="19"/>
      <c r="I7" s="19">
        <v>1</v>
      </c>
      <c r="J7" s="19">
        <v>5</v>
      </c>
      <c r="K7" s="19">
        <v>3893</v>
      </c>
      <c r="L7" s="19">
        <v>5031</v>
      </c>
      <c r="M7" s="19">
        <v>3281</v>
      </c>
      <c r="N7" s="19" t="s">
        <v>319</v>
      </c>
      <c r="O7" s="19">
        <v>18</v>
      </c>
      <c r="P7" s="19">
        <v>1694</v>
      </c>
      <c r="Q7" s="19">
        <v>2260</v>
      </c>
      <c r="R7" s="19">
        <v>1467</v>
      </c>
      <c r="S7" s="19" t="s">
        <v>319</v>
      </c>
      <c r="T7" s="19">
        <v>2199</v>
      </c>
      <c r="U7" s="19">
        <v>2771</v>
      </c>
      <c r="V7" s="19">
        <v>1814</v>
      </c>
      <c r="W7" s="176" t="s">
        <v>319</v>
      </c>
    </row>
    <row r="8" spans="1:23">
      <c r="A8" s="201">
        <v>43677</v>
      </c>
      <c r="B8" s="21"/>
      <c r="C8" s="21">
        <v>1</v>
      </c>
      <c r="D8" s="21">
        <v>5</v>
      </c>
      <c r="E8" s="21"/>
      <c r="F8" s="21"/>
      <c r="G8" s="21">
        <v>1</v>
      </c>
      <c r="H8" s="21"/>
      <c r="I8" s="21">
        <v>1</v>
      </c>
      <c r="J8" s="21">
        <v>4</v>
      </c>
      <c r="K8" s="21">
        <v>3779</v>
      </c>
      <c r="L8" s="21">
        <v>3729</v>
      </c>
      <c r="M8" s="21">
        <v>2378</v>
      </c>
      <c r="N8" s="21">
        <v>1461</v>
      </c>
      <c r="O8" s="21">
        <v>14</v>
      </c>
      <c r="P8" s="21">
        <v>1721</v>
      </c>
      <c r="Q8" s="21">
        <v>1727</v>
      </c>
      <c r="R8" s="21">
        <v>1134</v>
      </c>
      <c r="S8" s="21">
        <v>705</v>
      </c>
      <c r="T8" s="21">
        <v>2058</v>
      </c>
      <c r="U8" s="21">
        <v>2002</v>
      </c>
      <c r="V8" s="21">
        <v>1244</v>
      </c>
      <c r="W8" s="175">
        <v>756</v>
      </c>
    </row>
    <row r="9" spans="1:23">
      <c r="A9" s="202">
        <v>43708</v>
      </c>
      <c r="B9" s="19"/>
      <c r="C9" s="19"/>
      <c r="D9" s="19">
        <v>1</v>
      </c>
      <c r="E9" s="19"/>
      <c r="F9" s="19"/>
      <c r="G9" s="19"/>
      <c r="H9" s="19"/>
      <c r="I9" s="19"/>
      <c r="J9" s="19">
        <v>1</v>
      </c>
      <c r="K9" s="19">
        <v>4217</v>
      </c>
      <c r="L9" s="19">
        <v>4290</v>
      </c>
      <c r="M9" s="19">
        <v>3740</v>
      </c>
      <c r="N9" s="19">
        <v>1756</v>
      </c>
      <c r="O9" s="19">
        <v>19</v>
      </c>
      <c r="P9" s="19">
        <v>1807</v>
      </c>
      <c r="Q9" s="19">
        <v>1955</v>
      </c>
      <c r="R9" s="19">
        <v>1718</v>
      </c>
      <c r="S9" s="19">
        <v>805</v>
      </c>
      <c r="T9" s="19">
        <v>2410</v>
      </c>
      <c r="U9" s="19">
        <v>2335</v>
      </c>
      <c r="V9" s="19">
        <v>2022</v>
      </c>
      <c r="W9" s="176">
        <v>951</v>
      </c>
    </row>
    <row r="10" spans="1:23">
      <c r="A10" s="201">
        <v>43738</v>
      </c>
      <c r="B10" s="21"/>
      <c r="C10" s="21">
        <v>3</v>
      </c>
      <c r="D10" s="21">
        <v>2</v>
      </c>
      <c r="E10" s="21"/>
      <c r="F10" s="21">
        <v>3</v>
      </c>
      <c r="G10" s="21">
        <v>2</v>
      </c>
      <c r="H10" s="21"/>
      <c r="I10" s="21"/>
      <c r="J10" s="21"/>
      <c r="K10" s="21">
        <v>4256</v>
      </c>
      <c r="L10" s="21">
        <v>4961</v>
      </c>
      <c r="M10" s="21">
        <v>4192</v>
      </c>
      <c r="N10" s="21">
        <v>2045</v>
      </c>
      <c r="O10" s="21">
        <v>17</v>
      </c>
      <c r="P10" s="21">
        <v>1866</v>
      </c>
      <c r="Q10" s="21">
        <v>2247</v>
      </c>
      <c r="R10" s="21">
        <v>1872</v>
      </c>
      <c r="S10" s="21">
        <v>929</v>
      </c>
      <c r="T10" s="21">
        <v>2390</v>
      </c>
      <c r="U10" s="21">
        <v>2714</v>
      </c>
      <c r="V10" s="21">
        <v>2320</v>
      </c>
      <c r="W10" s="175">
        <v>1116</v>
      </c>
    </row>
    <row r="11" spans="1:23">
      <c r="A11" s="202">
        <v>43769</v>
      </c>
      <c r="B11" s="19"/>
      <c r="C11" s="19"/>
      <c r="D11" s="19">
        <v>1</v>
      </c>
      <c r="E11" s="19"/>
      <c r="F11" s="19"/>
      <c r="G11" s="19"/>
      <c r="H11" s="19"/>
      <c r="I11" s="19"/>
      <c r="J11" s="19">
        <v>1</v>
      </c>
      <c r="K11" s="19">
        <v>4711</v>
      </c>
      <c r="L11" s="19">
        <v>4669</v>
      </c>
      <c r="M11" s="19">
        <v>3378</v>
      </c>
      <c r="N11" s="19">
        <v>1869</v>
      </c>
      <c r="O11" s="19">
        <v>28</v>
      </c>
      <c r="P11" s="19">
        <v>2103</v>
      </c>
      <c r="Q11" s="19">
        <v>2150</v>
      </c>
      <c r="R11" s="19">
        <v>1585</v>
      </c>
      <c r="S11" s="19">
        <v>888</v>
      </c>
      <c r="T11" s="19">
        <v>2608</v>
      </c>
      <c r="U11" s="19">
        <v>2519</v>
      </c>
      <c r="V11" s="19">
        <v>1793</v>
      </c>
      <c r="W11" s="176">
        <v>981</v>
      </c>
    </row>
    <row r="12" spans="1:23">
      <c r="A12" s="201">
        <v>43799</v>
      </c>
      <c r="B12" s="21"/>
      <c r="C12" s="21"/>
      <c r="D12" s="21">
        <v>3</v>
      </c>
      <c r="E12" s="21"/>
      <c r="F12" s="21"/>
      <c r="G12" s="21">
        <v>1</v>
      </c>
      <c r="H12" s="21"/>
      <c r="I12" s="21"/>
      <c r="J12" s="21">
        <v>2</v>
      </c>
      <c r="K12" s="21">
        <v>4513</v>
      </c>
      <c r="L12" s="21">
        <v>4590</v>
      </c>
      <c r="M12" s="21">
        <v>3414</v>
      </c>
      <c r="N12" s="21">
        <v>1763</v>
      </c>
      <c r="O12" s="21">
        <v>19</v>
      </c>
      <c r="P12" s="21">
        <v>2010</v>
      </c>
      <c r="Q12" s="21">
        <v>2140</v>
      </c>
      <c r="R12" s="21">
        <v>1525</v>
      </c>
      <c r="S12" s="21">
        <v>801</v>
      </c>
      <c r="T12" s="21">
        <v>2503</v>
      </c>
      <c r="U12" s="21">
        <v>2450</v>
      </c>
      <c r="V12" s="21">
        <v>1889</v>
      </c>
      <c r="W12" s="175">
        <v>962</v>
      </c>
    </row>
    <row r="13" spans="1:23">
      <c r="A13" s="202">
        <v>43830</v>
      </c>
      <c r="B13" s="19"/>
      <c r="C13" s="19">
        <v>1</v>
      </c>
      <c r="D13" s="19"/>
      <c r="E13" s="19"/>
      <c r="F13" s="19"/>
      <c r="G13" s="19"/>
      <c r="H13" s="19"/>
      <c r="I13" s="19">
        <v>1</v>
      </c>
      <c r="J13" s="19"/>
      <c r="K13" s="19">
        <v>4022</v>
      </c>
      <c r="L13" s="19">
        <v>4720</v>
      </c>
      <c r="M13" s="19">
        <v>3280</v>
      </c>
      <c r="N13" s="19">
        <v>1492</v>
      </c>
      <c r="O13" s="19">
        <v>14</v>
      </c>
      <c r="P13" s="19">
        <v>1740</v>
      </c>
      <c r="Q13" s="19">
        <v>2121</v>
      </c>
      <c r="R13" s="19">
        <v>1455</v>
      </c>
      <c r="S13" s="19">
        <v>677</v>
      </c>
      <c r="T13" s="19">
        <v>2282</v>
      </c>
      <c r="U13" s="19">
        <v>2599</v>
      </c>
      <c r="V13" s="19">
        <v>1825</v>
      </c>
      <c r="W13" s="176">
        <v>815</v>
      </c>
    </row>
    <row r="14" spans="1:23">
      <c r="A14" s="201">
        <v>43861</v>
      </c>
      <c r="B14" s="21"/>
      <c r="C14" s="21"/>
      <c r="D14" s="21"/>
      <c r="E14" s="21"/>
      <c r="F14" s="21"/>
      <c r="G14" s="21"/>
      <c r="H14" s="21"/>
      <c r="I14" s="21"/>
      <c r="J14" s="21"/>
      <c r="K14" s="21">
        <v>3868</v>
      </c>
      <c r="L14" s="21">
        <v>5699</v>
      </c>
      <c r="M14" s="21">
        <v>4571</v>
      </c>
      <c r="N14" s="21">
        <v>1467</v>
      </c>
      <c r="O14" s="21">
        <v>17</v>
      </c>
      <c r="P14" s="21">
        <v>1691</v>
      </c>
      <c r="Q14" s="21">
        <v>2724</v>
      </c>
      <c r="R14" s="21">
        <v>2155</v>
      </c>
      <c r="S14" s="21">
        <v>714</v>
      </c>
      <c r="T14" s="21">
        <v>2177</v>
      </c>
      <c r="U14" s="21">
        <v>2975</v>
      </c>
      <c r="V14" s="21">
        <v>2416</v>
      </c>
      <c r="W14" s="175">
        <v>753</v>
      </c>
    </row>
    <row r="15" spans="1:23">
      <c r="A15" s="202">
        <v>43890</v>
      </c>
      <c r="B15" s="19"/>
      <c r="C15" s="19"/>
      <c r="D15" s="19"/>
      <c r="E15" s="19"/>
      <c r="F15" s="19"/>
      <c r="G15" s="19"/>
      <c r="H15" s="19"/>
      <c r="I15" s="19"/>
      <c r="J15" s="19"/>
      <c r="K15" s="19">
        <v>3163</v>
      </c>
      <c r="L15" s="19">
        <v>4587</v>
      </c>
      <c r="M15" s="19">
        <v>3733</v>
      </c>
      <c r="N15" s="19">
        <v>1724</v>
      </c>
      <c r="O15" s="19">
        <v>11</v>
      </c>
      <c r="P15" s="19">
        <v>1399</v>
      </c>
      <c r="Q15" s="19">
        <v>2147</v>
      </c>
      <c r="R15" s="19">
        <v>1725</v>
      </c>
      <c r="S15" s="19">
        <v>801</v>
      </c>
      <c r="T15" s="19">
        <v>1764</v>
      </c>
      <c r="U15" s="19">
        <v>2440</v>
      </c>
      <c r="V15" s="19">
        <v>2008</v>
      </c>
      <c r="W15" s="176">
        <v>923</v>
      </c>
    </row>
    <row r="16" spans="1:23">
      <c r="A16" s="201">
        <v>43921</v>
      </c>
      <c r="B16" s="21"/>
      <c r="C16" s="21"/>
      <c r="D16" s="21"/>
      <c r="E16" s="21"/>
      <c r="F16" s="21"/>
      <c r="G16" s="21"/>
      <c r="H16" s="21"/>
      <c r="I16" s="21"/>
      <c r="J16" s="21"/>
      <c r="K16" s="21">
        <v>4470</v>
      </c>
      <c r="L16" s="21">
        <v>4648</v>
      </c>
      <c r="M16" s="21">
        <v>4896</v>
      </c>
      <c r="N16" s="21">
        <v>2293</v>
      </c>
      <c r="O16" s="21">
        <v>23</v>
      </c>
      <c r="P16" s="165">
        <v>1937</v>
      </c>
      <c r="Q16" s="21">
        <v>2046</v>
      </c>
      <c r="R16" s="21">
        <v>2247</v>
      </c>
      <c r="S16" s="21">
        <v>995</v>
      </c>
      <c r="T16" s="21">
        <v>2533</v>
      </c>
      <c r="U16" s="21">
        <v>2602</v>
      </c>
      <c r="V16" s="21">
        <v>2649</v>
      </c>
      <c r="W16" s="175">
        <v>1298</v>
      </c>
    </row>
    <row r="17" spans="1:23">
      <c r="A17" s="202">
        <v>43951</v>
      </c>
      <c r="B17" s="19"/>
      <c r="C17" s="19"/>
      <c r="D17" s="19"/>
      <c r="E17" s="19"/>
      <c r="F17" s="19"/>
      <c r="G17" s="19"/>
      <c r="H17" s="19"/>
      <c r="I17" s="19"/>
      <c r="J17" s="19"/>
      <c r="K17" s="19">
        <v>3186</v>
      </c>
      <c r="L17" s="19">
        <v>2692</v>
      </c>
      <c r="M17" s="19">
        <v>3473</v>
      </c>
      <c r="N17" s="19">
        <v>1479</v>
      </c>
      <c r="O17" s="19">
        <v>19</v>
      </c>
      <c r="P17" s="19">
        <v>1429</v>
      </c>
      <c r="Q17" s="19">
        <v>1229</v>
      </c>
      <c r="R17" s="19">
        <v>1604</v>
      </c>
      <c r="S17" s="19">
        <v>668</v>
      </c>
      <c r="T17" s="164">
        <v>1757</v>
      </c>
      <c r="U17" s="19">
        <v>1463</v>
      </c>
      <c r="V17" s="19">
        <v>1869</v>
      </c>
      <c r="W17" s="176">
        <v>811</v>
      </c>
    </row>
    <row r="18" spans="1:23">
      <c r="A18" s="201">
        <v>43982</v>
      </c>
      <c r="B18" s="21"/>
      <c r="C18" s="21">
        <v>1</v>
      </c>
      <c r="D18" s="21">
        <v>2</v>
      </c>
      <c r="E18" s="21"/>
      <c r="F18" s="21"/>
      <c r="G18" s="21"/>
      <c r="H18" s="21"/>
      <c r="I18" s="21">
        <v>1</v>
      </c>
      <c r="J18" s="21">
        <v>2</v>
      </c>
      <c r="K18" s="21">
        <v>2085</v>
      </c>
      <c r="L18" s="21">
        <v>3880</v>
      </c>
      <c r="M18" s="21">
        <v>3351</v>
      </c>
      <c r="N18" s="21">
        <v>1538</v>
      </c>
      <c r="O18" s="21">
        <v>14</v>
      </c>
      <c r="P18" s="21">
        <v>925</v>
      </c>
      <c r="Q18" s="21">
        <v>1852</v>
      </c>
      <c r="R18" s="21">
        <v>1537</v>
      </c>
      <c r="S18" s="21">
        <v>673</v>
      </c>
      <c r="T18" s="21">
        <v>1160</v>
      </c>
      <c r="U18" s="21">
        <v>2028</v>
      </c>
      <c r="V18" s="21">
        <v>1814</v>
      </c>
      <c r="W18" s="175">
        <v>865</v>
      </c>
    </row>
    <row r="19" spans="1:23">
      <c r="A19" s="202">
        <v>44012</v>
      </c>
      <c r="B19" s="19"/>
      <c r="C19" s="19"/>
      <c r="D19" s="19"/>
      <c r="E19" s="19"/>
      <c r="F19" s="19"/>
      <c r="G19" s="19"/>
      <c r="H19" s="19"/>
      <c r="I19" s="19"/>
      <c r="J19" s="19"/>
      <c r="K19" s="19">
        <v>2865</v>
      </c>
      <c r="L19" s="163">
        <v>4326</v>
      </c>
      <c r="M19" s="19">
        <v>3475</v>
      </c>
      <c r="N19" s="19">
        <v>1835</v>
      </c>
      <c r="O19" s="19">
        <v>15</v>
      </c>
      <c r="P19" s="19">
        <v>1175</v>
      </c>
      <c r="Q19" s="163">
        <v>1881</v>
      </c>
      <c r="R19" s="19">
        <v>1513</v>
      </c>
      <c r="S19" s="19">
        <v>831</v>
      </c>
      <c r="T19" s="19">
        <v>1690</v>
      </c>
      <c r="U19" s="19">
        <v>2445</v>
      </c>
      <c r="V19" s="19">
        <v>1962</v>
      </c>
      <c r="W19" s="176">
        <v>1004</v>
      </c>
    </row>
    <row r="20" spans="1:23">
      <c r="A20" s="201">
        <v>44043</v>
      </c>
      <c r="B20" s="21"/>
      <c r="C20" s="21"/>
      <c r="D20" s="21"/>
      <c r="E20" s="21"/>
      <c r="F20" s="21"/>
      <c r="G20" s="21"/>
      <c r="H20" s="21"/>
      <c r="I20" s="21"/>
      <c r="J20" s="21"/>
      <c r="K20" s="21">
        <v>3152</v>
      </c>
      <c r="L20" s="21">
        <v>3050</v>
      </c>
      <c r="M20" s="21">
        <v>2181</v>
      </c>
      <c r="N20" s="21">
        <v>1296</v>
      </c>
      <c r="O20" s="21">
        <v>14</v>
      </c>
      <c r="P20" s="21">
        <v>1307</v>
      </c>
      <c r="Q20" s="21">
        <v>1411</v>
      </c>
      <c r="R20" s="21">
        <v>995</v>
      </c>
      <c r="S20" s="21">
        <v>605</v>
      </c>
      <c r="T20" s="21">
        <v>1845</v>
      </c>
      <c r="U20" s="21">
        <v>1639</v>
      </c>
      <c r="V20" s="21">
        <v>1186</v>
      </c>
      <c r="W20" s="175">
        <v>691</v>
      </c>
    </row>
    <row r="21" spans="1:23">
      <c r="A21" s="202">
        <v>44074</v>
      </c>
      <c r="B21" s="19"/>
      <c r="C21" s="19"/>
      <c r="D21" s="19"/>
      <c r="E21" s="19"/>
      <c r="F21" s="19"/>
      <c r="G21" s="19"/>
      <c r="H21" s="19"/>
      <c r="I21" s="19"/>
      <c r="J21" s="19"/>
      <c r="K21" s="19">
        <v>3613</v>
      </c>
      <c r="L21" s="19">
        <v>3558</v>
      </c>
      <c r="M21" s="19">
        <v>3217</v>
      </c>
      <c r="N21" s="19">
        <v>1414</v>
      </c>
      <c r="O21" s="19">
        <v>16</v>
      </c>
      <c r="P21" s="19">
        <v>1518</v>
      </c>
      <c r="Q21" s="19">
        <v>1634</v>
      </c>
      <c r="R21" s="163">
        <v>1493</v>
      </c>
      <c r="S21" s="19">
        <v>672</v>
      </c>
      <c r="T21" s="19">
        <v>2095</v>
      </c>
      <c r="U21" s="19">
        <v>1924</v>
      </c>
      <c r="V21" s="19">
        <v>1724</v>
      </c>
      <c r="W21" s="176">
        <v>742</v>
      </c>
    </row>
    <row r="22" spans="1:23">
      <c r="A22" s="201">
        <v>44104</v>
      </c>
      <c r="B22" s="21"/>
      <c r="C22" s="21"/>
      <c r="D22" s="21"/>
      <c r="E22" s="21"/>
      <c r="F22" s="21"/>
      <c r="G22" s="21"/>
      <c r="H22" s="21"/>
      <c r="I22" s="21"/>
      <c r="J22" s="21"/>
      <c r="K22" s="21">
        <v>4003</v>
      </c>
      <c r="L22" s="21">
        <v>5070</v>
      </c>
      <c r="M22" s="21">
        <v>3512</v>
      </c>
      <c r="N22" s="21">
        <v>1940</v>
      </c>
      <c r="O22" s="21">
        <v>16</v>
      </c>
      <c r="P22" s="21">
        <v>1623</v>
      </c>
      <c r="Q22" s="21">
        <v>2207</v>
      </c>
      <c r="R22" s="21">
        <v>1509</v>
      </c>
      <c r="S22" s="21">
        <v>843</v>
      </c>
      <c r="T22" s="21">
        <v>2380</v>
      </c>
      <c r="U22" s="21">
        <v>2863</v>
      </c>
      <c r="V22" s="21">
        <v>2003</v>
      </c>
      <c r="W22" s="175">
        <v>1097</v>
      </c>
    </row>
    <row r="23" spans="1:23">
      <c r="A23" s="202">
        <v>44135</v>
      </c>
      <c r="B23" s="19"/>
      <c r="C23" s="19"/>
      <c r="D23" s="19"/>
      <c r="E23" s="19"/>
      <c r="F23" s="19"/>
      <c r="G23" s="19"/>
      <c r="H23" s="19"/>
      <c r="I23" s="19"/>
      <c r="J23" s="19"/>
      <c r="K23" s="19">
        <v>4321</v>
      </c>
      <c r="L23" s="19">
        <v>4088</v>
      </c>
      <c r="M23" s="19">
        <v>2554</v>
      </c>
      <c r="N23" s="19">
        <v>1418</v>
      </c>
      <c r="O23" s="19">
        <v>14</v>
      </c>
      <c r="P23" s="19">
        <v>1883</v>
      </c>
      <c r="Q23" s="19">
        <v>1891</v>
      </c>
      <c r="R23" s="19">
        <v>1138</v>
      </c>
      <c r="S23" s="19">
        <v>660</v>
      </c>
      <c r="T23" s="19">
        <v>2438</v>
      </c>
      <c r="U23" s="19">
        <v>2197</v>
      </c>
      <c r="V23" s="19">
        <v>1416</v>
      </c>
      <c r="W23" s="176">
        <v>758</v>
      </c>
    </row>
    <row r="24" spans="1:23">
      <c r="A24" s="201">
        <v>44165</v>
      </c>
      <c r="B24" s="21"/>
      <c r="C24" s="21"/>
      <c r="D24" s="21"/>
      <c r="E24" s="21"/>
      <c r="F24" s="21"/>
      <c r="G24" s="21"/>
      <c r="H24" s="21"/>
      <c r="I24" s="21"/>
      <c r="J24" s="21"/>
      <c r="K24" s="21">
        <v>4763</v>
      </c>
      <c r="L24" s="21">
        <v>4857</v>
      </c>
      <c r="M24" s="21">
        <v>3196</v>
      </c>
      <c r="N24" s="21">
        <v>1645</v>
      </c>
      <c r="O24" s="21">
        <v>9</v>
      </c>
      <c r="P24" s="21">
        <v>2092</v>
      </c>
      <c r="Q24" s="21">
        <v>2228</v>
      </c>
      <c r="R24" s="21">
        <v>1470</v>
      </c>
      <c r="S24" s="21">
        <v>722</v>
      </c>
      <c r="T24" s="21">
        <v>2671</v>
      </c>
      <c r="U24" s="21">
        <v>2629</v>
      </c>
      <c r="V24" s="21">
        <v>1726</v>
      </c>
      <c r="W24" s="175">
        <v>923</v>
      </c>
    </row>
    <row r="25" spans="1:23">
      <c r="A25" s="202">
        <v>44196</v>
      </c>
      <c r="B25" s="19"/>
      <c r="C25" s="19">
        <v>1</v>
      </c>
      <c r="D25" s="19"/>
      <c r="E25" s="19"/>
      <c r="F25" s="19"/>
      <c r="G25" s="19"/>
      <c r="H25" s="19"/>
      <c r="I25" s="19">
        <v>1</v>
      </c>
      <c r="J25" s="19"/>
      <c r="K25" s="19">
        <v>4894</v>
      </c>
      <c r="L25" s="19">
        <v>4035</v>
      </c>
      <c r="M25" s="19">
        <v>3534</v>
      </c>
      <c r="N25" s="19">
        <v>1507</v>
      </c>
      <c r="O25" s="19">
        <v>13</v>
      </c>
      <c r="P25" s="19">
        <v>2141</v>
      </c>
      <c r="Q25" s="19">
        <v>1749</v>
      </c>
      <c r="R25" s="19">
        <v>1579</v>
      </c>
      <c r="S25" s="19">
        <v>624</v>
      </c>
      <c r="T25" s="19">
        <v>2753</v>
      </c>
      <c r="U25" s="19">
        <v>2286</v>
      </c>
      <c r="V25" s="19">
        <v>1955</v>
      </c>
      <c r="W25" s="176">
        <v>883</v>
      </c>
    </row>
    <row r="26" spans="1:23">
      <c r="A26" s="201">
        <v>44227</v>
      </c>
      <c r="B26" s="21"/>
      <c r="C26" s="21"/>
      <c r="D26" s="21"/>
      <c r="E26" s="21"/>
      <c r="F26" s="21"/>
      <c r="G26" s="21"/>
      <c r="H26" s="21"/>
      <c r="I26" s="21"/>
      <c r="J26" s="21"/>
      <c r="K26" s="21">
        <v>4678</v>
      </c>
      <c r="L26" s="21">
        <v>4573</v>
      </c>
      <c r="M26" s="21">
        <v>4013</v>
      </c>
      <c r="N26" s="21">
        <v>1223</v>
      </c>
      <c r="O26" s="21">
        <v>11</v>
      </c>
      <c r="P26" s="21">
        <v>2085</v>
      </c>
      <c r="Q26" s="21">
        <v>2159</v>
      </c>
      <c r="R26" s="21">
        <v>1833</v>
      </c>
      <c r="S26" s="21">
        <v>570</v>
      </c>
      <c r="T26" s="21">
        <v>2593</v>
      </c>
      <c r="U26" s="21">
        <v>2414</v>
      </c>
      <c r="V26" s="21">
        <v>2180</v>
      </c>
      <c r="W26" s="175">
        <v>653</v>
      </c>
    </row>
    <row r="27" spans="1:23">
      <c r="A27" s="202">
        <v>44255</v>
      </c>
      <c r="B27" s="19"/>
      <c r="C27" s="19"/>
      <c r="D27" s="19"/>
      <c r="E27" s="19"/>
      <c r="F27" s="19"/>
      <c r="G27" s="19"/>
      <c r="H27" s="19"/>
      <c r="I27" s="19"/>
      <c r="J27" s="19"/>
      <c r="K27" s="19">
        <v>4025</v>
      </c>
      <c r="L27" s="19">
        <v>4646</v>
      </c>
      <c r="M27" s="19">
        <v>4164</v>
      </c>
      <c r="N27" s="19">
        <v>1421</v>
      </c>
      <c r="O27" s="19">
        <v>6</v>
      </c>
      <c r="P27" s="19">
        <v>1855</v>
      </c>
      <c r="Q27" s="19">
        <v>2163</v>
      </c>
      <c r="R27" s="19">
        <v>1981</v>
      </c>
      <c r="S27" s="19">
        <v>668</v>
      </c>
      <c r="T27" s="19">
        <v>2170</v>
      </c>
      <c r="U27" s="19">
        <v>2483</v>
      </c>
      <c r="V27" s="19">
        <v>2183</v>
      </c>
      <c r="W27" s="176">
        <v>753</v>
      </c>
    </row>
    <row r="28" spans="1:23">
      <c r="A28" s="201">
        <v>44286</v>
      </c>
      <c r="B28" s="21"/>
      <c r="C28" s="21"/>
      <c r="D28" s="21"/>
      <c r="E28" s="21"/>
      <c r="F28" s="21"/>
      <c r="G28" s="21"/>
      <c r="H28" s="21"/>
      <c r="I28" s="21"/>
      <c r="J28" s="21"/>
      <c r="K28" s="21">
        <v>6007</v>
      </c>
      <c r="L28" s="21">
        <v>5278</v>
      </c>
      <c r="M28" s="21">
        <v>4324</v>
      </c>
      <c r="N28" s="165">
        <v>1774</v>
      </c>
      <c r="O28" s="21">
        <v>13</v>
      </c>
      <c r="P28" s="21">
        <v>2767</v>
      </c>
      <c r="Q28" s="21">
        <v>2458</v>
      </c>
      <c r="R28" s="21">
        <v>1873</v>
      </c>
      <c r="S28" s="21">
        <v>731</v>
      </c>
      <c r="T28" s="21">
        <v>3240</v>
      </c>
      <c r="U28" s="21">
        <v>2820</v>
      </c>
      <c r="V28" s="21">
        <v>2451</v>
      </c>
      <c r="W28" s="175">
        <v>1043</v>
      </c>
    </row>
    <row r="29" spans="1:23">
      <c r="A29" s="202">
        <v>44316</v>
      </c>
      <c r="B29" s="19"/>
      <c r="C29" s="19"/>
      <c r="D29" s="19"/>
      <c r="E29" s="19"/>
      <c r="F29" s="19"/>
      <c r="G29" s="19"/>
      <c r="H29" s="19"/>
      <c r="I29" s="19"/>
      <c r="J29" s="19"/>
      <c r="K29" s="19">
        <v>5892</v>
      </c>
      <c r="L29" s="19">
        <v>3357</v>
      </c>
      <c r="M29" s="19">
        <v>3541</v>
      </c>
      <c r="N29" s="19">
        <v>977</v>
      </c>
      <c r="O29" s="19">
        <v>5</v>
      </c>
      <c r="P29" s="19">
        <v>2779</v>
      </c>
      <c r="Q29" s="19">
        <v>1662</v>
      </c>
      <c r="R29" s="19">
        <v>1675</v>
      </c>
      <c r="S29" s="19">
        <v>459</v>
      </c>
      <c r="T29" s="19">
        <v>3113</v>
      </c>
      <c r="U29" s="19">
        <v>1695</v>
      </c>
      <c r="V29" s="19">
        <v>1866</v>
      </c>
      <c r="W29" s="176">
        <v>518</v>
      </c>
    </row>
    <row r="30" spans="1:23">
      <c r="A30" s="201">
        <v>44347</v>
      </c>
      <c r="B30" s="21"/>
      <c r="C30" s="21"/>
      <c r="D30" s="21"/>
      <c r="E30" s="21"/>
      <c r="F30" s="21"/>
      <c r="G30" s="21"/>
      <c r="H30" s="21"/>
      <c r="I30" s="21"/>
      <c r="J30" s="21"/>
      <c r="K30" s="21">
        <v>6229</v>
      </c>
      <c r="L30" s="21">
        <v>5087</v>
      </c>
      <c r="M30" s="21">
        <v>4379</v>
      </c>
      <c r="N30" s="21">
        <v>1226</v>
      </c>
      <c r="O30" s="21">
        <v>12</v>
      </c>
      <c r="P30" s="21">
        <v>2910</v>
      </c>
      <c r="Q30" s="21">
        <v>2493</v>
      </c>
      <c r="R30" s="21">
        <v>2042</v>
      </c>
      <c r="S30" s="21">
        <v>529</v>
      </c>
      <c r="T30" s="21">
        <v>3319</v>
      </c>
      <c r="U30" s="21">
        <v>2594</v>
      </c>
      <c r="V30" s="21">
        <v>2337</v>
      </c>
      <c r="W30" s="175">
        <v>697</v>
      </c>
    </row>
    <row r="31" spans="1:23">
      <c r="A31" s="202">
        <v>44377</v>
      </c>
      <c r="B31" s="19"/>
      <c r="C31" s="19"/>
      <c r="D31" s="19"/>
      <c r="E31" s="19"/>
      <c r="F31" s="19"/>
      <c r="G31" s="19"/>
      <c r="H31" s="19"/>
      <c r="I31" s="19"/>
      <c r="J31" s="19"/>
      <c r="K31" s="19">
        <v>6728</v>
      </c>
      <c r="L31" s="19">
        <v>6243</v>
      </c>
      <c r="M31" s="19">
        <v>4370</v>
      </c>
      <c r="N31" s="19">
        <v>1947</v>
      </c>
      <c r="O31" s="19">
        <v>9</v>
      </c>
      <c r="P31" s="19">
        <v>3001</v>
      </c>
      <c r="Q31" s="19">
        <v>2990</v>
      </c>
      <c r="R31" s="19">
        <v>2018</v>
      </c>
      <c r="S31" s="19">
        <v>821</v>
      </c>
      <c r="T31" s="19">
        <v>3727</v>
      </c>
      <c r="U31" s="19">
        <v>3253</v>
      </c>
      <c r="V31" s="19">
        <v>2352</v>
      </c>
      <c r="W31" s="176">
        <v>1126</v>
      </c>
    </row>
    <row r="32" spans="1:23">
      <c r="A32" s="201">
        <v>44408</v>
      </c>
      <c r="B32" s="21"/>
      <c r="C32" s="21"/>
      <c r="D32" s="21"/>
      <c r="E32" s="21"/>
      <c r="F32" s="21"/>
      <c r="G32" s="21"/>
      <c r="H32" s="21"/>
      <c r="I32" s="21"/>
      <c r="J32" s="21"/>
      <c r="K32" s="21">
        <v>5918</v>
      </c>
      <c r="L32" s="21">
        <v>4567</v>
      </c>
      <c r="M32" s="21">
        <v>2872</v>
      </c>
      <c r="N32" s="21">
        <v>1527</v>
      </c>
      <c r="O32" s="21">
        <v>12</v>
      </c>
      <c r="P32" s="21">
        <v>2704</v>
      </c>
      <c r="Q32" s="21">
        <v>2199</v>
      </c>
      <c r="R32" s="21">
        <v>1410</v>
      </c>
      <c r="S32" s="21">
        <v>696</v>
      </c>
      <c r="T32" s="21">
        <v>3214</v>
      </c>
      <c r="U32" s="21">
        <v>2368</v>
      </c>
      <c r="V32" s="21">
        <v>1462</v>
      </c>
      <c r="W32" s="175">
        <v>831</v>
      </c>
    </row>
    <row r="33" spans="1:23">
      <c r="A33" s="202">
        <v>44439</v>
      </c>
      <c r="B33" s="19"/>
      <c r="C33" s="19"/>
      <c r="D33" s="19"/>
      <c r="E33" s="19"/>
      <c r="F33" s="19"/>
      <c r="G33" s="19"/>
      <c r="H33" s="19"/>
      <c r="I33" s="19"/>
      <c r="J33" s="19"/>
      <c r="K33" s="19">
        <v>5695</v>
      </c>
      <c r="L33" s="19">
        <v>5027</v>
      </c>
      <c r="M33" s="19">
        <v>4288</v>
      </c>
      <c r="N33" s="19">
        <v>1825</v>
      </c>
      <c r="O33" s="19">
        <v>12</v>
      </c>
      <c r="P33" s="19">
        <v>2666</v>
      </c>
      <c r="Q33" s="19">
        <v>2353</v>
      </c>
      <c r="R33" s="19">
        <v>2081</v>
      </c>
      <c r="S33" s="19">
        <v>787</v>
      </c>
      <c r="T33" s="19">
        <v>3029</v>
      </c>
      <c r="U33" s="19">
        <v>2674</v>
      </c>
      <c r="V33" s="19">
        <v>2207</v>
      </c>
      <c r="W33" s="176">
        <v>1038</v>
      </c>
    </row>
    <row r="34" spans="1:23">
      <c r="A34" s="201">
        <v>44469</v>
      </c>
      <c r="B34" s="21"/>
      <c r="C34" s="21"/>
      <c r="D34" s="21"/>
      <c r="E34" s="21"/>
      <c r="F34" s="21"/>
      <c r="G34" s="21"/>
      <c r="H34" s="21"/>
      <c r="I34" s="21"/>
      <c r="J34" s="21"/>
      <c r="K34" s="21">
        <v>5579</v>
      </c>
      <c r="L34" s="21">
        <v>5483</v>
      </c>
      <c r="M34" s="21">
        <v>4999</v>
      </c>
      <c r="N34" s="21">
        <v>2273</v>
      </c>
      <c r="O34" s="21">
        <v>11</v>
      </c>
      <c r="P34" s="21">
        <v>2494</v>
      </c>
      <c r="Q34" s="21">
        <v>2533</v>
      </c>
      <c r="R34" s="21">
        <v>2380</v>
      </c>
      <c r="S34" s="21">
        <v>996</v>
      </c>
      <c r="T34" s="21">
        <v>3085</v>
      </c>
      <c r="U34" s="21">
        <v>2950</v>
      </c>
      <c r="V34" s="21">
        <v>2619</v>
      </c>
      <c r="W34" s="175">
        <v>1277</v>
      </c>
    </row>
    <row r="35" spans="1:23">
      <c r="A35" s="202">
        <v>44500</v>
      </c>
      <c r="B35" s="19"/>
      <c r="C35" s="19"/>
      <c r="D35" s="19"/>
      <c r="E35" s="19"/>
      <c r="F35" s="19"/>
      <c r="G35" s="19"/>
      <c r="H35" s="19"/>
      <c r="I35" s="19"/>
      <c r="J35" s="19"/>
      <c r="K35" s="19">
        <v>5314</v>
      </c>
      <c r="L35" s="19">
        <v>4012</v>
      </c>
      <c r="M35" s="19">
        <v>3546</v>
      </c>
      <c r="N35" s="19">
        <v>1885</v>
      </c>
      <c r="O35" s="19">
        <v>8</v>
      </c>
      <c r="P35" s="19">
        <v>2378</v>
      </c>
      <c r="Q35" s="19">
        <v>1919</v>
      </c>
      <c r="R35" s="19">
        <v>1673</v>
      </c>
      <c r="S35" s="19">
        <v>853</v>
      </c>
      <c r="T35" s="19">
        <v>2936</v>
      </c>
      <c r="U35" s="19">
        <v>2093</v>
      </c>
      <c r="V35" s="19">
        <v>1873</v>
      </c>
      <c r="W35" s="176">
        <v>1032</v>
      </c>
    </row>
    <row r="36" spans="1:23">
      <c r="A36" s="201">
        <v>44530</v>
      </c>
      <c r="B36" s="21"/>
      <c r="C36" s="21"/>
      <c r="D36" s="21"/>
      <c r="E36" s="21"/>
      <c r="F36" s="21"/>
      <c r="G36" s="21"/>
      <c r="H36" s="21"/>
      <c r="I36" s="21"/>
      <c r="J36" s="21"/>
      <c r="K36" s="21">
        <v>6851</v>
      </c>
      <c r="L36" s="21">
        <v>4839</v>
      </c>
      <c r="M36" s="21">
        <v>4530</v>
      </c>
      <c r="N36" s="21">
        <v>2450</v>
      </c>
      <c r="O36" s="21">
        <v>9</v>
      </c>
      <c r="P36" s="21">
        <v>3139</v>
      </c>
      <c r="Q36" s="21">
        <v>2244</v>
      </c>
      <c r="R36" s="21">
        <v>2168</v>
      </c>
      <c r="S36" s="21">
        <v>1122</v>
      </c>
      <c r="T36" s="21">
        <v>3712</v>
      </c>
      <c r="U36" s="21">
        <v>2595</v>
      </c>
      <c r="V36" s="21">
        <v>2362</v>
      </c>
      <c r="W36" s="175">
        <v>1328</v>
      </c>
    </row>
    <row r="37" spans="1:23">
      <c r="A37" s="202">
        <v>44561</v>
      </c>
      <c r="B37" s="19"/>
      <c r="C37" s="19"/>
      <c r="D37" s="19"/>
      <c r="E37" s="19"/>
      <c r="F37" s="19"/>
      <c r="G37" s="19"/>
      <c r="H37" s="19"/>
      <c r="I37" s="19"/>
      <c r="J37" s="19"/>
      <c r="K37" s="19">
        <v>6432</v>
      </c>
      <c r="L37" s="19">
        <v>4560</v>
      </c>
      <c r="M37" s="19">
        <v>4279</v>
      </c>
      <c r="N37" s="19">
        <v>2171</v>
      </c>
      <c r="O37" s="19">
        <v>6</v>
      </c>
      <c r="P37" s="19">
        <v>2852</v>
      </c>
      <c r="Q37" s="19">
        <v>2092</v>
      </c>
      <c r="R37" s="19">
        <v>2004</v>
      </c>
      <c r="S37" s="19">
        <v>982</v>
      </c>
      <c r="T37" s="19">
        <v>3580</v>
      </c>
      <c r="U37" s="19">
        <v>2468</v>
      </c>
      <c r="V37" s="19">
        <v>2275</v>
      </c>
      <c r="W37" s="176">
        <v>1189</v>
      </c>
    </row>
    <row r="38" spans="1:23">
      <c r="A38" s="201">
        <v>44592</v>
      </c>
      <c r="B38" s="21"/>
      <c r="C38" s="21"/>
      <c r="D38" s="21"/>
      <c r="E38" s="21"/>
      <c r="F38" s="21"/>
      <c r="G38" s="21"/>
      <c r="H38" s="21"/>
      <c r="I38" s="21"/>
      <c r="J38" s="21"/>
      <c r="K38" s="21">
        <v>5953</v>
      </c>
      <c r="L38" s="21">
        <v>5171</v>
      </c>
      <c r="M38" s="21">
        <v>4209</v>
      </c>
      <c r="N38" s="21">
        <v>1876</v>
      </c>
      <c r="O38" s="21">
        <v>9</v>
      </c>
      <c r="P38" s="21">
        <v>2605</v>
      </c>
      <c r="Q38" s="21">
        <v>2413</v>
      </c>
      <c r="R38" s="21">
        <v>2025</v>
      </c>
      <c r="S38" s="21">
        <v>936</v>
      </c>
      <c r="T38" s="21">
        <v>3348</v>
      </c>
      <c r="U38" s="21">
        <v>2758</v>
      </c>
      <c r="V38" s="21">
        <v>2184</v>
      </c>
      <c r="W38" s="175">
        <v>940</v>
      </c>
    </row>
    <row r="39" spans="1:23">
      <c r="A39" s="202">
        <v>44620</v>
      </c>
      <c r="B39" s="19"/>
      <c r="C39" s="19"/>
      <c r="D39" s="19"/>
      <c r="E39" s="19"/>
      <c r="F39" s="19"/>
      <c r="G39" s="19"/>
      <c r="H39" s="19"/>
      <c r="I39" s="19"/>
      <c r="J39" s="19"/>
      <c r="K39" s="19">
        <v>4528</v>
      </c>
      <c r="L39" s="19">
        <v>5107</v>
      </c>
      <c r="M39" s="19">
        <v>3741</v>
      </c>
      <c r="N39" s="19">
        <v>2305</v>
      </c>
      <c r="O39" s="19">
        <v>7</v>
      </c>
      <c r="P39" s="19">
        <v>2065</v>
      </c>
      <c r="Q39" s="19">
        <v>2375</v>
      </c>
      <c r="R39" s="19">
        <v>1758</v>
      </c>
      <c r="S39" s="19">
        <v>1127</v>
      </c>
      <c r="T39" s="19">
        <v>2463</v>
      </c>
      <c r="U39" s="19">
        <v>2732</v>
      </c>
      <c r="V39" s="19">
        <v>1983</v>
      </c>
      <c r="W39" s="176">
        <v>1178</v>
      </c>
    </row>
    <row r="40" spans="1:23">
      <c r="A40" s="201">
        <v>44651</v>
      </c>
      <c r="B40" s="21"/>
      <c r="C40" s="21"/>
      <c r="D40" s="21">
        <v>1</v>
      </c>
      <c r="E40" s="21"/>
      <c r="F40" s="21"/>
      <c r="G40" s="21"/>
      <c r="H40" s="21"/>
      <c r="I40" s="21"/>
      <c r="J40" s="21">
        <v>1</v>
      </c>
      <c r="K40" s="21">
        <v>6763</v>
      </c>
      <c r="L40" s="21">
        <v>6215</v>
      </c>
      <c r="M40" s="21">
        <v>5303</v>
      </c>
      <c r="N40" s="21">
        <v>3596</v>
      </c>
      <c r="O40" s="21">
        <v>7</v>
      </c>
      <c r="P40" s="21">
        <v>3092</v>
      </c>
      <c r="Q40" s="21">
        <v>2812</v>
      </c>
      <c r="R40" s="21">
        <v>2517</v>
      </c>
      <c r="S40" s="21">
        <v>1745</v>
      </c>
      <c r="T40" s="21">
        <v>3671</v>
      </c>
      <c r="U40" s="21">
        <v>3403</v>
      </c>
      <c r="V40" s="21">
        <v>2786</v>
      </c>
      <c r="W40" s="175">
        <v>1851</v>
      </c>
    </row>
    <row r="41" spans="1:23">
      <c r="A41" s="202">
        <v>44681</v>
      </c>
      <c r="B41" s="19"/>
      <c r="C41" s="19"/>
      <c r="D41" s="19"/>
      <c r="E41" s="19"/>
      <c r="F41" s="19"/>
      <c r="G41" s="19"/>
      <c r="H41" s="19"/>
      <c r="I41" s="19"/>
      <c r="J41" s="19"/>
      <c r="K41" s="19">
        <v>5565</v>
      </c>
      <c r="L41" s="19">
        <v>3140</v>
      </c>
      <c r="M41" s="19">
        <v>4058</v>
      </c>
      <c r="N41" s="19">
        <v>2498</v>
      </c>
      <c r="O41" s="19">
        <v>5</v>
      </c>
      <c r="P41" s="19">
        <v>2417</v>
      </c>
      <c r="Q41" s="19">
        <v>1483</v>
      </c>
      <c r="R41" s="19">
        <v>1888</v>
      </c>
      <c r="S41" s="19">
        <v>1208</v>
      </c>
      <c r="T41" s="19">
        <v>3148</v>
      </c>
      <c r="U41" s="19">
        <v>1657</v>
      </c>
      <c r="V41" s="19">
        <v>2170</v>
      </c>
      <c r="W41" s="176">
        <v>1290</v>
      </c>
    </row>
    <row r="42" spans="1:23">
      <c r="A42" s="201">
        <v>44712</v>
      </c>
      <c r="B42" s="21"/>
      <c r="C42" s="21"/>
      <c r="D42" s="21"/>
      <c r="E42" s="21"/>
      <c r="F42" s="21"/>
      <c r="G42" s="21"/>
      <c r="H42" s="21"/>
      <c r="I42" s="21"/>
      <c r="J42" s="21"/>
      <c r="K42" s="21">
        <v>6513</v>
      </c>
      <c r="L42" s="21">
        <v>4953</v>
      </c>
      <c r="M42" s="21">
        <v>5187</v>
      </c>
      <c r="N42" s="21">
        <v>2900</v>
      </c>
      <c r="O42" s="21">
        <v>5</v>
      </c>
      <c r="P42" s="21">
        <v>2867</v>
      </c>
      <c r="Q42" s="21">
        <v>2349</v>
      </c>
      <c r="R42" s="21">
        <v>2399</v>
      </c>
      <c r="S42" s="21">
        <v>1360</v>
      </c>
      <c r="T42" s="21">
        <v>3646</v>
      </c>
      <c r="U42" s="21">
        <v>2604</v>
      </c>
      <c r="V42" s="21">
        <v>2788</v>
      </c>
      <c r="W42" s="175">
        <v>1540</v>
      </c>
    </row>
    <row r="43" spans="1:23">
      <c r="A43" s="202">
        <v>44742</v>
      </c>
      <c r="B43" s="19"/>
      <c r="C43" s="19"/>
      <c r="D43" s="19"/>
      <c r="E43" s="19"/>
      <c r="F43" s="19"/>
      <c r="G43" s="19"/>
      <c r="H43" s="19"/>
      <c r="I43" s="19"/>
      <c r="J43" s="19"/>
      <c r="K43" s="19">
        <v>6319</v>
      </c>
      <c r="L43" s="19">
        <v>6141</v>
      </c>
      <c r="M43" s="19">
        <v>4979</v>
      </c>
      <c r="N43" s="19">
        <v>3448</v>
      </c>
      <c r="O43" s="19">
        <v>7</v>
      </c>
      <c r="P43" s="19">
        <v>2675</v>
      </c>
      <c r="Q43" s="19">
        <v>2840</v>
      </c>
      <c r="R43" s="19">
        <v>2263</v>
      </c>
      <c r="S43" s="19">
        <v>1586</v>
      </c>
      <c r="T43" s="19">
        <v>3644</v>
      </c>
      <c r="U43" s="19">
        <v>3301</v>
      </c>
      <c r="V43" s="19">
        <v>2716</v>
      </c>
      <c r="W43" s="176">
        <v>1862</v>
      </c>
    </row>
    <row r="44" spans="1:23">
      <c r="A44" s="201">
        <v>44773</v>
      </c>
      <c r="B44" s="21"/>
      <c r="C44" s="21"/>
      <c r="D44" s="21"/>
      <c r="E44" s="21"/>
      <c r="F44" s="21"/>
      <c r="G44" s="21"/>
      <c r="H44" s="21"/>
      <c r="I44" s="21"/>
      <c r="J44" s="21"/>
      <c r="K44" s="21">
        <v>5605</v>
      </c>
      <c r="L44" s="21">
        <v>3678</v>
      </c>
      <c r="M44" s="21">
        <v>2519</v>
      </c>
      <c r="N44" s="21">
        <v>2113</v>
      </c>
      <c r="O44" s="21">
        <v>2</v>
      </c>
      <c r="P44" s="21">
        <v>2452</v>
      </c>
      <c r="Q44" s="21">
        <v>1693</v>
      </c>
      <c r="R44" s="21">
        <v>1203</v>
      </c>
      <c r="S44" s="21">
        <v>1056</v>
      </c>
      <c r="T44" s="21">
        <v>3153</v>
      </c>
      <c r="U44" s="21">
        <v>1985</v>
      </c>
      <c r="V44" s="21">
        <v>1316</v>
      </c>
      <c r="W44" s="175">
        <v>1057</v>
      </c>
    </row>
    <row r="45" spans="1:23">
      <c r="A45" s="202">
        <v>44804</v>
      </c>
      <c r="B45" s="19"/>
      <c r="C45" s="19"/>
      <c r="D45" s="19"/>
      <c r="E45" s="19"/>
      <c r="F45" s="19"/>
      <c r="G45" s="19"/>
      <c r="H45" s="19"/>
      <c r="I45" s="19"/>
      <c r="J45" s="19"/>
      <c r="K45" s="19">
        <v>6354</v>
      </c>
      <c r="L45" s="19">
        <v>4967</v>
      </c>
      <c r="M45" s="19">
        <v>4454</v>
      </c>
      <c r="N45" s="19">
        <v>2797</v>
      </c>
      <c r="O45" s="19">
        <v>10</v>
      </c>
      <c r="P45" s="19">
        <v>2736</v>
      </c>
      <c r="Q45" s="19">
        <v>2311</v>
      </c>
      <c r="R45" s="19">
        <v>2064</v>
      </c>
      <c r="S45" s="19">
        <v>1318</v>
      </c>
      <c r="T45" s="19">
        <v>3618</v>
      </c>
      <c r="U45" s="19">
        <v>2656</v>
      </c>
      <c r="V45" s="19">
        <v>2390</v>
      </c>
      <c r="W45" s="176">
        <v>1479</v>
      </c>
    </row>
    <row r="46" spans="1:23">
      <c r="A46" s="201">
        <v>44834</v>
      </c>
      <c r="B46" s="21"/>
      <c r="C46" s="21"/>
      <c r="D46" s="21"/>
      <c r="E46" s="21"/>
      <c r="F46" s="21"/>
      <c r="G46" s="21"/>
      <c r="H46" s="21"/>
      <c r="I46" s="21"/>
      <c r="J46" s="21"/>
      <c r="K46" s="21">
        <v>6121</v>
      </c>
      <c r="L46" s="21">
        <v>5578</v>
      </c>
      <c r="M46" s="21">
        <v>5350</v>
      </c>
      <c r="N46" s="21">
        <v>3244</v>
      </c>
      <c r="O46" s="21">
        <v>1</v>
      </c>
      <c r="P46" s="21">
        <v>2603</v>
      </c>
      <c r="Q46" s="21">
        <v>2436</v>
      </c>
      <c r="R46" s="21">
        <v>2530</v>
      </c>
      <c r="S46" s="21">
        <v>1524</v>
      </c>
      <c r="T46" s="21">
        <v>3518</v>
      </c>
      <c r="U46" s="21">
        <v>3142</v>
      </c>
      <c r="V46" s="21">
        <v>2820</v>
      </c>
      <c r="W46" s="175">
        <v>1720</v>
      </c>
    </row>
    <row r="47" spans="1:23">
      <c r="A47" s="202">
        <v>44865</v>
      </c>
      <c r="B47" s="19"/>
      <c r="C47" s="19"/>
      <c r="D47" s="19"/>
      <c r="E47" s="19"/>
      <c r="F47" s="19"/>
      <c r="G47" s="19"/>
      <c r="H47" s="19"/>
      <c r="I47" s="19"/>
      <c r="J47" s="19"/>
      <c r="K47" s="19">
        <v>5518</v>
      </c>
      <c r="L47" s="19">
        <v>4025</v>
      </c>
      <c r="M47" s="19">
        <v>3428</v>
      </c>
      <c r="N47" s="19">
        <v>2546</v>
      </c>
      <c r="O47" s="19"/>
      <c r="P47" s="19">
        <v>2437</v>
      </c>
      <c r="Q47" s="19">
        <v>1824</v>
      </c>
      <c r="R47" s="19">
        <v>1565</v>
      </c>
      <c r="S47" s="19">
        <v>1209</v>
      </c>
      <c r="T47" s="19">
        <v>3081</v>
      </c>
      <c r="U47" s="19">
        <v>2201</v>
      </c>
      <c r="V47" s="19">
        <v>1863</v>
      </c>
      <c r="W47" s="176">
        <v>1337</v>
      </c>
    </row>
    <row r="48" spans="1:23">
      <c r="A48" s="201">
        <v>44895</v>
      </c>
      <c r="B48" s="21"/>
      <c r="C48" s="21"/>
      <c r="D48" s="21"/>
      <c r="E48" s="21"/>
      <c r="F48" s="21"/>
      <c r="G48" s="21"/>
      <c r="H48" s="21"/>
      <c r="I48" s="21"/>
      <c r="J48" s="21"/>
      <c r="K48" s="21">
        <v>6066</v>
      </c>
      <c r="L48" s="21">
        <v>4586</v>
      </c>
      <c r="M48" s="21">
        <v>4381</v>
      </c>
      <c r="N48" s="21">
        <v>3452</v>
      </c>
      <c r="O48" s="21"/>
      <c r="P48" s="21">
        <v>2657</v>
      </c>
      <c r="Q48" s="21">
        <v>2070</v>
      </c>
      <c r="R48" s="21">
        <v>2004</v>
      </c>
      <c r="S48" s="21">
        <v>1606</v>
      </c>
      <c r="T48" s="21">
        <v>3409</v>
      </c>
      <c r="U48" s="21">
        <v>2516</v>
      </c>
      <c r="V48" s="21">
        <v>2377</v>
      </c>
      <c r="W48" s="175">
        <v>1846</v>
      </c>
    </row>
    <row r="49" spans="1:23">
      <c r="A49" s="202">
        <v>44926</v>
      </c>
      <c r="B49" s="19"/>
      <c r="C49" s="19"/>
      <c r="D49" s="19"/>
      <c r="E49" s="19"/>
      <c r="F49" s="19"/>
      <c r="G49" s="19"/>
      <c r="H49" s="19"/>
      <c r="I49" s="19"/>
      <c r="J49" s="19"/>
      <c r="K49" s="19">
        <v>5109</v>
      </c>
      <c r="L49" s="19">
        <v>3936</v>
      </c>
      <c r="M49" s="19">
        <v>3773</v>
      </c>
      <c r="N49" s="19">
        <v>2722</v>
      </c>
      <c r="O49" s="19">
        <v>1</v>
      </c>
      <c r="P49" s="19">
        <v>2071</v>
      </c>
      <c r="Q49" s="19">
        <v>1731</v>
      </c>
      <c r="R49" s="19">
        <v>1656</v>
      </c>
      <c r="S49" s="19">
        <v>1226</v>
      </c>
      <c r="T49" s="19">
        <v>3038</v>
      </c>
      <c r="U49" s="19">
        <v>2205</v>
      </c>
      <c r="V49" s="19">
        <v>2117</v>
      </c>
      <c r="W49" s="176">
        <v>1496</v>
      </c>
    </row>
    <row r="50" spans="1:23">
      <c r="A50" s="201">
        <v>44957</v>
      </c>
      <c r="B50" s="21"/>
      <c r="C50" s="21"/>
      <c r="D50" s="21"/>
      <c r="E50" s="21"/>
      <c r="F50" s="21"/>
      <c r="G50" s="21"/>
      <c r="H50" s="21"/>
      <c r="I50" s="21"/>
      <c r="J50" s="21"/>
      <c r="K50" s="21">
        <v>4528</v>
      </c>
      <c r="L50" s="21">
        <v>4904</v>
      </c>
      <c r="M50" s="21">
        <v>4520</v>
      </c>
      <c r="N50" s="21">
        <v>2325</v>
      </c>
      <c r="O50" s="21"/>
      <c r="P50" s="21">
        <v>1868</v>
      </c>
      <c r="Q50" s="21">
        <v>2247</v>
      </c>
      <c r="R50" s="21">
        <v>2060</v>
      </c>
      <c r="S50" s="21">
        <v>1145</v>
      </c>
      <c r="T50" s="21">
        <v>2660</v>
      </c>
      <c r="U50" s="21">
        <v>2657</v>
      </c>
      <c r="V50" s="21">
        <v>2460</v>
      </c>
      <c r="W50" s="175">
        <v>1180</v>
      </c>
    </row>
    <row r="51" spans="1:23">
      <c r="A51" s="202">
        <v>44985</v>
      </c>
      <c r="B51" s="19"/>
      <c r="C51" s="19"/>
      <c r="D51" s="19"/>
      <c r="E51" s="19"/>
      <c r="F51" s="19"/>
      <c r="G51" s="19"/>
      <c r="H51" s="19"/>
      <c r="I51" s="19"/>
      <c r="J51" s="19"/>
      <c r="K51" s="19">
        <v>3858</v>
      </c>
      <c r="L51" s="19">
        <v>4131</v>
      </c>
      <c r="M51" s="19">
        <v>3804</v>
      </c>
      <c r="N51" s="19">
        <v>2609</v>
      </c>
      <c r="O51" s="19"/>
      <c r="P51" s="19">
        <v>1670</v>
      </c>
      <c r="Q51" s="19">
        <v>1852</v>
      </c>
      <c r="R51" s="19">
        <v>1741</v>
      </c>
      <c r="S51" s="19">
        <v>1259</v>
      </c>
      <c r="T51" s="19">
        <v>2188</v>
      </c>
      <c r="U51" s="19">
        <v>2279</v>
      </c>
      <c r="V51" s="19">
        <v>2063</v>
      </c>
      <c r="W51" s="176">
        <v>1350</v>
      </c>
    </row>
    <row r="52" spans="1:23">
      <c r="A52" s="201">
        <v>45016</v>
      </c>
      <c r="B52" s="21"/>
      <c r="C52" s="21"/>
      <c r="D52" s="21"/>
      <c r="E52" s="21"/>
      <c r="F52" s="21"/>
      <c r="G52" s="21"/>
      <c r="H52" s="21"/>
      <c r="I52" s="21"/>
      <c r="J52" s="21"/>
      <c r="K52" s="21">
        <v>5778</v>
      </c>
      <c r="L52" s="21">
        <v>4120</v>
      </c>
      <c r="M52" s="21">
        <v>4633</v>
      </c>
      <c r="N52" s="21">
        <v>3595</v>
      </c>
      <c r="O52" s="21"/>
      <c r="P52" s="21">
        <v>2401</v>
      </c>
      <c r="Q52" s="21">
        <v>1753</v>
      </c>
      <c r="R52" s="21">
        <v>2070</v>
      </c>
      <c r="S52" s="21">
        <v>1691</v>
      </c>
      <c r="T52" s="21">
        <v>3377</v>
      </c>
      <c r="U52" s="21">
        <v>2367</v>
      </c>
      <c r="V52" s="21">
        <v>2563</v>
      </c>
      <c r="W52" s="175">
        <v>1904</v>
      </c>
    </row>
    <row r="53" spans="1:23">
      <c r="A53" s="202">
        <v>45046</v>
      </c>
      <c r="B53" s="19"/>
      <c r="C53" s="19"/>
      <c r="D53" s="19"/>
      <c r="E53" s="19"/>
      <c r="F53" s="19"/>
      <c r="G53" s="19"/>
      <c r="H53" s="179"/>
      <c r="I53" s="19"/>
      <c r="J53" s="19"/>
      <c r="K53" s="19">
        <v>4198</v>
      </c>
      <c r="L53" s="19">
        <v>2268</v>
      </c>
      <c r="M53" s="19">
        <v>3195</v>
      </c>
      <c r="N53" s="19">
        <v>2162</v>
      </c>
      <c r="O53" s="19"/>
      <c r="P53" s="19">
        <v>1742</v>
      </c>
      <c r="Q53" s="19">
        <v>999</v>
      </c>
      <c r="R53" s="19">
        <v>1466</v>
      </c>
      <c r="S53" s="19">
        <v>991</v>
      </c>
      <c r="T53" s="19">
        <v>2456</v>
      </c>
      <c r="U53" s="19">
        <v>1269</v>
      </c>
      <c r="V53" s="19">
        <v>1729</v>
      </c>
      <c r="W53" s="176">
        <v>1171</v>
      </c>
    </row>
    <row r="54" spans="1:23">
      <c r="A54" s="201">
        <v>45077</v>
      </c>
      <c r="B54" s="21"/>
      <c r="C54" s="21">
        <v>1</v>
      </c>
      <c r="D54" s="21"/>
      <c r="E54" s="21"/>
      <c r="F54" s="21"/>
      <c r="G54" s="21"/>
      <c r="H54" s="21"/>
      <c r="I54" s="21">
        <v>1</v>
      </c>
      <c r="J54" s="21"/>
      <c r="K54" s="21">
        <v>4767</v>
      </c>
      <c r="L54" s="21">
        <v>4449</v>
      </c>
      <c r="M54" s="21">
        <v>4270</v>
      </c>
      <c r="N54" s="21">
        <v>3103</v>
      </c>
      <c r="O54" s="21"/>
      <c r="P54" s="21">
        <v>2011</v>
      </c>
      <c r="Q54" s="21">
        <v>1987</v>
      </c>
      <c r="R54" s="21">
        <v>1917</v>
      </c>
      <c r="S54" s="21">
        <v>1472</v>
      </c>
      <c r="T54" s="21">
        <v>2756</v>
      </c>
      <c r="U54" s="21">
        <v>2462</v>
      </c>
      <c r="V54" s="21">
        <v>2353</v>
      </c>
      <c r="W54" s="175">
        <v>1631</v>
      </c>
    </row>
    <row r="55" spans="1:23">
      <c r="A55" s="202">
        <v>45107</v>
      </c>
      <c r="B55" s="19"/>
      <c r="C55" s="19"/>
      <c r="D55" s="19"/>
      <c r="E55" s="19"/>
      <c r="F55" s="19"/>
      <c r="G55" s="19"/>
      <c r="H55" s="19"/>
      <c r="I55" s="19"/>
      <c r="J55" s="19"/>
      <c r="K55" s="19">
        <v>5021</v>
      </c>
      <c r="L55" s="19">
        <v>4483</v>
      </c>
      <c r="M55" s="19">
        <v>3265</v>
      </c>
      <c r="N55" s="19">
        <v>3066</v>
      </c>
      <c r="O55" s="19">
        <v>1</v>
      </c>
      <c r="P55" s="19">
        <v>2022</v>
      </c>
      <c r="Q55" s="19">
        <v>1990</v>
      </c>
      <c r="R55" s="19">
        <v>1412</v>
      </c>
      <c r="S55" s="19">
        <v>1349</v>
      </c>
      <c r="T55" s="19">
        <v>2999</v>
      </c>
      <c r="U55" s="19">
        <v>2493</v>
      </c>
      <c r="V55" s="19">
        <v>1853</v>
      </c>
      <c r="W55" s="176">
        <v>1717</v>
      </c>
    </row>
    <row r="56" spans="1:23">
      <c r="A56" s="201">
        <v>45138</v>
      </c>
      <c r="B56" s="21"/>
      <c r="C56" s="21"/>
      <c r="D56" s="21"/>
      <c r="E56" s="21"/>
      <c r="F56" s="21"/>
      <c r="G56" s="21"/>
      <c r="H56" s="21"/>
      <c r="I56" s="21"/>
      <c r="J56" s="21"/>
      <c r="K56" s="21">
        <v>3824</v>
      </c>
      <c r="L56" s="21">
        <v>3091</v>
      </c>
      <c r="M56" s="21">
        <v>2217</v>
      </c>
      <c r="N56" s="21">
        <v>2425</v>
      </c>
      <c r="O56" s="21"/>
      <c r="P56" s="21">
        <v>1598</v>
      </c>
      <c r="Q56" s="21">
        <v>1367</v>
      </c>
      <c r="R56" s="21">
        <v>1004</v>
      </c>
      <c r="S56" s="21">
        <v>1131</v>
      </c>
      <c r="T56" s="21">
        <v>2226</v>
      </c>
      <c r="U56" s="21">
        <v>1724</v>
      </c>
      <c r="V56" s="21">
        <v>1213</v>
      </c>
      <c r="W56" s="175">
        <v>1294</v>
      </c>
    </row>
    <row r="57" spans="1:23">
      <c r="A57" s="202">
        <v>45169</v>
      </c>
      <c r="B57" s="19"/>
      <c r="C57" s="19"/>
      <c r="D57" s="19">
        <v>1</v>
      </c>
      <c r="E57" s="19"/>
      <c r="F57" s="19"/>
      <c r="G57" s="19"/>
      <c r="H57" s="19"/>
      <c r="I57" s="19"/>
      <c r="J57" s="19">
        <v>1</v>
      </c>
      <c r="K57" s="19">
        <v>4679</v>
      </c>
      <c r="L57" s="19">
        <v>3953</v>
      </c>
      <c r="M57" s="19">
        <v>3777</v>
      </c>
      <c r="N57" s="19">
        <v>2748</v>
      </c>
      <c r="O57" s="19"/>
      <c r="P57" s="19">
        <v>1899</v>
      </c>
      <c r="Q57" s="19">
        <v>1731</v>
      </c>
      <c r="R57" s="19">
        <v>1693</v>
      </c>
      <c r="S57" s="19">
        <v>1259</v>
      </c>
      <c r="T57" s="19">
        <v>2780</v>
      </c>
      <c r="U57" s="19">
        <v>2222</v>
      </c>
      <c r="V57" s="19">
        <v>2084</v>
      </c>
      <c r="W57" s="176">
        <v>1489</v>
      </c>
    </row>
    <row r="58" spans="1:23">
      <c r="A58" s="201">
        <v>45199</v>
      </c>
      <c r="B58" s="21"/>
      <c r="C58" s="21"/>
      <c r="D58" s="21"/>
      <c r="E58" s="21"/>
      <c r="F58" s="21"/>
      <c r="G58" s="21"/>
      <c r="H58" s="21"/>
      <c r="I58" s="21"/>
      <c r="J58" s="21"/>
      <c r="K58" s="21">
        <v>4512</v>
      </c>
      <c r="L58" s="21">
        <v>3769</v>
      </c>
      <c r="M58" s="21">
        <v>3781</v>
      </c>
      <c r="N58" s="21">
        <v>2629</v>
      </c>
      <c r="O58" s="21"/>
      <c r="P58" s="21">
        <v>1852</v>
      </c>
      <c r="Q58" s="21">
        <v>1585</v>
      </c>
      <c r="R58" s="21">
        <v>1659</v>
      </c>
      <c r="S58" s="21">
        <v>1190</v>
      </c>
      <c r="T58" s="21">
        <v>2660</v>
      </c>
      <c r="U58" s="21">
        <v>2184</v>
      </c>
      <c r="V58" s="21">
        <v>2122</v>
      </c>
      <c r="W58" s="175">
        <v>1439</v>
      </c>
    </row>
    <row r="59" spans="1:23">
      <c r="A59" s="202">
        <v>45230</v>
      </c>
      <c r="B59" s="19"/>
      <c r="C59" s="19"/>
      <c r="D59" s="19"/>
      <c r="E59" s="19"/>
      <c r="F59" s="19"/>
      <c r="G59" s="19"/>
      <c r="H59" s="19"/>
      <c r="I59" s="19"/>
      <c r="J59" s="19"/>
      <c r="K59" s="19">
        <v>4231</v>
      </c>
      <c r="L59" s="19">
        <v>3601</v>
      </c>
      <c r="M59" s="19">
        <v>2936</v>
      </c>
      <c r="N59" s="19">
        <v>2411</v>
      </c>
      <c r="O59" s="19"/>
      <c r="P59" s="19">
        <v>1703</v>
      </c>
      <c r="Q59" s="19">
        <v>1578</v>
      </c>
      <c r="R59" s="19">
        <v>1290</v>
      </c>
      <c r="S59" s="19">
        <v>1131</v>
      </c>
      <c r="T59" s="19">
        <v>2528</v>
      </c>
      <c r="U59" s="19">
        <v>2023</v>
      </c>
      <c r="V59" s="19">
        <v>1646</v>
      </c>
      <c r="W59" s="176">
        <v>1280</v>
      </c>
    </row>
    <row r="60" spans="1:23">
      <c r="A60" s="203">
        <v>45260</v>
      </c>
      <c r="B60" s="21"/>
      <c r="C60" s="21"/>
      <c r="D60" s="21"/>
      <c r="E60" s="21"/>
      <c r="F60" s="21"/>
      <c r="G60" s="21"/>
      <c r="H60" s="21"/>
      <c r="I60" s="21"/>
      <c r="J60" s="21"/>
      <c r="K60" s="21">
        <v>4525</v>
      </c>
      <c r="L60" s="21">
        <v>3827</v>
      </c>
      <c r="M60" s="21">
        <v>3513</v>
      </c>
      <c r="N60" s="21">
        <v>2694</v>
      </c>
      <c r="O60" s="21"/>
      <c r="P60" s="21">
        <v>1762</v>
      </c>
      <c r="Q60" s="21">
        <v>1656</v>
      </c>
      <c r="R60" s="21">
        <v>1567</v>
      </c>
      <c r="S60" s="21">
        <v>1190</v>
      </c>
      <c r="T60" s="21">
        <v>2763</v>
      </c>
      <c r="U60" s="21">
        <v>2171</v>
      </c>
      <c r="V60" s="21">
        <v>1946</v>
      </c>
      <c r="W60" s="175">
        <v>1504</v>
      </c>
    </row>
    <row r="61" spans="1:23">
      <c r="A61" s="204">
        <v>45291</v>
      </c>
      <c r="B61" s="19"/>
      <c r="C61" s="45"/>
      <c r="D61" s="19"/>
      <c r="E61" s="45"/>
      <c r="F61" s="19"/>
      <c r="G61" s="45"/>
      <c r="H61" s="19"/>
      <c r="I61" s="45"/>
      <c r="J61" s="19"/>
      <c r="K61" s="45">
        <v>3301</v>
      </c>
      <c r="L61" s="19">
        <v>2910</v>
      </c>
      <c r="M61" s="45">
        <v>2592</v>
      </c>
      <c r="N61" s="19">
        <v>1747</v>
      </c>
      <c r="O61" s="45"/>
      <c r="P61" s="19">
        <v>1324</v>
      </c>
      <c r="Q61" s="45">
        <v>1197</v>
      </c>
      <c r="R61" s="19">
        <v>1126</v>
      </c>
      <c r="S61" s="45">
        <v>750</v>
      </c>
      <c r="T61" s="19">
        <v>1977</v>
      </c>
      <c r="U61" s="45">
        <v>1713</v>
      </c>
      <c r="V61" s="19">
        <v>1466</v>
      </c>
      <c r="W61" s="176">
        <v>997</v>
      </c>
    </row>
    <row r="62" spans="1:23">
      <c r="A62" s="203">
        <v>45322</v>
      </c>
      <c r="B62" s="21"/>
      <c r="C62" s="21"/>
      <c r="D62" s="21"/>
      <c r="E62" s="21"/>
      <c r="F62" s="21"/>
      <c r="G62" s="21"/>
      <c r="H62" s="21"/>
      <c r="I62" s="21"/>
      <c r="J62" s="21"/>
      <c r="K62" s="21">
        <v>3475</v>
      </c>
      <c r="L62" s="21">
        <v>4036</v>
      </c>
      <c r="M62" s="21">
        <v>3885</v>
      </c>
      <c r="N62" s="21">
        <v>1786</v>
      </c>
      <c r="O62" s="21"/>
      <c r="P62" s="21">
        <v>1374</v>
      </c>
      <c r="Q62" s="21">
        <v>1703</v>
      </c>
      <c r="R62" s="21">
        <v>1669</v>
      </c>
      <c r="S62" s="21">
        <v>806</v>
      </c>
      <c r="T62" s="21">
        <v>2101</v>
      </c>
      <c r="U62" s="21">
        <v>2333</v>
      </c>
      <c r="V62" s="21">
        <v>2216</v>
      </c>
      <c r="W62" s="175">
        <v>980</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165"/>
  <sheetViews>
    <sheetView showGridLines="0" showRowColHeaders="0" zoomScaleNormal="120" zoomScaleSheetLayoutView="120" zoomScalePageLayoutView="120" workbookViewId="0"/>
  </sheetViews>
  <sheetFormatPr defaultColWidth="0" defaultRowHeight="15"/>
  <cols>
    <col min="1" max="1" width="95.5703125" style="16" customWidth="1"/>
    <col min="2" max="2" width="1" customWidth="1"/>
    <col min="3" max="9" width="0" hidden="1" customWidth="1"/>
    <col min="10" max="16384" width="9.140625" hidden="1"/>
  </cols>
  <sheetData>
    <row r="1" spans="1:9" ht="18.75">
      <c r="A1" s="148" t="s">
        <v>182</v>
      </c>
      <c r="B1" s="147"/>
      <c r="C1" s="147"/>
      <c r="D1" s="147"/>
      <c r="E1" s="147"/>
      <c r="F1" s="147"/>
      <c r="G1" s="147"/>
      <c r="H1" s="147"/>
      <c r="I1" s="147"/>
    </row>
    <row r="2" spans="1:9" ht="6.75" customHeight="1">
      <c r="A2" s="148"/>
      <c r="B2" s="147"/>
      <c r="C2" s="147"/>
      <c r="D2" s="147"/>
      <c r="E2" s="147"/>
      <c r="F2" s="147"/>
      <c r="G2" s="147"/>
      <c r="H2" s="147"/>
      <c r="I2" s="147"/>
    </row>
    <row r="3" spans="1:9">
      <c r="A3" s="137" t="s">
        <v>183</v>
      </c>
    </row>
    <row r="4" spans="1:9" ht="30">
      <c r="A4" s="16" t="s">
        <v>184</v>
      </c>
    </row>
    <row r="5" spans="1:9">
      <c r="A5" s="174" t="s">
        <v>308</v>
      </c>
    </row>
    <row r="7" spans="1:9">
      <c r="A7" s="137" t="s">
        <v>185</v>
      </c>
    </row>
    <row r="8" spans="1:9">
      <c r="A8" s="16" t="s">
        <v>186</v>
      </c>
    </row>
    <row r="9" spans="1:9">
      <c r="A9" s="139" t="s">
        <v>311</v>
      </c>
    </row>
    <row r="11" spans="1:9">
      <c r="A11" s="137" t="s">
        <v>187</v>
      </c>
    </row>
    <row r="12" spans="1:9" ht="30">
      <c r="A12" s="136" t="s">
        <v>188</v>
      </c>
    </row>
    <row r="14" spans="1:9">
      <c r="A14" s="137" t="s">
        <v>189</v>
      </c>
    </row>
    <row r="15" spans="1:9">
      <c r="A15" s="16" t="s">
        <v>190</v>
      </c>
    </row>
    <row r="17" spans="1:1">
      <c r="A17" s="137" t="s">
        <v>191</v>
      </c>
    </row>
    <row r="18" spans="1:1" ht="60">
      <c r="A18" s="16" t="s">
        <v>192</v>
      </c>
    </row>
    <row r="20" spans="1:1">
      <c r="A20" s="137" t="s">
        <v>193</v>
      </c>
    </row>
    <row r="21" spans="1:1">
      <c r="A21" s="136" t="s">
        <v>194</v>
      </c>
    </row>
    <row r="22" spans="1:1" ht="30">
      <c r="A22" s="136" t="s">
        <v>306</v>
      </c>
    </row>
    <row r="24" spans="1:1">
      <c r="A24" s="137" t="s">
        <v>38</v>
      </c>
    </row>
    <row r="25" spans="1:1" ht="45">
      <c r="A25" s="136" t="s">
        <v>266</v>
      </c>
    </row>
    <row r="26" spans="1:1">
      <c r="A26" s="140"/>
    </row>
    <row r="27" spans="1:1">
      <c r="A27" s="137" t="s">
        <v>267</v>
      </c>
    </row>
    <row r="28" spans="1:1" ht="75">
      <c r="A28" s="136" t="s">
        <v>268</v>
      </c>
    </row>
    <row r="29" spans="1:1">
      <c r="A29" s="140"/>
    </row>
    <row r="30" spans="1:1">
      <c r="A30" s="137" t="s">
        <v>40</v>
      </c>
    </row>
    <row r="31" spans="1:1" ht="30">
      <c r="A31" s="136" t="s">
        <v>269</v>
      </c>
    </row>
    <row r="32" spans="1:1" ht="45">
      <c r="A32" s="16" t="s">
        <v>307</v>
      </c>
    </row>
    <row r="34" spans="1:1">
      <c r="A34" s="137" t="s">
        <v>270</v>
      </c>
    </row>
    <row r="35" spans="1:1">
      <c r="A35" s="141" t="s">
        <v>271</v>
      </c>
    </row>
    <row r="36" spans="1:1" ht="75">
      <c r="A36" s="142" t="s">
        <v>272</v>
      </c>
    </row>
    <row r="37" spans="1:1" ht="45">
      <c r="A37" s="141" t="s">
        <v>273</v>
      </c>
    </row>
    <row r="38" spans="1:1" ht="30">
      <c r="A38" s="141" t="s">
        <v>274</v>
      </c>
    </row>
    <row r="39" spans="1:1" ht="30">
      <c r="A39" s="142" t="s">
        <v>275</v>
      </c>
    </row>
    <row r="40" spans="1:1" ht="60">
      <c r="A40" s="141" t="s">
        <v>276</v>
      </c>
    </row>
    <row r="41" spans="1:1" ht="75">
      <c r="A41" s="142" t="s">
        <v>277</v>
      </c>
    </row>
    <row r="42" spans="1:1">
      <c r="A42" s="140" t="s">
        <v>278</v>
      </c>
    </row>
    <row r="43" spans="1:1">
      <c r="A43" s="140" t="s">
        <v>279</v>
      </c>
    </row>
    <row r="44" spans="1:1">
      <c r="A44" s="140" t="s">
        <v>280</v>
      </c>
    </row>
    <row r="46" spans="1:1">
      <c r="A46" s="137" t="s">
        <v>2</v>
      </c>
    </row>
    <row r="47" spans="1:1" ht="30">
      <c r="A47" s="136" t="s">
        <v>281</v>
      </c>
    </row>
    <row r="48" spans="1:1" ht="45">
      <c r="A48" s="142" t="s">
        <v>282</v>
      </c>
    </row>
    <row r="49" spans="1:1" ht="45">
      <c r="A49" s="142" t="s">
        <v>283</v>
      </c>
    </row>
    <row r="50" spans="1:1" ht="30">
      <c r="A50" s="142" t="s">
        <v>284</v>
      </c>
    </row>
    <row r="51" spans="1:1" ht="30">
      <c r="A51" s="16" t="s">
        <v>216</v>
      </c>
    </row>
    <row r="53" spans="1:1">
      <c r="A53" s="137" t="s">
        <v>195</v>
      </c>
    </row>
    <row r="54" spans="1:1" ht="45">
      <c r="A54" s="136" t="s">
        <v>196</v>
      </c>
    </row>
    <row r="56" spans="1:1" ht="15.75">
      <c r="A56" s="143" t="s">
        <v>197</v>
      </c>
    </row>
    <row r="58" spans="1:1">
      <c r="A58" s="137" t="s">
        <v>198</v>
      </c>
    </row>
    <row r="59" spans="1:1" ht="45">
      <c r="A59" s="16" t="s">
        <v>199</v>
      </c>
    </row>
    <row r="61" spans="1:1">
      <c r="A61" s="137" t="s">
        <v>200</v>
      </c>
    </row>
    <row r="62" spans="1:1" ht="30">
      <c r="A62" s="16" t="s">
        <v>201</v>
      </c>
    </row>
    <row r="64" spans="1:1">
      <c r="A64" s="137" t="s">
        <v>202</v>
      </c>
    </row>
    <row r="65" spans="1:1" ht="30">
      <c r="A65" s="16" t="s">
        <v>203</v>
      </c>
    </row>
    <row r="67" spans="1:1">
      <c r="A67" s="137" t="s">
        <v>7</v>
      </c>
    </row>
    <row r="68" spans="1:1">
      <c r="A68" s="136" t="s">
        <v>204</v>
      </c>
    </row>
    <row r="69" spans="1:1">
      <c r="A69" s="16" t="s">
        <v>205</v>
      </c>
    </row>
    <row r="71" spans="1:1">
      <c r="A71" s="137" t="s">
        <v>206</v>
      </c>
    </row>
    <row r="72" spans="1:1">
      <c r="A72" s="136" t="s">
        <v>207</v>
      </c>
    </row>
    <row r="73" spans="1:1">
      <c r="A73" s="16" t="s">
        <v>208</v>
      </c>
    </row>
    <row r="75" spans="1:1">
      <c r="A75" s="137" t="s">
        <v>25</v>
      </c>
    </row>
    <row r="76" spans="1:1">
      <c r="A76" s="136" t="s">
        <v>209</v>
      </c>
    </row>
    <row r="77" spans="1:1">
      <c r="A77" s="140" t="s">
        <v>211</v>
      </c>
    </row>
    <row r="78" spans="1:1">
      <c r="A78" s="140" t="s">
        <v>212</v>
      </c>
    </row>
    <row r="79" spans="1:1">
      <c r="A79" s="140" t="s">
        <v>213</v>
      </c>
    </row>
    <row r="80" spans="1:1">
      <c r="A80" s="140" t="s">
        <v>214</v>
      </c>
    </row>
    <row r="81" spans="1:1">
      <c r="A81" s="140" t="s">
        <v>215</v>
      </c>
    </row>
    <row r="82" spans="1:1">
      <c r="A82" s="16" t="s">
        <v>210</v>
      </c>
    </row>
    <row r="84" spans="1:1">
      <c r="A84" s="137" t="s">
        <v>15</v>
      </c>
    </row>
    <row r="85" spans="1:1" ht="30">
      <c r="A85" s="136" t="s">
        <v>217</v>
      </c>
    </row>
    <row r="86" spans="1:1">
      <c r="A86" s="142" t="s">
        <v>218</v>
      </c>
    </row>
    <row r="87" spans="1:1">
      <c r="A87" s="142" t="s">
        <v>219</v>
      </c>
    </row>
    <row r="88" spans="1:1">
      <c r="A88" s="140" t="s">
        <v>220</v>
      </c>
    </row>
    <row r="89" spans="1:1" ht="30">
      <c r="A89" s="140" t="s">
        <v>221</v>
      </c>
    </row>
    <row r="90" spans="1:1" ht="45">
      <c r="A90" s="140" t="s">
        <v>222</v>
      </c>
    </row>
    <row r="91" spans="1:1" ht="30">
      <c r="A91" s="136" t="s">
        <v>223</v>
      </c>
    </row>
    <row r="92" spans="1:1">
      <c r="A92" s="16" t="s">
        <v>224</v>
      </c>
    </row>
    <row r="94" spans="1:1">
      <c r="A94" s="137" t="s">
        <v>88</v>
      </c>
    </row>
    <row r="95" spans="1:1" ht="45">
      <c r="A95" s="136" t="s">
        <v>225</v>
      </c>
    </row>
    <row r="96" spans="1:1">
      <c r="A96" s="16" t="s">
        <v>226</v>
      </c>
    </row>
    <row r="98" spans="1:1">
      <c r="A98" s="137" t="s">
        <v>133</v>
      </c>
    </row>
    <row r="99" spans="1:1" ht="30">
      <c r="A99" s="136" t="s">
        <v>227</v>
      </c>
    </row>
    <row r="100" spans="1:1" ht="60">
      <c r="A100" s="136" t="s">
        <v>228</v>
      </c>
    </row>
    <row r="101" spans="1:1">
      <c r="A101" s="16" t="s">
        <v>229</v>
      </c>
    </row>
    <row r="103" spans="1:1">
      <c r="A103" s="137" t="s">
        <v>139</v>
      </c>
    </row>
    <row r="104" spans="1:1" ht="60">
      <c r="A104" s="136" t="s">
        <v>230</v>
      </c>
    </row>
    <row r="105" spans="1:1">
      <c r="A105" s="16" t="s">
        <v>231</v>
      </c>
    </row>
    <row r="107" spans="1:1">
      <c r="A107" s="137" t="s">
        <v>146</v>
      </c>
    </row>
    <row r="108" spans="1:1" ht="45">
      <c r="A108" s="136" t="s">
        <v>232</v>
      </c>
    </row>
    <row r="109" spans="1:1">
      <c r="A109" s="16" t="s">
        <v>233</v>
      </c>
    </row>
    <row r="111" spans="1:1">
      <c r="A111" s="137" t="s">
        <v>234</v>
      </c>
    </row>
    <row r="112" spans="1:1">
      <c r="A112" s="136" t="s">
        <v>235</v>
      </c>
    </row>
    <row r="113" spans="1:1">
      <c r="A113" s="142" t="s">
        <v>236</v>
      </c>
    </row>
    <row r="114" spans="1:1" ht="45">
      <c r="A114" s="140" t="s">
        <v>237</v>
      </c>
    </row>
    <row r="115" spans="1:1">
      <c r="A115" s="136" t="s">
        <v>286</v>
      </c>
    </row>
    <row r="116" spans="1:1">
      <c r="A116" s="138" t="s">
        <v>285</v>
      </c>
    </row>
    <row r="118" spans="1:1">
      <c r="A118" s="142" t="s">
        <v>238</v>
      </c>
    </row>
    <row r="119" spans="1:1" ht="30">
      <c r="A119" s="140" t="s">
        <v>239</v>
      </c>
    </row>
    <row r="120" spans="1:1" ht="30">
      <c r="A120" s="140" t="s">
        <v>240</v>
      </c>
    </row>
    <row r="121" spans="1:1">
      <c r="A121" s="144" t="s">
        <v>241</v>
      </c>
    </row>
    <row r="122" spans="1:1" ht="30">
      <c r="A122" s="144" t="s">
        <v>242</v>
      </c>
    </row>
    <row r="124" spans="1:1">
      <c r="A124" s="142" t="s">
        <v>243</v>
      </c>
    </row>
    <row r="125" spans="1:1" ht="30">
      <c r="A125" s="140" t="s">
        <v>244</v>
      </c>
    </row>
    <row r="126" spans="1:1">
      <c r="A126" s="16" t="s">
        <v>245</v>
      </c>
    </row>
    <row r="128" spans="1:1">
      <c r="A128" s="137" t="s">
        <v>246</v>
      </c>
    </row>
    <row r="129" spans="1:1" ht="75">
      <c r="A129" s="136" t="s">
        <v>247</v>
      </c>
    </row>
    <row r="132" spans="1:1">
      <c r="A132" s="137" t="s">
        <v>248</v>
      </c>
    </row>
    <row r="133" spans="1:1">
      <c r="A133" s="136" t="s">
        <v>249</v>
      </c>
    </row>
    <row r="134" spans="1:1" ht="30">
      <c r="A134" s="142" t="s">
        <v>250</v>
      </c>
    </row>
    <row r="135" spans="1:1" ht="30">
      <c r="A135" s="142" t="s">
        <v>251</v>
      </c>
    </row>
    <row r="136" spans="1:1">
      <c r="A136" s="16" t="s">
        <v>290</v>
      </c>
    </row>
    <row r="138" spans="1:1">
      <c r="A138" s="137" t="s">
        <v>252</v>
      </c>
    </row>
    <row r="139" spans="1:1">
      <c r="A139" s="136" t="s">
        <v>253</v>
      </c>
    </row>
    <row r="140" spans="1:1">
      <c r="A140" s="142" t="s">
        <v>254</v>
      </c>
    </row>
    <row r="141" spans="1:1" ht="30">
      <c r="A141" s="142" t="s">
        <v>255</v>
      </c>
    </row>
    <row r="142" spans="1:1" ht="30">
      <c r="A142" s="136" t="s">
        <v>256</v>
      </c>
    </row>
    <row r="143" spans="1:1">
      <c r="A143" s="16" t="s">
        <v>290</v>
      </c>
    </row>
    <row r="145" spans="1:1">
      <c r="A145" s="137" t="s">
        <v>257</v>
      </c>
    </row>
    <row r="146" spans="1:1" ht="45">
      <c r="A146" s="136" t="s">
        <v>258</v>
      </c>
    </row>
    <row r="147" spans="1:1">
      <c r="A147" s="16" t="s">
        <v>289</v>
      </c>
    </row>
    <row r="149" spans="1:1" ht="15" customHeight="1">
      <c r="A149" s="153" t="s">
        <v>288</v>
      </c>
    </row>
    <row r="150" spans="1:1">
      <c r="A150" s="243" t="s">
        <v>292</v>
      </c>
    </row>
    <row r="151" spans="1:1">
      <c r="A151" s="243"/>
    </row>
    <row r="152" spans="1:1">
      <c r="A152" s="243"/>
    </row>
    <row r="153" spans="1:1">
      <c r="A153" s="243"/>
    </row>
    <row r="154" spans="1:1">
      <c r="A154" s="243"/>
    </row>
    <row r="155" spans="1:1">
      <c r="A155" s="137" t="s">
        <v>120</v>
      </c>
    </row>
    <row r="156" spans="1:1" ht="45">
      <c r="A156" s="145" t="s">
        <v>259</v>
      </c>
    </row>
    <row r="157" spans="1:1">
      <c r="A157" s="145" t="s">
        <v>286</v>
      </c>
    </row>
    <row r="158" spans="1:1">
      <c r="A158" s="139" t="s">
        <v>260</v>
      </c>
    </row>
    <row r="160" spans="1:1" ht="15.75">
      <c r="A160" s="146" t="s">
        <v>261</v>
      </c>
    </row>
    <row r="161" spans="1:1" ht="15.75">
      <c r="A161" s="146"/>
    </row>
    <row r="162" spans="1:1">
      <c r="A162" s="137" t="s">
        <v>262</v>
      </c>
    </row>
    <row r="163" spans="1:1" ht="45">
      <c r="A163" s="136" t="s">
        <v>263</v>
      </c>
    </row>
    <row r="164" spans="1:1">
      <c r="A164" s="137" t="s">
        <v>264</v>
      </c>
    </row>
    <row r="165" spans="1:1" ht="30">
      <c r="A165" s="136" t="s">
        <v>265</v>
      </c>
    </row>
  </sheetData>
  <mergeCells count="1">
    <mergeCell ref="A150:A154"/>
  </mergeCells>
  <hyperlinks>
    <hyperlink ref="A9" r:id="rId1"/>
    <hyperlink ref="A158" r:id="rId2" display="https://www.jobaccess.gov.au/path-internships"/>
    <hyperlink ref="A116" r:id="rId3"/>
    <hyperlink ref="A5" r:id="rId4" display="https://data.gov.au/dataset/ds-dga-e258b678-eb6b-4ebb-92d8-0fe7c1122c42/details?q=DES%20Monthly"/>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HUTCHISON, Alexander</cp:lastModifiedBy>
  <cp:lastPrinted>2023-10-03T23:42:28Z</cp:lastPrinted>
  <dcterms:created xsi:type="dcterms:W3CDTF">2019-02-11T00:47:39Z</dcterms:created>
  <dcterms:modified xsi:type="dcterms:W3CDTF">2024-02-13T03:24:19Z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C465CE98CBA8B971184E879B3408C6124D71F115</vt:lpwstr>
  </property>
  <property fmtid="{D5CDD505-2E9C-101B-9397-08002B2CF9AE}" pid="11" name="PM_OriginationTimeStamp">
    <vt:lpwstr>2024-02-13T03:24:18Z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2018.0</vt:lpwstr>
  </property>
  <property fmtid="{D5CDD505-2E9C-101B-9397-08002B2CF9AE}" pid="19" name="PM_Hash_Salt_Prev">
    <vt:lpwstr>7AFA7CCC3CCDC7E7092105B8D5EF9A28</vt:lpwstr>
  </property>
  <property fmtid="{D5CDD505-2E9C-101B-9397-08002B2CF9AE}" pid="20" name="PM_Hash_Salt">
    <vt:lpwstr>29FF6A7B29FFA454E6A1436E0DCE5324</vt:lpwstr>
  </property>
  <property fmtid="{D5CDD505-2E9C-101B-9397-08002B2CF9AE}" pid="21" name="PM_Hash_SHA1">
    <vt:lpwstr>6D35597E12862590A63D26DAA3365FEFBD6297EF</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B41915761D71C2092E0AF698FC84046AA9DEA008D587661B71233618C0197CF5</vt:lpwstr>
  </property>
  <property fmtid="{D5CDD505-2E9C-101B-9397-08002B2CF9AE}" pid="27" name="PM_OriginatorDomainName_SHA256">
    <vt:lpwstr>E83A2A66C4061446A7E3732E8D44762184B6B377D962B96C83DC624302585857</vt:lpwstr>
  </property>
  <property fmtid="{D5CDD505-2E9C-101B-9397-08002B2CF9AE}" pid="28" name="MSIP_Label_79d889eb-932f-4752-8739-64d25806ef64_Enabled">
    <vt:lpwstr>true</vt:lpwstr>
  </property>
  <property fmtid="{D5CDD505-2E9C-101B-9397-08002B2CF9AE}" pid="29" name="MSIP_Label_79d889eb-932f-4752-8739-64d25806ef64_SetDate">
    <vt:lpwstr>2022-05-13T03:57:50Z</vt:lpwstr>
  </property>
  <property fmtid="{D5CDD505-2E9C-101B-9397-08002B2CF9AE}" pid="30" name="MSIP_Label_79d889eb-932f-4752-8739-64d25806ef64_Method">
    <vt:lpwstr>Privileged</vt:lpwstr>
  </property>
  <property fmtid="{D5CDD505-2E9C-101B-9397-08002B2CF9AE}" pid="31" name="MSIP_Label_79d889eb-932f-4752-8739-64d25806ef64_Name">
    <vt:lpwstr>79d889eb-932f-4752-8739-64d25806ef64</vt:lpwstr>
  </property>
  <property fmtid="{D5CDD505-2E9C-101B-9397-08002B2CF9AE}" pid="32" name="MSIP_Label_79d889eb-932f-4752-8739-64d25806ef64_SiteId">
    <vt:lpwstr>dd0cfd15-4558-4b12-8bad-ea26984fc417</vt:lpwstr>
  </property>
  <property fmtid="{D5CDD505-2E9C-101B-9397-08002B2CF9AE}" pid="33" name="MSIP_Label_79d889eb-932f-4752-8739-64d25806ef64_ActionId">
    <vt:lpwstr>abc8a1d5-943d-456b-a058-b875f413efe7</vt:lpwstr>
  </property>
  <property fmtid="{D5CDD505-2E9C-101B-9397-08002B2CF9AE}" pid="34" name="MSIP_Label_79d889eb-932f-4752-8739-64d25806ef64_ContentBits">
    <vt:lpwstr>0</vt:lpwstr>
  </property>
</Properties>
</file>