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filterPrivacy="1" defaultThemeVersion="124226"/>
  <xr:revisionPtr revIDLastSave="0" documentId="8_{99D3BA3A-30C3-4D99-9745-11290D76DE5E}" xr6:coauthVersionLast="47" xr6:coauthVersionMax="47" xr10:uidLastSave="{00000000-0000-0000-0000-000000000000}"/>
  <bookViews>
    <workbookView xWindow="-108" yWindow="-108" windowWidth="41496" windowHeight="16896" activeTab="8" xr2:uid="{00000000-000D-0000-FFFF-FFFF00000000}"/>
  </bookViews>
  <sheets>
    <sheet name="JMEI version" sheetId="5" r:id="rId1"/>
    <sheet name="2017-18" sheetId="1" r:id="rId2"/>
    <sheet name="2018-19" sheetId="2" r:id="rId3"/>
    <sheet name="2019-20" sheetId="6" r:id="rId4"/>
    <sheet name="2020-21" sheetId="7" r:id="rId5"/>
    <sheet name="2021-22" sheetId="8" r:id="rId6"/>
    <sheet name="2022-23" sheetId="9" r:id="rId7"/>
    <sheet name="2023-24" sheetId="10" r:id="rId8"/>
    <sheet name="2024-25" sheetId="11" r:id="rId9"/>
  </sheets>
  <definedNames>
    <definedName name="_xlnm._FilterDatabase" localSheetId="6" hidden="1">'2022-23'!$A$1:$C$28</definedName>
    <definedName name="_xlnm._FilterDatabase" localSheetId="7" hidden="1">'2023-24'!$A$1:$C$29</definedName>
    <definedName name="_xlnm._FilterDatabase" localSheetId="8" hidden="1">'2024-25'!$A$1:$C$32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4" i="11" l="1"/>
  <c r="A30" i="11"/>
  <c r="A13" i="11"/>
  <c r="A29" i="11"/>
  <c r="A19" i="11"/>
  <c r="A16" i="11"/>
  <c r="A6" i="11"/>
  <c r="A2" i="11"/>
  <c r="A9" i="11"/>
  <c r="A22" i="11"/>
  <c r="A17" i="11"/>
  <c r="A11" i="11"/>
  <c r="A15" i="11"/>
  <c r="A12" i="11"/>
  <c r="A14" i="11"/>
  <c r="A26" i="11"/>
  <c r="A7" i="11"/>
  <c r="A10" i="11"/>
  <c r="A31" i="11"/>
  <c r="A24" i="11"/>
  <c r="A3" i="11"/>
  <c r="A8" i="11"/>
  <c r="A5" i="11"/>
  <c r="A21" i="11"/>
  <c r="A20" i="11"/>
  <c r="A18" i="11"/>
  <c r="A28" i="11"/>
</calcChain>
</file>

<file path=xl/sharedStrings.xml><?xml version="1.0" encoding="utf-8"?>
<sst xmlns="http://schemas.openxmlformats.org/spreadsheetml/2006/main" count="277" uniqueCount="145">
  <si>
    <t>Junior Minerals Exploration Incentive: allocations of exploration credits</t>
  </si>
  <si>
    <t>Where can you find more information?</t>
  </si>
  <si>
    <t>www.ato.gov.au/JMEI</t>
  </si>
  <si>
    <t>Name</t>
  </si>
  <si>
    <t>ABN</t>
  </si>
  <si>
    <t>Commissioners allocation $</t>
  </si>
  <si>
    <t>Alchemy Resources Limited</t>
  </si>
  <si>
    <t>Archer Exploration Limited</t>
  </si>
  <si>
    <t>Breaker Resources NL</t>
  </si>
  <si>
    <t>Cassini Resources Limited</t>
  </si>
  <si>
    <t>Core Exploration Limited</t>
  </si>
  <si>
    <t>DevEx Resources Limited</t>
  </si>
  <si>
    <t>Encounter  Resources Limited</t>
  </si>
  <si>
    <t>Hammer Metals Limited</t>
  </si>
  <si>
    <t>Kingston Resources Limited</t>
  </si>
  <si>
    <t>Marmota Limited</t>
  </si>
  <si>
    <t>MAXIMUS Resources Limited</t>
  </si>
  <si>
    <t>Minotaur Exploration Ltd</t>
  </si>
  <si>
    <t>Mithril Resources Ltd</t>
  </si>
  <si>
    <t>Navarre Minerals Limited</t>
  </si>
  <si>
    <t>Northern Cobalt Limited</t>
  </si>
  <si>
    <t>Oakland Gold Pty Ltd</t>
  </si>
  <si>
    <t>Riversgold Ltd</t>
  </si>
  <si>
    <t>Silver City Minerals Ltd</t>
  </si>
  <si>
    <t>St George Mining Limited</t>
  </si>
  <si>
    <t>Thomson Resources Ltd</t>
  </si>
  <si>
    <t>Trigg Mining Ltd</t>
  </si>
  <si>
    <t>Venus Metals Corporation Limited</t>
  </si>
  <si>
    <t>Accelerate Resources Limited</t>
  </si>
  <si>
    <t>Alligator Energy Ltd</t>
  </si>
  <si>
    <t>Alloy Resources Limited</t>
  </si>
  <si>
    <t>Apollo Consolidated Limited</t>
  </si>
  <si>
    <t>Auris Minerals Limited</t>
  </si>
  <si>
    <t>Ballista Resources Limited</t>
  </si>
  <si>
    <t>Black Cat Syndicate Limited</t>
  </si>
  <si>
    <t>Bryah Resources Limited</t>
  </si>
  <si>
    <t>Chalice Gold Mines Limited</t>
  </si>
  <si>
    <t>Coolabah Minerals Pty Ltd</t>
  </si>
  <si>
    <t>Devex Resources Limited</t>
  </si>
  <si>
    <t>Emmerson Resources Limited</t>
  </si>
  <si>
    <t>Estrella Resources Limited</t>
  </si>
  <si>
    <t>Impact Minerals Ltd</t>
  </si>
  <si>
    <t>Investigator Resources Limited</t>
  </si>
  <si>
    <t>Jindalee Resources Limited</t>
  </si>
  <si>
    <t>Kalamazoo Resources Ltd</t>
  </si>
  <si>
    <t>King River Cooper Limited</t>
  </si>
  <si>
    <t>Liontown resources Limited</t>
  </si>
  <si>
    <t>Maximus Resources Limited</t>
  </si>
  <si>
    <t>Metals Australia Ltd</t>
  </si>
  <si>
    <t>Monax Mining Limited</t>
  </si>
  <si>
    <t>PNX Metals Limited</t>
  </si>
  <si>
    <t>Prodigy Gold NL</t>
  </si>
  <si>
    <t>Queensland Energy &amp; Minerals Pty ltd</t>
  </si>
  <si>
    <t>Sabre Resources Ltd</t>
  </si>
  <si>
    <t>Serena Minerals Limited</t>
  </si>
  <si>
    <t>Sipa Resources Limited</t>
  </si>
  <si>
    <t>Spitfire Materials Limited</t>
  </si>
  <si>
    <t>Stavely Minerals Limited</t>
  </si>
  <si>
    <t>Syndicated Metals Ltd</t>
  </si>
  <si>
    <t>Traka Resources Limited</t>
  </si>
  <si>
    <t>Tychean Resources Limited</t>
  </si>
  <si>
    <t>White Cliff Minerals Limited</t>
  </si>
  <si>
    <t>Andromeda Metals Limited</t>
  </si>
  <si>
    <t>Bardoc Gold Limited</t>
  </si>
  <si>
    <t>Carawine Resources Limited</t>
  </si>
  <si>
    <t>Carnaby Resources Limited</t>
  </si>
  <si>
    <t>Cohiba Minerals Limited</t>
  </si>
  <si>
    <t>Core Lithium Ltd</t>
  </si>
  <si>
    <t>Dreadnought Resources Limited</t>
  </si>
  <si>
    <t>Gateway Mining Limited</t>
  </si>
  <si>
    <t>King River Resources Limited</t>
  </si>
  <si>
    <t>Legacy Minerals Pty Limited</t>
  </si>
  <si>
    <t>Lithium Australia NL</t>
  </si>
  <si>
    <t>Metallica Minerals Limited</t>
  </si>
  <si>
    <t>Rimfire Pacific Mining N.L.</t>
  </si>
  <si>
    <t>Rumble Resources Limited</t>
  </si>
  <si>
    <t>Sandstone Operations Pty Ltd</t>
  </si>
  <si>
    <t>Silver Mines Limited</t>
  </si>
  <si>
    <t>Spectrum Metals Limited</t>
  </si>
  <si>
    <t>Twenty Seven Co Limited</t>
  </si>
  <si>
    <t>Vimy Resources</t>
  </si>
  <si>
    <t>Woomera Mining Limited</t>
  </si>
  <si>
    <t>Archer Materials Limited</t>
  </si>
  <si>
    <t>Aureus Resources Pty Ltd</t>
  </si>
  <si>
    <t>Ausmon Resources Limited</t>
  </si>
  <si>
    <t>Battery Minerals Limited</t>
  </si>
  <si>
    <t>Bryah Resourcres Limited</t>
  </si>
  <si>
    <t>Catalyst Metals Limited</t>
  </si>
  <si>
    <t>Cauldron Energy Limited</t>
  </si>
  <si>
    <t>Colonial Goldfields Pty Limited</t>
  </si>
  <si>
    <t>Cygnus Gold Ltd</t>
  </si>
  <si>
    <t>Dart Mining NL</t>
  </si>
  <si>
    <t>Encounter Resources Limited</t>
  </si>
  <si>
    <t>Golden Deeps Ltd</t>
  </si>
  <si>
    <t>Great Southern Mining Limited</t>
  </si>
  <si>
    <t>Inca Minerals Ltd</t>
  </si>
  <si>
    <t>Mining Projects Accelerator Pty Ltd</t>
  </si>
  <si>
    <t>Moho Resources Limited</t>
  </si>
  <si>
    <t>Peako Limited</t>
  </si>
  <si>
    <t>Resolution Minerals Ltd</t>
  </si>
  <si>
    <t>Shree Minerals Ltd</t>
  </si>
  <si>
    <t>Twenty Seven Co. Limited</t>
  </si>
  <si>
    <t>Victory Mines Ltd</t>
  </si>
  <si>
    <t>Vimy Resources Limited</t>
  </si>
  <si>
    <t>Hannans Ltd</t>
  </si>
  <si>
    <t>Minerals 260 Limited</t>
  </si>
  <si>
    <t>Great Western Exploration Limited</t>
  </si>
  <si>
    <t>Renegade Exploration Limited</t>
  </si>
  <si>
    <t>Australasian Gold Limited</t>
  </si>
  <si>
    <t>Taruga Minerals Limited</t>
  </si>
  <si>
    <t>Chalice Mining Limited</t>
  </si>
  <si>
    <t>Eastern Iron Limited</t>
  </si>
  <si>
    <t>Global Lithium Resources Pty Ltd</t>
  </si>
  <si>
    <t>Aruma Resources Limited</t>
  </si>
  <si>
    <t>S2 Resources Ltd</t>
  </si>
  <si>
    <t>Argonaut Resources N.L.</t>
  </si>
  <si>
    <t>Dreadnought Resources Ltd</t>
  </si>
  <si>
    <t>Dundas Minerals Pty Ltd</t>
  </si>
  <si>
    <t>Inca Minerals Limited</t>
  </si>
  <si>
    <t>Indiana Resources Limited</t>
  </si>
  <si>
    <t>Investigator Resources Ltd</t>
  </si>
  <si>
    <t>Miramar Resources Limited</t>
  </si>
  <si>
    <t>Hamelin Gold Limited</t>
  </si>
  <si>
    <t>Itech Minerals Pty Ltd</t>
  </si>
  <si>
    <t>Australian Rare Earths Limited</t>
  </si>
  <si>
    <t>Golden State Mining Limited</t>
  </si>
  <si>
    <t>Koonenberry Gold Limited</t>
  </si>
  <si>
    <t>E79 Gold Mines Limited</t>
  </si>
  <si>
    <t>North Stawell Minerals Ltd</t>
  </si>
  <si>
    <t>Demetallica Pty Ltd</t>
  </si>
  <si>
    <t>Impact Minerals Limited</t>
  </si>
  <si>
    <t>Kalamazoo Resources Limited</t>
  </si>
  <si>
    <t>Everest Metals Corporation Ltd</t>
  </si>
  <si>
    <t>Golden State Mining Pty Ltd</t>
  </si>
  <si>
    <t>NT Minerals Ltd</t>
  </si>
  <si>
    <t>Caspin Resources Limited</t>
  </si>
  <si>
    <t>Godolphin Resources Limited</t>
  </si>
  <si>
    <t>Cosmo Metals Limited</t>
  </si>
  <si>
    <t>Copper Search Limited</t>
  </si>
  <si>
    <t>Magmatic Resources Limited</t>
  </si>
  <si>
    <t>Power Minerals Limited</t>
  </si>
  <si>
    <t>Rimfire Pacific Mining Limited</t>
  </si>
  <si>
    <t>iTech Minerals Ltd</t>
  </si>
  <si>
    <t>BMG Resources Limited</t>
  </si>
  <si>
    <t xml:space="preserve">The Commissioner is required to report the allocation of exploration credits under the Junior Minerals Exploration Incentive (JMEI). 
The JMEI is intended to enable junior greenfields explorers to generate tax credits by choosing to give up a portion of their losses from greenfields mineral exploration expenditure. These tax credits can then be distributed to investors who purchase newly issued shares in that eligible entity.
This report is our eighth update and lists entities (including their ABN) that have received a determination from the Commissioner allocating exploration credits for the 2017-18 to 2024-25 income years.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</si>
</sst>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quot;$&quot;* #,##0.00_-;_-&quot;$&quot;* &quot;-&quot;??_-;_-@_-"/>
    <numFmt numFmtId="43" formatCode="_-* #,##0.00_-;\-* #,##0.00_-;_-* &quot;-&quot;??_-;_-@_-"/>
    <numFmt numFmtId="164" formatCode="_-* #,##0_-;\-* #,##0_-;_-* &quot;-&quot;??_-;_-@_-"/>
    <numFmt numFmtId="165" formatCode="#,##0_ ;\-#,##0\ "/>
    <numFmt numFmtId="166" formatCode="&quot;$&quot;#,##0"/>
  </numFmts>
  <fonts count="27" x14ac:knownFonts="1">
    <font>
      <sz val="10"/>
      <color theme="1"/>
      <name val="Arial"/>
      <family val="2"/>
    </font>
    <font>
      <sz val="10"/>
      <color theme="1"/>
      <name val="Arial"/>
      <family val="2"/>
    </font>
    <font>
      <sz val="10"/>
      <name val="Arial"/>
      <family val="2"/>
    </font>
    <font>
      <u/>
      <sz val="11"/>
      <color theme="10"/>
      <name val="Calibri"/>
      <family val="2"/>
      <scheme val="minor"/>
    </font>
    <font>
      <sz val="11"/>
      <color theme="1"/>
      <name val="Calibri"/>
      <family val="2"/>
      <scheme val="minor"/>
    </font>
    <font>
      <b/>
      <i/>
      <sz val="11"/>
      <color theme="1"/>
      <name val="Calibri"/>
      <family val="2"/>
      <scheme val="minor"/>
    </font>
    <font>
      <b/>
      <sz val="14"/>
      <color theme="1"/>
      <name val="Calibri"/>
      <family val="2"/>
      <scheme val="minor"/>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sz val="8"/>
      <color theme="1"/>
      <name val="Arial"/>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0"/>
      <name val="Arial"/>
      <family val="2"/>
    </font>
    <font>
      <b/>
      <sz val="10"/>
      <color theme="1"/>
      <name val="Arial"/>
      <family val="2"/>
    </font>
  </fonts>
  <fills count="26">
    <fill>
      <patternFill patternType="none"/>
    </fill>
    <fill>
      <patternFill patternType="gray125"/>
    </fill>
    <fill>
      <patternFill patternType="solid">
        <fgColor theme="7" tint="0.59999389629810485"/>
        <bgColor indexed="64"/>
      </patternFill>
    </fill>
    <fill>
      <patternFill patternType="solid">
        <fgColor theme="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10">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s>
  <cellStyleXfs count="65">
    <xf numFmtId="0" fontId="0" fillId="0" borderId="0"/>
    <xf numFmtId="43" fontId="1" fillId="0" borderId="0" applyFont="0" applyFill="0" applyBorder="0" applyAlignment="0" applyProtection="0"/>
    <xf numFmtId="0" fontId="3" fillId="0" borderId="0" applyNumberFormat="0" applyFill="0" applyBorder="0" applyAlignment="0" applyProtection="0"/>
    <xf numFmtId="0" fontId="4" fillId="0" borderId="0"/>
    <xf numFmtId="0" fontId="7" fillId="4" borderId="0" applyNumberFormat="0" applyBorder="0" applyAlignment="0" applyProtection="0"/>
    <xf numFmtId="0" fontId="7" fillId="5" borderId="0" applyNumberFormat="0" applyBorder="0" applyAlignment="0" applyProtection="0"/>
    <xf numFmtId="0" fontId="7" fillId="6" borderId="0" applyNumberFormat="0" applyBorder="0" applyAlignment="0" applyProtection="0"/>
    <xf numFmtId="0" fontId="7" fillId="7" borderId="0" applyNumberFormat="0" applyBorder="0" applyAlignment="0" applyProtection="0"/>
    <xf numFmtId="0" fontId="7" fillId="8"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11" borderId="0" applyNumberFormat="0" applyBorder="0" applyAlignment="0" applyProtection="0"/>
    <xf numFmtId="0" fontId="7" fillId="12" borderId="0" applyNumberFormat="0" applyBorder="0" applyAlignment="0" applyProtection="0"/>
    <xf numFmtId="0" fontId="7" fillId="7" borderId="0" applyNumberFormat="0" applyBorder="0" applyAlignment="0" applyProtection="0"/>
    <xf numFmtId="0" fontId="7" fillId="10" borderId="0" applyNumberFormat="0" applyBorder="0" applyAlignment="0" applyProtection="0"/>
    <xf numFmtId="0" fontId="7" fillId="13" borderId="0" applyNumberFormat="0" applyBorder="0" applyAlignment="0" applyProtection="0"/>
    <xf numFmtId="0" fontId="8" fillId="14" borderId="0" applyNumberFormat="0" applyBorder="0" applyAlignment="0" applyProtection="0"/>
    <xf numFmtId="0" fontId="8" fillId="11" borderId="0" applyNumberFormat="0" applyBorder="0" applyAlignment="0" applyProtection="0"/>
    <xf numFmtId="0" fontId="8" fillId="12" borderId="0" applyNumberFormat="0" applyBorder="0" applyAlignment="0" applyProtection="0"/>
    <xf numFmtId="0" fontId="8" fillId="15" borderId="0" applyNumberFormat="0" applyBorder="0" applyAlignment="0" applyProtection="0"/>
    <xf numFmtId="0" fontId="8" fillId="16" borderId="0" applyNumberFormat="0" applyBorder="0" applyAlignment="0" applyProtection="0"/>
    <xf numFmtId="0" fontId="8" fillId="17" borderId="0" applyNumberFormat="0" applyBorder="0" applyAlignment="0" applyProtection="0"/>
    <xf numFmtId="0" fontId="8" fillId="18" borderId="0" applyNumberFormat="0" applyBorder="0" applyAlignment="0" applyProtection="0"/>
    <xf numFmtId="0" fontId="8" fillId="19" borderId="0" applyNumberFormat="0" applyBorder="0" applyAlignment="0" applyProtection="0"/>
    <xf numFmtId="0" fontId="8" fillId="20" borderId="0" applyNumberFormat="0" applyBorder="0" applyAlignment="0" applyProtection="0"/>
    <xf numFmtId="0" fontId="8" fillId="15" borderId="0" applyNumberFormat="0" applyBorder="0" applyAlignment="0" applyProtection="0"/>
    <xf numFmtId="0" fontId="8" fillId="16" borderId="0" applyNumberFormat="0" applyBorder="0" applyAlignment="0" applyProtection="0"/>
    <xf numFmtId="0" fontId="8" fillId="21" borderId="0" applyNumberFormat="0" applyBorder="0" applyAlignment="0" applyProtection="0"/>
    <xf numFmtId="0" fontId="9" fillId="5" borderId="0" applyNumberFormat="0" applyBorder="0" applyAlignment="0" applyProtection="0"/>
    <xf numFmtId="0" fontId="10" fillId="22" borderId="1" applyNumberFormat="0" applyAlignment="0" applyProtection="0"/>
    <xf numFmtId="0" fontId="11" fillId="23" borderId="2" applyNumberFormat="0" applyAlignment="0" applyProtection="0"/>
    <xf numFmtId="43" fontId="12" fillId="0" borderId="0" applyFont="0" applyFill="0" applyBorder="0" applyAlignment="0" applyProtection="0"/>
    <xf numFmtId="0" fontId="13" fillId="0" borderId="0" applyNumberFormat="0" applyFill="0" applyBorder="0" applyAlignment="0" applyProtection="0"/>
    <xf numFmtId="0" fontId="14" fillId="6" borderId="0" applyNumberFormat="0" applyBorder="0" applyAlignment="0" applyProtection="0"/>
    <xf numFmtId="0" fontId="15" fillId="0" borderId="3" applyNumberFormat="0" applyFill="0" applyAlignment="0" applyProtection="0"/>
    <xf numFmtId="0" fontId="16" fillId="0" borderId="4" applyNumberFormat="0" applyFill="0" applyAlignment="0" applyProtection="0"/>
    <xf numFmtId="0" fontId="17" fillId="0" borderId="5" applyNumberFormat="0" applyFill="0" applyAlignment="0" applyProtection="0"/>
    <xf numFmtId="0" fontId="17" fillId="0" borderId="0" applyNumberFormat="0" applyFill="0" applyBorder="0" applyAlignment="0" applyProtection="0"/>
    <xf numFmtId="0" fontId="18" fillId="9" borderId="1" applyNumberFormat="0" applyAlignment="0" applyProtection="0"/>
    <xf numFmtId="0" fontId="19" fillId="0" borderId="6" applyNumberFormat="0" applyFill="0" applyAlignment="0" applyProtection="0"/>
    <xf numFmtId="0" fontId="20" fillId="24" borderId="0" applyNumberFormat="0" applyBorder="0" applyAlignment="0" applyProtection="0"/>
    <xf numFmtId="0" fontId="12" fillId="0" borderId="0"/>
    <xf numFmtId="0" fontId="4" fillId="0" borderId="0"/>
    <xf numFmtId="0" fontId="7" fillId="0" borderId="0"/>
    <xf numFmtId="0" fontId="4" fillId="0" borderId="0"/>
    <xf numFmtId="0" fontId="4" fillId="0" borderId="0"/>
    <xf numFmtId="0" fontId="4" fillId="0" borderId="0"/>
    <xf numFmtId="0" fontId="2" fillId="0" borderId="0"/>
    <xf numFmtId="0" fontId="2" fillId="0" borderId="0"/>
    <xf numFmtId="0" fontId="12" fillId="0" borderId="0"/>
    <xf numFmtId="0" fontId="1" fillId="0" borderId="0"/>
    <xf numFmtId="0" fontId="1" fillId="0" borderId="0"/>
    <xf numFmtId="0" fontId="4" fillId="0" borderId="0"/>
    <xf numFmtId="0" fontId="2" fillId="0" borderId="0"/>
    <xf numFmtId="0" fontId="2" fillId="25" borderId="7" applyNumberFormat="0" applyFont="0" applyAlignment="0" applyProtection="0"/>
    <xf numFmtId="0" fontId="2" fillId="25" borderId="7" applyNumberFormat="0" applyFont="0" applyAlignment="0" applyProtection="0"/>
    <xf numFmtId="0" fontId="2" fillId="25" borderId="7" applyNumberFormat="0" applyFont="0" applyAlignment="0" applyProtection="0"/>
    <xf numFmtId="0" fontId="2" fillId="25" borderId="7" applyNumberFormat="0" applyFont="0" applyAlignment="0" applyProtection="0"/>
    <xf numFmtId="0" fontId="2" fillId="25" borderId="7" applyNumberFormat="0" applyFont="0" applyAlignment="0" applyProtection="0"/>
    <xf numFmtId="0" fontId="2" fillId="25" borderId="7" applyNumberFormat="0" applyFont="0" applyAlignment="0" applyProtection="0"/>
    <xf numFmtId="0" fontId="21" fillId="22" borderId="8" applyNumberFormat="0" applyAlignment="0" applyProtection="0"/>
    <xf numFmtId="0" fontId="22" fillId="0" borderId="0" applyNumberFormat="0" applyFill="0" applyBorder="0" applyAlignment="0" applyProtection="0"/>
    <xf numFmtId="0" fontId="23" fillId="0" borderId="9" applyNumberFormat="0" applyFill="0" applyAlignment="0" applyProtection="0"/>
    <xf numFmtId="0" fontId="24" fillId="0" borderId="0" applyNumberFormat="0" applyFill="0" applyBorder="0" applyAlignment="0" applyProtection="0"/>
    <xf numFmtId="44" fontId="1" fillId="0" borderId="0" applyFont="0" applyFill="0" applyBorder="0" applyAlignment="0" applyProtection="0"/>
  </cellStyleXfs>
  <cellXfs count="31">
    <xf numFmtId="0" fontId="0" fillId="0" borderId="0" xfId="0"/>
    <xf numFmtId="0" fontId="0" fillId="0" borderId="0" xfId="0" applyBorder="1"/>
    <xf numFmtId="164" fontId="0" fillId="0" borderId="0" xfId="1" applyNumberFormat="1" applyFont="1" applyBorder="1"/>
    <xf numFmtId="164" fontId="0" fillId="0" borderId="0" xfId="1" applyNumberFormat="1" applyFont="1"/>
    <xf numFmtId="0" fontId="3" fillId="0" borderId="0" xfId="2"/>
    <xf numFmtId="0" fontId="5" fillId="0" borderId="0" xfId="3" applyFont="1" applyFill="1" applyBorder="1" applyAlignment="1">
      <alignment vertical="top"/>
    </xf>
    <xf numFmtId="0" fontId="0" fillId="0" borderId="0" xfId="0" applyAlignment="1">
      <alignment wrapText="1"/>
    </xf>
    <xf numFmtId="0" fontId="6" fillId="3" borderId="0" xfId="3" applyFont="1" applyFill="1" applyBorder="1" applyAlignment="1">
      <alignment vertical="top"/>
    </xf>
    <xf numFmtId="0" fontId="25" fillId="2" borderId="0" xfId="0" applyFont="1" applyFill="1" applyBorder="1" applyAlignment="1">
      <alignment horizontal="left" wrapText="1"/>
    </xf>
    <xf numFmtId="0" fontId="26" fillId="0" borderId="0" xfId="0" applyFont="1"/>
    <xf numFmtId="165" fontId="0" fillId="0" borderId="0" xfId="64" applyNumberFormat="1" applyFont="1"/>
    <xf numFmtId="3" fontId="0" fillId="0" borderId="0" xfId="0" applyNumberFormat="1" applyFont="1" applyBorder="1" applyAlignment="1">
      <alignment horizontal="right" vertical="center" wrapText="1"/>
    </xf>
    <xf numFmtId="0" fontId="25" fillId="2" borderId="0" xfId="0" applyFont="1" applyFill="1" applyBorder="1" applyAlignment="1">
      <alignment horizontal="left" vertical="center" wrapText="1"/>
    </xf>
    <xf numFmtId="0" fontId="0" fillId="0" borderId="0" xfId="0" applyFont="1" applyBorder="1" applyAlignment="1">
      <alignment horizontal="right" vertical="center" wrapText="1"/>
    </xf>
    <xf numFmtId="0" fontId="0" fillId="0" borderId="0" xfId="0" applyBorder="1" applyAlignment="1">
      <alignment horizontal="right"/>
    </xf>
    <xf numFmtId="0" fontId="25" fillId="2" borderId="0" xfId="0" applyFont="1" applyFill="1" applyBorder="1" applyAlignment="1">
      <alignment vertical="center" wrapText="1"/>
    </xf>
    <xf numFmtId="0" fontId="26" fillId="0" borderId="0" xfId="0" applyFont="1" applyAlignment="1"/>
    <xf numFmtId="0" fontId="0" fillId="0" borderId="0" xfId="0" applyFont="1" applyBorder="1" applyAlignment="1">
      <alignment horizontal="left" vertical="center" wrapText="1"/>
    </xf>
    <xf numFmtId="0" fontId="0" fillId="0" borderId="0" xfId="0" applyBorder="1" applyAlignment="1">
      <alignment horizontal="left"/>
    </xf>
    <xf numFmtId="0" fontId="0" fillId="0" borderId="0" xfId="0" applyFont="1" applyFill="1" applyBorder="1" applyAlignment="1">
      <alignment horizontal="right" vertical="center" wrapText="1"/>
    </xf>
    <xf numFmtId="0" fontId="0" fillId="0" borderId="0" xfId="0" applyFill="1"/>
    <xf numFmtId="164" fontId="0" fillId="0" borderId="0" xfId="0" applyNumberFormat="1"/>
    <xf numFmtId="0" fontId="0" fillId="0" borderId="0" xfId="0" applyFont="1" applyBorder="1" applyAlignment="1">
      <alignment horizontal="left" wrapText="1"/>
    </xf>
    <xf numFmtId="0" fontId="0" fillId="0" borderId="0" xfId="0" applyFont="1" applyFill="1" applyBorder="1" applyAlignment="1">
      <alignment horizontal="right" wrapText="1"/>
    </xf>
    <xf numFmtId="164" fontId="0" fillId="0" borderId="0" xfId="1" applyNumberFormat="1" applyFont="1" applyFill="1" applyBorder="1" applyAlignment="1">
      <alignment horizontal="center" wrapText="1"/>
    </xf>
    <xf numFmtId="0" fontId="0" fillId="0" borderId="0" xfId="0" applyFill="1" applyBorder="1"/>
    <xf numFmtId="0" fontId="0" fillId="0" borderId="0" xfId="0" applyAlignment="1">
      <alignment horizontal="center"/>
    </xf>
    <xf numFmtId="166" fontId="0" fillId="0" borderId="0" xfId="0" applyNumberFormat="1"/>
    <xf numFmtId="0" fontId="0" fillId="0" borderId="0" xfId="0" applyFont="1" applyFill="1" applyBorder="1" applyAlignment="1">
      <alignment horizontal="left" wrapText="1"/>
    </xf>
    <xf numFmtId="164" fontId="0" fillId="0" borderId="0" xfId="1" applyNumberFormat="1" applyFont="1" applyFill="1" applyBorder="1" applyAlignment="1">
      <alignment horizontal="right" wrapText="1"/>
    </xf>
    <xf numFmtId="164" fontId="0" fillId="0" borderId="0" xfId="1" applyNumberFormat="1" applyFont="1" applyAlignment="1">
      <alignment horizontal="right"/>
    </xf>
  </cellXfs>
  <cellStyles count="65">
    <cellStyle name="20% - Accent1 2" xfId="4" xr:uid="{00000000-0005-0000-0000-000000000000}"/>
    <cellStyle name="20% - Accent2 2" xfId="5" xr:uid="{00000000-0005-0000-0000-000001000000}"/>
    <cellStyle name="20% - Accent3 2" xfId="6" xr:uid="{00000000-0005-0000-0000-000002000000}"/>
    <cellStyle name="20% - Accent4 2" xfId="7" xr:uid="{00000000-0005-0000-0000-000003000000}"/>
    <cellStyle name="20% - Accent5 2" xfId="8" xr:uid="{00000000-0005-0000-0000-000004000000}"/>
    <cellStyle name="20% - Accent6 2" xfId="9" xr:uid="{00000000-0005-0000-0000-000005000000}"/>
    <cellStyle name="40% - Accent1 2" xfId="10" xr:uid="{00000000-0005-0000-0000-000006000000}"/>
    <cellStyle name="40% - Accent2 2" xfId="11" xr:uid="{00000000-0005-0000-0000-000007000000}"/>
    <cellStyle name="40% - Accent3 2" xfId="12" xr:uid="{00000000-0005-0000-0000-000008000000}"/>
    <cellStyle name="40% - Accent4 2" xfId="13" xr:uid="{00000000-0005-0000-0000-000009000000}"/>
    <cellStyle name="40% - Accent5 2" xfId="14" xr:uid="{00000000-0005-0000-0000-00000A000000}"/>
    <cellStyle name="40% - Accent6 2" xfId="15" xr:uid="{00000000-0005-0000-0000-00000B000000}"/>
    <cellStyle name="60% - Accent1 2" xfId="16" xr:uid="{00000000-0005-0000-0000-00000C000000}"/>
    <cellStyle name="60% - Accent2 2" xfId="17" xr:uid="{00000000-0005-0000-0000-00000D000000}"/>
    <cellStyle name="60% - Accent3 2" xfId="18" xr:uid="{00000000-0005-0000-0000-00000E000000}"/>
    <cellStyle name="60% - Accent4 2" xfId="19" xr:uid="{00000000-0005-0000-0000-00000F000000}"/>
    <cellStyle name="60% - Accent5 2" xfId="20" xr:uid="{00000000-0005-0000-0000-000010000000}"/>
    <cellStyle name="60% - Accent6 2" xfId="21" xr:uid="{00000000-0005-0000-0000-000011000000}"/>
    <cellStyle name="Accent1 2" xfId="22" xr:uid="{00000000-0005-0000-0000-000012000000}"/>
    <cellStyle name="Accent2 2" xfId="23" xr:uid="{00000000-0005-0000-0000-000013000000}"/>
    <cellStyle name="Accent3 2" xfId="24" xr:uid="{00000000-0005-0000-0000-000014000000}"/>
    <cellStyle name="Accent4 2" xfId="25" xr:uid="{00000000-0005-0000-0000-000015000000}"/>
    <cellStyle name="Accent5 2" xfId="26" xr:uid="{00000000-0005-0000-0000-000016000000}"/>
    <cellStyle name="Accent6 2" xfId="27" xr:uid="{00000000-0005-0000-0000-000017000000}"/>
    <cellStyle name="Bad 2" xfId="28" xr:uid="{00000000-0005-0000-0000-000018000000}"/>
    <cellStyle name="Calculation 2" xfId="29" xr:uid="{00000000-0005-0000-0000-000019000000}"/>
    <cellStyle name="Check Cell 2" xfId="30" xr:uid="{00000000-0005-0000-0000-00001A000000}"/>
    <cellStyle name="Comma" xfId="1" builtinId="3"/>
    <cellStyle name="Comma 2" xfId="31" xr:uid="{00000000-0005-0000-0000-00001C000000}"/>
    <cellStyle name="Currency" xfId="64" builtinId="4"/>
    <cellStyle name="Explanatory Text 2" xfId="32" xr:uid="{00000000-0005-0000-0000-00001E000000}"/>
    <cellStyle name="Good 2" xfId="33" xr:uid="{00000000-0005-0000-0000-00001F000000}"/>
    <cellStyle name="Heading 1 2" xfId="34" xr:uid="{00000000-0005-0000-0000-000020000000}"/>
    <cellStyle name="Heading 2 2" xfId="35" xr:uid="{00000000-0005-0000-0000-000021000000}"/>
    <cellStyle name="Heading 3 2" xfId="36" xr:uid="{00000000-0005-0000-0000-000022000000}"/>
    <cellStyle name="Heading 4 2" xfId="37" xr:uid="{00000000-0005-0000-0000-000023000000}"/>
    <cellStyle name="Hyperlink" xfId="2" builtinId="8"/>
    <cellStyle name="Input 2" xfId="38" xr:uid="{00000000-0005-0000-0000-000025000000}"/>
    <cellStyle name="Linked Cell 2" xfId="39" xr:uid="{00000000-0005-0000-0000-000026000000}"/>
    <cellStyle name="Neutral 2" xfId="40" xr:uid="{00000000-0005-0000-0000-000027000000}"/>
    <cellStyle name="Normal" xfId="0" builtinId="0"/>
    <cellStyle name="Normal 10" xfId="41" xr:uid="{00000000-0005-0000-0000-000029000000}"/>
    <cellStyle name="Normal 2" xfId="3" xr:uid="{00000000-0005-0000-0000-00002A000000}"/>
    <cellStyle name="Normal 2 2" xfId="42" xr:uid="{00000000-0005-0000-0000-00002B000000}"/>
    <cellStyle name="Normal 2_Information" xfId="43" xr:uid="{00000000-0005-0000-0000-00002C000000}"/>
    <cellStyle name="Normal 3" xfId="44" xr:uid="{00000000-0005-0000-0000-00002D000000}"/>
    <cellStyle name="Normal 3 2" xfId="45" xr:uid="{00000000-0005-0000-0000-00002E000000}"/>
    <cellStyle name="Normal 4" xfId="46" xr:uid="{00000000-0005-0000-0000-00002F000000}"/>
    <cellStyle name="Normal 5" xfId="47" xr:uid="{00000000-0005-0000-0000-000030000000}"/>
    <cellStyle name="Normal 5 2" xfId="48" xr:uid="{00000000-0005-0000-0000-000031000000}"/>
    <cellStyle name="Normal 6" xfId="49" xr:uid="{00000000-0005-0000-0000-000032000000}"/>
    <cellStyle name="Normal 7" xfId="50" xr:uid="{00000000-0005-0000-0000-000033000000}"/>
    <cellStyle name="Normal 7 2" xfId="51" xr:uid="{00000000-0005-0000-0000-000034000000}"/>
    <cellStyle name="Normal 8" xfId="52" xr:uid="{00000000-0005-0000-0000-000035000000}"/>
    <cellStyle name="Normal 9" xfId="53" xr:uid="{00000000-0005-0000-0000-000036000000}"/>
    <cellStyle name="Note 2" xfId="54" xr:uid="{00000000-0005-0000-0000-000037000000}"/>
    <cellStyle name="Note 2 2" xfId="55" xr:uid="{00000000-0005-0000-0000-000038000000}"/>
    <cellStyle name="Note 2 2 2" xfId="56" xr:uid="{00000000-0005-0000-0000-000039000000}"/>
    <cellStyle name="Note 2 3" xfId="57" xr:uid="{00000000-0005-0000-0000-00003A000000}"/>
    <cellStyle name="Note 3" xfId="58" xr:uid="{00000000-0005-0000-0000-00003B000000}"/>
    <cellStyle name="Note 3 2" xfId="59" xr:uid="{00000000-0005-0000-0000-00003C000000}"/>
    <cellStyle name="Output 2" xfId="60" xr:uid="{00000000-0005-0000-0000-00003D000000}"/>
    <cellStyle name="Title 2" xfId="61" xr:uid="{00000000-0005-0000-0000-00003E000000}"/>
    <cellStyle name="Total 2" xfId="62" xr:uid="{00000000-0005-0000-0000-00003F000000}"/>
    <cellStyle name="Warning Text 2" xfId="63" xr:uid="{00000000-0005-0000-0000-000040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ato.gov.au/JMEI"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6"/>
  <sheetViews>
    <sheetView workbookViewId="0">
      <selection activeCell="A3" sqref="A3"/>
    </sheetView>
  </sheetViews>
  <sheetFormatPr defaultRowHeight="12.75" x14ac:dyDescent="0.2"/>
  <cols>
    <col min="1" max="1" width="123.42578125" customWidth="1"/>
  </cols>
  <sheetData>
    <row r="1" spans="1:1" ht="18.75" x14ac:dyDescent="0.2">
      <c r="A1" s="7" t="s">
        <v>0</v>
      </c>
    </row>
    <row r="2" spans="1:1" ht="105" customHeight="1" x14ac:dyDescent="0.2">
      <c r="A2" s="6" t="s">
        <v>144</v>
      </c>
    </row>
    <row r="5" spans="1:1" ht="15" x14ac:dyDescent="0.2">
      <c r="A5" s="5" t="s">
        <v>1</v>
      </c>
    </row>
    <row r="6" spans="1:1" ht="15" x14ac:dyDescent="0.25">
      <c r="A6" s="4" t="s">
        <v>2</v>
      </c>
    </row>
  </sheetData>
  <hyperlinks>
    <hyperlink ref="A6" r:id="rId1" xr:uid="{00000000-0004-0000-0000-000000000000}"/>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24"/>
  <sheetViews>
    <sheetView workbookViewId="0">
      <pane ySplit="1" topLeftCell="A2" activePane="bottomLeft" state="frozen"/>
      <selection pane="bottomLeft" activeCell="A2" sqref="A2"/>
    </sheetView>
  </sheetViews>
  <sheetFormatPr defaultRowHeight="12.75" x14ac:dyDescent="0.2"/>
  <cols>
    <col min="1" max="1" width="29.7109375" bestFit="1" customWidth="1"/>
    <col min="2" max="2" width="19.140625" customWidth="1"/>
    <col min="3" max="3" width="27.140625" customWidth="1"/>
  </cols>
  <sheetData>
    <row r="1" spans="1:3" s="9" customFormat="1" x14ac:dyDescent="0.2">
      <c r="A1" s="8" t="s">
        <v>3</v>
      </c>
      <c r="B1" s="8" t="s">
        <v>4</v>
      </c>
      <c r="C1" s="8" t="s">
        <v>5</v>
      </c>
    </row>
    <row r="2" spans="1:3" x14ac:dyDescent="0.2">
      <c r="A2" s="1" t="s">
        <v>6</v>
      </c>
      <c r="B2" s="1">
        <v>17124444122</v>
      </c>
      <c r="C2" s="2">
        <v>206250</v>
      </c>
    </row>
    <row r="3" spans="1:3" x14ac:dyDescent="0.2">
      <c r="A3" s="1" t="s">
        <v>62</v>
      </c>
      <c r="B3" s="1">
        <v>75061503375</v>
      </c>
      <c r="C3" s="2">
        <v>82500</v>
      </c>
    </row>
    <row r="4" spans="1:3" x14ac:dyDescent="0.2">
      <c r="A4" s="1" t="s">
        <v>7</v>
      </c>
      <c r="B4" s="1">
        <v>64123993233</v>
      </c>
      <c r="C4" s="2">
        <v>270000</v>
      </c>
    </row>
    <row r="5" spans="1:3" x14ac:dyDescent="0.2">
      <c r="A5" s="1" t="s">
        <v>8</v>
      </c>
      <c r="B5" s="1">
        <v>87145011178</v>
      </c>
      <c r="C5" s="2">
        <v>750000</v>
      </c>
    </row>
    <row r="6" spans="1:3" x14ac:dyDescent="0.2">
      <c r="A6" s="1" t="s">
        <v>9</v>
      </c>
      <c r="B6" s="1">
        <v>50149789337</v>
      </c>
      <c r="C6" s="2">
        <v>137500</v>
      </c>
    </row>
    <row r="7" spans="1:3" x14ac:dyDescent="0.2">
      <c r="A7" s="1" t="s">
        <v>10</v>
      </c>
      <c r="B7" s="1">
        <v>80146287809</v>
      </c>
      <c r="C7" s="2">
        <v>750000</v>
      </c>
    </row>
    <row r="8" spans="1:3" x14ac:dyDescent="0.2">
      <c r="A8" s="1" t="s">
        <v>11</v>
      </c>
      <c r="B8" s="1">
        <v>74009799553</v>
      </c>
      <c r="C8" s="2">
        <v>181500</v>
      </c>
    </row>
    <row r="9" spans="1:3" x14ac:dyDescent="0.2">
      <c r="A9" s="1" t="s">
        <v>12</v>
      </c>
      <c r="B9" s="1">
        <v>47109815796</v>
      </c>
      <c r="C9" s="2">
        <v>750000</v>
      </c>
    </row>
    <row r="10" spans="1:3" x14ac:dyDescent="0.2">
      <c r="A10" s="1" t="s">
        <v>13</v>
      </c>
      <c r="B10" s="1">
        <v>87095092158</v>
      </c>
      <c r="C10" s="2">
        <v>302500</v>
      </c>
    </row>
    <row r="11" spans="1:3" x14ac:dyDescent="0.2">
      <c r="A11" s="1" t="s">
        <v>14</v>
      </c>
      <c r="B11" s="1">
        <v>44009148529</v>
      </c>
      <c r="C11" s="2">
        <v>412500</v>
      </c>
    </row>
    <row r="12" spans="1:3" x14ac:dyDescent="0.2">
      <c r="A12" s="1" t="s">
        <v>15</v>
      </c>
      <c r="B12" s="1">
        <v>38119270816</v>
      </c>
      <c r="C12" s="2">
        <v>364375</v>
      </c>
    </row>
    <row r="13" spans="1:3" x14ac:dyDescent="0.2">
      <c r="A13" s="1" t="s">
        <v>16</v>
      </c>
      <c r="B13" s="1">
        <v>74111977354</v>
      </c>
      <c r="C13" s="2">
        <v>126500</v>
      </c>
    </row>
    <row r="14" spans="1:3" x14ac:dyDescent="0.2">
      <c r="A14" s="1" t="s">
        <v>17</v>
      </c>
      <c r="B14" s="1">
        <v>35108483601</v>
      </c>
      <c r="C14" s="2">
        <v>377841</v>
      </c>
    </row>
    <row r="15" spans="1:3" x14ac:dyDescent="0.2">
      <c r="A15" s="1" t="s">
        <v>18</v>
      </c>
      <c r="B15" s="1">
        <v>30099883922</v>
      </c>
      <c r="C15" s="2">
        <v>227796</v>
      </c>
    </row>
    <row r="16" spans="1:3" x14ac:dyDescent="0.2">
      <c r="A16" s="1" t="s">
        <v>19</v>
      </c>
      <c r="B16" s="1">
        <v>66125140105</v>
      </c>
      <c r="C16" s="2">
        <v>750000</v>
      </c>
    </row>
    <row r="17" spans="1:3" x14ac:dyDescent="0.2">
      <c r="A17" s="1" t="s">
        <v>20</v>
      </c>
      <c r="B17" s="1">
        <v>99617789732</v>
      </c>
      <c r="C17" s="2">
        <v>275000</v>
      </c>
    </row>
    <row r="18" spans="1:3" x14ac:dyDescent="0.2">
      <c r="A18" s="1" t="s">
        <v>21</v>
      </c>
      <c r="B18" s="1">
        <v>18142902476</v>
      </c>
      <c r="C18" s="2">
        <v>2750</v>
      </c>
    </row>
    <row r="19" spans="1:3" x14ac:dyDescent="0.2">
      <c r="A19" s="1" t="s">
        <v>22</v>
      </c>
      <c r="B19" s="1">
        <v>64617614598</v>
      </c>
      <c r="C19" s="2">
        <v>440000</v>
      </c>
    </row>
    <row r="20" spans="1:3" x14ac:dyDescent="0.2">
      <c r="A20" s="1" t="s">
        <v>23</v>
      </c>
      <c r="B20" s="1">
        <v>68130933309</v>
      </c>
      <c r="C20" s="2">
        <v>690000</v>
      </c>
    </row>
    <row r="21" spans="1:3" x14ac:dyDescent="0.2">
      <c r="A21" s="1" t="s">
        <v>24</v>
      </c>
      <c r="B21" s="1">
        <v>21139308973</v>
      </c>
      <c r="C21" s="2">
        <v>750000</v>
      </c>
    </row>
    <row r="22" spans="1:3" x14ac:dyDescent="0.2">
      <c r="A22" s="1" t="s">
        <v>25</v>
      </c>
      <c r="B22" s="1">
        <v>82138358728</v>
      </c>
      <c r="C22" s="2">
        <v>150000</v>
      </c>
    </row>
    <row r="23" spans="1:3" x14ac:dyDescent="0.2">
      <c r="A23" s="1" t="s">
        <v>26</v>
      </c>
      <c r="B23" s="1">
        <v>26168269752</v>
      </c>
      <c r="C23" s="2">
        <v>195919</v>
      </c>
    </row>
    <row r="24" spans="1:3" x14ac:dyDescent="0.2">
      <c r="A24" s="1" t="s">
        <v>27</v>
      </c>
      <c r="B24" s="1">
        <v>99123250582</v>
      </c>
      <c r="C24" s="2">
        <v>275000</v>
      </c>
    </row>
  </sheetData>
  <sortState xmlns:xlrd2="http://schemas.microsoft.com/office/spreadsheetml/2017/richdata2" ref="A2:C24">
    <sortCondition ref="A1"/>
  </sortState>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47"/>
  <sheetViews>
    <sheetView workbookViewId="0">
      <pane ySplit="1" topLeftCell="A2" activePane="bottomLeft" state="frozen"/>
      <selection pane="bottomLeft" activeCell="A3" sqref="A3"/>
    </sheetView>
  </sheetViews>
  <sheetFormatPr defaultRowHeight="12.75" x14ac:dyDescent="0.2"/>
  <cols>
    <col min="1" max="1" width="29.7109375" customWidth="1"/>
    <col min="2" max="2" width="19.140625" customWidth="1"/>
    <col min="3" max="3" width="27.140625" customWidth="1"/>
  </cols>
  <sheetData>
    <row r="1" spans="1:3" s="9" customFormat="1" x14ac:dyDescent="0.2">
      <c r="A1" s="8" t="s">
        <v>3</v>
      </c>
      <c r="B1" s="8" t="s">
        <v>4</v>
      </c>
      <c r="C1" s="8" t="s">
        <v>5</v>
      </c>
    </row>
    <row r="2" spans="1:3" x14ac:dyDescent="0.2">
      <c r="A2" t="s">
        <v>28</v>
      </c>
      <c r="B2">
        <v>33617821771</v>
      </c>
      <c r="C2" s="3">
        <v>600000</v>
      </c>
    </row>
    <row r="3" spans="1:3" x14ac:dyDescent="0.2">
      <c r="A3" t="s">
        <v>6</v>
      </c>
      <c r="B3">
        <v>17124444122</v>
      </c>
      <c r="C3" s="3">
        <v>330000</v>
      </c>
    </row>
    <row r="4" spans="1:3" x14ac:dyDescent="0.2">
      <c r="A4" t="s">
        <v>29</v>
      </c>
      <c r="B4">
        <v>79140575604</v>
      </c>
      <c r="C4" s="3">
        <v>467500</v>
      </c>
    </row>
    <row r="5" spans="1:3" x14ac:dyDescent="0.2">
      <c r="A5" t="s">
        <v>30</v>
      </c>
      <c r="B5">
        <v>20109361195</v>
      </c>
      <c r="C5" s="3">
        <v>756250</v>
      </c>
    </row>
    <row r="6" spans="1:3" x14ac:dyDescent="0.2">
      <c r="A6" t="s">
        <v>31</v>
      </c>
      <c r="B6">
        <v>13102084917</v>
      </c>
      <c r="C6" s="3">
        <v>580250</v>
      </c>
    </row>
    <row r="7" spans="1:3" x14ac:dyDescent="0.2">
      <c r="A7" t="s">
        <v>7</v>
      </c>
      <c r="B7">
        <v>64123993233</v>
      </c>
      <c r="C7" s="3">
        <v>390000</v>
      </c>
    </row>
    <row r="8" spans="1:3" x14ac:dyDescent="0.2">
      <c r="A8" t="s">
        <v>32</v>
      </c>
      <c r="B8">
        <v>77085806284</v>
      </c>
      <c r="C8" s="3">
        <v>825000</v>
      </c>
    </row>
    <row r="9" spans="1:3" x14ac:dyDescent="0.2">
      <c r="A9" t="s">
        <v>33</v>
      </c>
      <c r="B9">
        <v>49626158352</v>
      </c>
      <c r="C9" s="3">
        <v>390000</v>
      </c>
    </row>
    <row r="10" spans="1:3" x14ac:dyDescent="0.2">
      <c r="A10" t="s">
        <v>34</v>
      </c>
      <c r="B10">
        <v>63620896282</v>
      </c>
      <c r="C10" s="3">
        <v>687500</v>
      </c>
    </row>
    <row r="11" spans="1:3" x14ac:dyDescent="0.2">
      <c r="A11" t="s">
        <v>35</v>
      </c>
      <c r="B11">
        <v>59616795245</v>
      </c>
      <c r="C11" s="3">
        <v>550000</v>
      </c>
    </row>
    <row r="12" spans="1:3" x14ac:dyDescent="0.2">
      <c r="A12" t="s">
        <v>36</v>
      </c>
      <c r="B12">
        <v>47116648956</v>
      </c>
      <c r="C12" s="3">
        <v>1375000</v>
      </c>
    </row>
    <row r="13" spans="1:3" x14ac:dyDescent="0.2">
      <c r="A13" t="s">
        <v>37</v>
      </c>
      <c r="B13">
        <v>91625587555</v>
      </c>
      <c r="C13" s="3">
        <v>1200000</v>
      </c>
    </row>
    <row r="14" spans="1:3" x14ac:dyDescent="0.2">
      <c r="A14" t="s">
        <v>10</v>
      </c>
      <c r="B14">
        <v>80146287809</v>
      </c>
      <c r="C14" s="3">
        <v>1375000</v>
      </c>
    </row>
    <row r="15" spans="1:3" x14ac:dyDescent="0.2">
      <c r="A15" t="s">
        <v>38</v>
      </c>
      <c r="B15">
        <v>74009799553</v>
      </c>
      <c r="C15" s="3">
        <v>646250</v>
      </c>
    </row>
    <row r="16" spans="1:3" x14ac:dyDescent="0.2">
      <c r="A16" t="s">
        <v>39</v>
      </c>
      <c r="B16">
        <v>53117086745</v>
      </c>
      <c r="C16" s="3">
        <v>809600</v>
      </c>
    </row>
    <row r="17" spans="1:3" x14ac:dyDescent="0.2">
      <c r="A17" t="s">
        <v>12</v>
      </c>
      <c r="B17">
        <v>47109815796</v>
      </c>
      <c r="C17" s="3">
        <v>1237500</v>
      </c>
    </row>
    <row r="18" spans="1:3" x14ac:dyDescent="0.2">
      <c r="A18" t="s">
        <v>40</v>
      </c>
      <c r="B18">
        <v>39151155207</v>
      </c>
      <c r="C18" s="3">
        <v>550000</v>
      </c>
    </row>
    <row r="19" spans="1:3" x14ac:dyDescent="0.2">
      <c r="A19" t="s">
        <v>13</v>
      </c>
      <c r="B19">
        <v>87095092158</v>
      </c>
      <c r="C19" s="3">
        <v>275000</v>
      </c>
    </row>
    <row r="20" spans="1:3" x14ac:dyDescent="0.2">
      <c r="A20" t="s">
        <v>41</v>
      </c>
      <c r="B20">
        <v>52119062261</v>
      </c>
      <c r="C20" s="3">
        <v>825000</v>
      </c>
    </row>
    <row r="21" spans="1:3" x14ac:dyDescent="0.2">
      <c r="A21" t="s">
        <v>42</v>
      </c>
      <c r="B21">
        <v>90115338979</v>
      </c>
      <c r="C21" s="3">
        <v>687500</v>
      </c>
    </row>
    <row r="22" spans="1:3" x14ac:dyDescent="0.2">
      <c r="A22" t="s">
        <v>43</v>
      </c>
      <c r="B22">
        <v>52064121133</v>
      </c>
      <c r="C22" s="3">
        <v>515625</v>
      </c>
    </row>
    <row r="23" spans="1:3" x14ac:dyDescent="0.2">
      <c r="A23" t="s">
        <v>44</v>
      </c>
      <c r="B23">
        <v>33150026850</v>
      </c>
      <c r="C23" s="3">
        <v>412500</v>
      </c>
    </row>
    <row r="24" spans="1:3" x14ac:dyDescent="0.2">
      <c r="A24" t="s">
        <v>45</v>
      </c>
      <c r="B24">
        <v>67100714181</v>
      </c>
      <c r="C24" s="3">
        <v>1058750</v>
      </c>
    </row>
    <row r="25" spans="1:3" x14ac:dyDescent="0.2">
      <c r="A25" t="s">
        <v>46</v>
      </c>
      <c r="B25">
        <v>39118153825</v>
      </c>
      <c r="C25" s="3">
        <v>1127500</v>
      </c>
    </row>
    <row r="26" spans="1:3" x14ac:dyDescent="0.2">
      <c r="A26" t="s">
        <v>15</v>
      </c>
      <c r="B26">
        <v>38119270816</v>
      </c>
      <c r="C26" s="3">
        <v>541107</v>
      </c>
    </row>
    <row r="27" spans="1:3" x14ac:dyDescent="0.2">
      <c r="A27" t="s">
        <v>47</v>
      </c>
      <c r="B27">
        <v>74111977354</v>
      </c>
      <c r="C27" s="3">
        <v>123750</v>
      </c>
    </row>
    <row r="28" spans="1:3" x14ac:dyDescent="0.2">
      <c r="A28" t="s">
        <v>48</v>
      </c>
      <c r="B28">
        <v>38008982474</v>
      </c>
      <c r="C28" s="3">
        <v>137500</v>
      </c>
    </row>
    <row r="29" spans="1:3" x14ac:dyDescent="0.2">
      <c r="A29" t="s">
        <v>17</v>
      </c>
      <c r="B29">
        <v>35108483601</v>
      </c>
      <c r="C29" s="3">
        <v>581607</v>
      </c>
    </row>
    <row r="30" spans="1:3" x14ac:dyDescent="0.2">
      <c r="A30" t="s">
        <v>49</v>
      </c>
      <c r="B30">
        <v>96110336733</v>
      </c>
      <c r="C30" s="3">
        <v>137500</v>
      </c>
    </row>
    <row r="31" spans="1:3" x14ac:dyDescent="0.2">
      <c r="A31" t="s">
        <v>19</v>
      </c>
      <c r="B31">
        <v>66125140105</v>
      </c>
      <c r="C31" s="3">
        <v>1576603</v>
      </c>
    </row>
    <row r="32" spans="1:3" x14ac:dyDescent="0.2">
      <c r="A32" t="s">
        <v>20</v>
      </c>
      <c r="B32">
        <v>99617789732</v>
      </c>
      <c r="C32" s="3">
        <v>1375000</v>
      </c>
    </row>
    <row r="33" spans="1:3" x14ac:dyDescent="0.2">
      <c r="A33" t="s">
        <v>50</v>
      </c>
      <c r="B33">
        <v>67127446271</v>
      </c>
      <c r="C33" s="3">
        <v>275000</v>
      </c>
    </row>
    <row r="34" spans="1:3" x14ac:dyDescent="0.2">
      <c r="A34" t="s">
        <v>51</v>
      </c>
      <c r="B34">
        <v>58009127020</v>
      </c>
      <c r="C34" s="3">
        <v>1576603</v>
      </c>
    </row>
    <row r="35" spans="1:3" x14ac:dyDescent="0.2">
      <c r="A35" t="s">
        <v>52</v>
      </c>
      <c r="B35">
        <v>13167966770</v>
      </c>
      <c r="C35" s="3">
        <v>82500</v>
      </c>
    </row>
    <row r="36" spans="1:3" x14ac:dyDescent="0.2">
      <c r="A36" t="s">
        <v>22</v>
      </c>
      <c r="B36">
        <v>64617614598</v>
      </c>
      <c r="C36" s="3">
        <v>550000</v>
      </c>
    </row>
    <row r="37" spans="1:3" x14ac:dyDescent="0.2">
      <c r="A37" t="s">
        <v>53</v>
      </c>
      <c r="B37">
        <v>68003043570</v>
      </c>
      <c r="C37" s="3">
        <v>220000</v>
      </c>
    </row>
    <row r="38" spans="1:3" x14ac:dyDescent="0.2">
      <c r="A38" t="s">
        <v>54</v>
      </c>
      <c r="B38">
        <v>49158164204</v>
      </c>
      <c r="C38" s="3">
        <v>803000</v>
      </c>
    </row>
    <row r="39" spans="1:3" x14ac:dyDescent="0.2">
      <c r="A39" t="s">
        <v>55</v>
      </c>
      <c r="B39">
        <v>26009448980</v>
      </c>
      <c r="C39" s="3">
        <v>550000</v>
      </c>
    </row>
    <row r="40" spans="1:3" x14ac:dyDescent="0.2">
      <c r="A40" t="s">
        <v>56</v>
      </c>
      <c r="B40">
        <v>40125578743</v>
      </c>
      <c r="C40" s="3">
        <v>412500</v>
      </c>
    </row>
    <row r="41" spans="1:3" x14ac:dyDescent="0.2">
      <c r="A41" t="s">
        <v>24</v>
      </c>
      <c r="B41">
        <v>21139308973</v>
      </c>
      <c r="C41" s="3">
        <v>1265000</v>
      </c>
    </row>
    <row r="42" spans="1:3" x14ac:dyDescent="0.2">
      <c r="A42" t="s">
        <v>57</v>
      </c>
      <c r="B42">
        <v>33119826907</v>
      </c>
      <c r="C42" s="3">
        <v>1576603</v>
      </c>
    </row>
    <row r="43" spans="1:3" x14ac:dyDescent="0.2">
      <c r="A43" t="s">
        <v>58</v>
      </c>
      <c r="B43">
        <v>61115768986</v>
      </c>
      <c r="C43" s="3">
        <v>220000</v>
      </c>
    </row>
    <row r="44" spans="1:3" x14ac:dyDescent="0.2">
      <c r="A44" t="s">
        <v>59</v>
      </c>
      <c r="B44">
        <v>63103323173</v>
      </c>
      <c r="C44" s="3">
        <v>206071</v>
      </c>
    </row>
    <row r="45" spans="1:3" x14ac:dyDescent="0.2">
      <c r="A45" t="s">
        <v>60</v>
      </c>
      <c r="B45">
        <v>40119031864</v>
      </c>
      <c r="C45" s="3">
        <v>412500</v>
      </c>
    </row>
    <row r="46" spans="1:3" x14ac:dyDescent="0.2">
      <c r="A46" t="s">
        <v>27</v>
      </c>
      <c r="B46">
        <v>99123250582</v>
      </c>
      <c r="C46" s="3">
        <v>687500</v>
      </c>
    </row>
    <row r="47" spans="1:3" x14ac:dyDescent="0.2">
      <c r="A47" t="s">
        <v>61</v>
      </c>
      <c r="B47">
        <v>22126299125</v>
      </c>
      <c r="C47" s="3">
        <v>550000</v>
      </c>
    </row>
  </sheetData>
  <sortState xmlns:xlrd2="http://schemas.microsoft.com/office/spreadsheetml/2017/richdata2" ref="A2:C47">
    <sortCondition ref="A1"/>
  </sortState>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44"/>
  <sheetViews>
    <sheetView workbookViewId="0">
      <pane ySplit="1" topLeftCell="A2" activePane="bottomLeft" state="frozen"/>
      <selection pane="bottomLeft" activeCell="A2" sqref="A2"/>
    </sheetView>
  </sheetViews>
  <sheetFormatPr defaultRowHeight="12.75" x14ac:dyDescent="0.2"/>
  <cols>
    <col min="1" max="1" width="29.5703125" customWidth="1"/>
    <col min="2" max="2" width="19.28515625" customWidth="1"/>
    <col min="3" max="3" width="27" customWidth="1"/>
  </cols>
  <sheetData>
    <row r="1" spans="1:3" s="9" customFormat="1" x14ac:dyDescent="0.2">
      <c r="A1" s="8" t="s">
        <v>3</v>
      </c>
      <c r="B1" s="8" t="s">
        <v>4</v>
      </c>
      <c r="C1" s="8" t="s">
        <v>5</v>
      </c>
    </row>
    <row r="2" spans="1:3" x14ac:dyDescent="0.2">
      <c r="A2" t="s">
        <v>6</v>
      </c>
      <c r="B2">
        <v>17124444122</v>
      </c>
      <c r="C2" s="10">
        <v>330000</v>
      </c>
    </row>
    <row r="3" spans="1:3" x14ac:dyDescent="0.2">
      <c r="A3" t="s">
        <v>30</v>
      </c>
      <c r="B3">
        <v>20109361195</v>
      </c>
      <c r="C3" s="10">
        <v>275000</v>
      </c>
    </row>
    <row r="4" spans="1:3" x14ac:dyDescent="0.2">
      <c r="A4" t="s">
        <v>62</v>
      </c>
      <c r="B4">
        <v>75061503375</v>
      </c>
      <c r="C4" s="10">
        <v>150000</v>
      </c>
    </row>
    <row r="5" spans="1:3" x14ac:dyDescent="0.2">
      <c r="A5" t="s">
        <v>7</v>
      </c>
      <c r="B5">
        <v>64123993233</v>
      </c>
      <c r="C5" s="10">
        <v>300000</v>
      </c>
    </row>
    <row r="6" spans="1:3" x14ac:dyDescent="0.2">
      <c r="A6" t="s">
        <v>63</v>
      </c>
      <c r="B6">
        <v>40125578743</v>
      </c>
      <c r="C6" s="10">
        <v>907500.00000000012</v>
      </c>
    </row>
    <row r="7" spans="1:3" x14ac:dyDescent="0.2">
      <c r="A7" t="s">
        <v>34</v>
      </c>
      <c r="B7">
        <v>63620896282</v>
      </c>
      <c r="C7" s="10">
        <v>1500000</v>
      </c>
    </row>
    <row r="8" spans="1:3" x14ac:dyDescent="0.2">
      <c r="A8" t="s">
        <v>35</v>
      </c>
      <c r="B8">
        <v>59616795245</v>
      </c>
      <c r="C8" s="10">
        <v>550000</v>
      </c>
    </row>
    <row r="9" spans="1:3" x14ac:dyDescent="0.2">
      <c r="A9" t="s">
        <v>64</v>
      </c>
      <c r="B9">
        <v>52611352348</v>
      </c>
      <c r="C9" s="10">
        <v>780000</v>
      </c>
    </row>
    <row r="10" spans="1:3" x14ac:dyDescent="0.2">
      <c r="A10" t="s">
        <v>65</v>
      </c>
      <c r="B10">
        <v>62610855064</v>
      </c>
      <c r="C10" s="10">
        <v>1024575</v>
      </c>
    </row>
    <row r="11" spans="1:3" x14ac:dyDescent="0.2">
      <c r="A11" t="s">
        <v>9</v>
      </c>
      <c r="B11">
        <v>50149789337</v>
      </c>
      <c r="C11" s="10">
        <v>220000.00000000003</v>
      </c>
    </row>
    <row r="12" spans="1:3" x14ac:dyDescent="0.2">
      <c r="A12" t="s">
        <v>66</v>
      </c>
      <c r="B12">
        <v>72149026308</v>
      </c>
      <c r="C12" s="10">
        <v>343750</v>
      </c>
    </row>
    <row r="13" spans="1:3" x14ac:dyDescent="0.2">
      <c r="A13" t="s">
        <v>67</v>
      </c>
      <c r="B13">
        <v>80146287809</v>
      </c>
      <c r="C13" s="10">
        <v>1500000</v>
      </c>
    </row>
    <row r="14" spans="1:3" x14ac:dyDescent="0.2">
      <c r="A14" t="s">
        <v>11</v>
      </c>
      <c r="B14">
        <v>74009799553</v>
      </c>
      <c r="C14" s="10">
        <v>384229</v>
      </c>
    </row>
    <row r="15" spans="1:3" x14ac:dyDescent="0.2">
      <c r="A15" t="s">
        <v>68</v>
      </c>
      <c r="B15">
        <v>40119031864</v>
      </c>
      <c r="C15" s="10">
        <v>600000</v>
      </c>
    </row>
    <row r="16" spans="1:3" x14ac:dyDescent="0.2">
      <c r="A16" t="s">
        <v>39</v>
      </c>
      <c r="B16">
        <v>53117086745</v>
      </c>
      <c r="C16" s="10">
        <v>594275</v>
      </c>
    </row>
    <row r="17" spans="1:3" x14ac:dyDescent="0.2">
      <c r="A17" t="s">
        <v>40</v>
      </c>
      <c r="B17">
        <v>39151155207</v>
      </c>
      <c r="C17" s="10">
        <v>412500.00000000006</v>
      </c>
    </row>
    <row r="18" spans="1:3" x14ac:dyDescent="0.2">
      <c r="A18" t="s">
        <v>69</v>
      </c>
      <c r="B18">
        <v>31008402391</v>
      </c>
      <c r="C18" s="10">
        <v>687500</v>
      </c>
    </row>
    <row r="19" spans="1:3" x14ac:dyDescent="0.2">
      <c r="A19" t="s">
        <v>13</v>
      </c>
      <c r="B19">
        <v>87095092158</v>
      </c>
      <c r="C19" s="10">
        <v>481250.00000000006</v>
      </c>
    </row>
    <row r="20" spans="1:3" x14ac:dyDescent="0.2">
      <c r="A20" t="s">
        <v>41</v>
      </c>
      <c r="B20">
        <v>52119062261</v>
      </c>
      <c r="C20" s="10">
        <v>825000.00000000012</v>
      </c>
    </row>
    <row r="21" spans="1:3" x14ac:dyDescent="0.2">
      <c r="A21" t="s">
        <v>42</v>
      </c>
      <c r="B21">
        <v>90115338979</v>
      </c>
      <c r="C21" s="10">
        <v>687500</v>
      </c>
    </row>
    <row r="22" spans="1:3" x14ac:dyDescent="0.2">
      <c r="A22" t="s">
        <v>43</v>
      </c>
      <c r="B22">
        <v>52064121133</v>
      </c>
      <c r="C22" s="10">
        <v>515625.00000000006</v>
      </c>
    </row>
    <row r="23" spans="1:3" x14ac:dyDescent="0.2">
      <c r="A23" t="s">
        <v>44</v>
      </c>
      <c r="B23">
        <v>33150026850</v>
      </c>
      <c r="C23" s="10">
        <v>825000.00000000012</v>
      </c>
    </row>
    <row r="24" spans="1:3" x14ac:dyDescent="0.2">
      <c r="A24" t="s">
        <v>70</v>
      </c>
      <c r="B24">
        <v>67100714181</v>
      </c>
      <c r="C24" s="10">
        <v>797500.00000000012</v>
      </c>
    </row>
    <row r="25" spans="1:3" x14ac:dyDescent="0.2">
      <c r="A25" t="s">
        <v>71</v>
      </c>
      <c r="B25">
        <v>33622746187</v>
      </c>
      <c r="C25" s="10">
        <v>196649.99999999997</v>
      </c>
    </row>
    <row r="26" spans="1:3" x14ac:dyDescent="0.2">
      <c r="A26" t="s">
        <v>46</v>
      </c>
      <c r="B26">
        <v>39118153825</v>
      </c>
      <c r="C26" s="10">
        <v>1500000</v>
      </c>
    </row>
    <row r="27" spans="1:3" x14ac:dyDescent="0.2">
      <c r="A27" t="s">
        <v>72</v>
      </c>
      <c r="B27" s="20">
        <v>29126129413</v>
      </c>
      <c r="C27" s="10">
        <v>412500.00000000006</v>
      </c>
    </row>
    <row r="28" spans="1:3" x14ac:dyDescent="0.2">
      <c r="A28" t="s">
        <v>15</v>
      </c>
      <c r="B28">
        <v>38119270816</v>
      </c>
      <c r="C28" s="10">
        <v>490050.00000000006</v>
      </c>
    </row>
    <row r="29" spans="1:3" x14ac:dyDescent="0.2">
      <c r="A29" t="s">
        <v>73</v>
      </c>
      <c r="B29">
        <v>45076696092</v>
      </c>
      <c r="C29" s="10">
        <v>343750</v>
      </c>
    </row>
    <row r="30" spans="1:3" x14ac:dyDescent="0.2">
      <c r="A30" t="s">
        <v>17</v>
      </c>
      <c r="B30">
        <v>35108483601</v>
      </c>
      <c r="C30" s="10">
        <v>846056</v>
      </c>
    </row>
    <row r="31" spans="1:3" x14ac:dyDescent="0.2">
      <c r="A31" t="s">
        <v>19</v>
      </c>
      <c r="B31">
        <v>66125140105</v>
      </c>
      <c r="C31" s="10">
        <v>1500000</v>
      </c>
    </row>
    <row r="32" spans="1:3" x14ac:dyDescent="0.2">
      <c r="A32" t="s">
        <v>20</v>
      </c>
      <c r="B32">
        <v>99617789732</v>
      </c>
      <c r="C32" s="10">
        <v>900000</v>
      </c>
    </row>
    <row r="33" spans="1:3" x14ac:dyDescent="0.2">
      <c r="A33" t="s">
        <v>51</v>
      </c>
      <c r="B33">
        <v>58009127020</v>
      </c>
      <c r="C33" s="10">
        <v>1500000</v>
      </c>
    </row>
    <row r="34" spans="1:3" x14ac:dyDescent="0.2">
      <c r="A34" t="s">
        <v>74</v>
      </c>
      <c r="B34">
        <v>59006911744</v>
      </c>
      <c r="C34" s="10">
        <v>550000</v>
      </c>
    </row>
    <row r="35" spans="1:3" x14ac:dyDescent="0.2">
      <c r="A35" t="s">
        <v>22</v>
      </c>
      <c r="B35">
        <v>64617614598</v>
      </c>
      <c r="C35" s="10">
        <v>412500.00000000006</v>
      </c>
    </row>
    <row r="36" spans="1:3" x14ac:dyDescent="0.2">
      <c r="A36" t="s">
        <v>75</v>
      </c>
      <c r="B36">
        <v>74148214260</v>
      </c>
      <c r="C36" s="10">
        <v>632500</v>
      </c>
    </row>
    <row r="37" spans="1:3" x14ac:dyDescent="0.2">
      <c r="A37" t="s">
        <v>76</v>
      </c>
      <c r="B37">
        <v>74611811280</v>
      </c>
      <c r="C37" s="10">
        <v>282480</v>
      </c>
    </row>
    <row r="38" spans="1:3" x14ac:dyDescent="0.2">
      <c r="A38" t="s">
        <v>77</v>
      </c>
      <c r="B38">
        <v>45107452942</v>
      </c>
      <c r="C38" s="10">
        <v>1237500</v>
      </c>
    </row>
    <row r="39" spans="1:3" x14ac:dyDescent="0.2">
      <c r="A39" t="s">
        <v>78</v>
      </c>
      <c r="B39">
        <v>94115770226</v>
      </c>
      <c r="C39" s="10">
        <v>825000.00000000012</v>
      </c>
    </row>
    <row r="40" spans="1:3" x14ac:dyDescent="0.2">
      <c r="A40" t="s">
        <v>57</v>
      </c>
      <c r="B40">
        <v>33119826907</v>
      </c>
      <c r="C40" s="10">
        <v>1350000</v>
      </c>
    </row>
    <row r="41" spans="1:3" x14ac:dyDescent="0.2">
      <c r="A41" t="s">
        <v>79</v>
      </c>
      <c r="B41">
        <v>48119978013</v>
      </c>
      <c r="C41" s="10">
        <v>345000</v>
      </c>
    </row>
    <row r="42" spans="1:3" x14ac:dyDescent="0.2">
      <c r="A42" t="s">
        <v>27</v>
      </c>
      <c r="B42">
        <v>99123250582</v>
      </c>
      <c r="C42" s="10">
        <v>687500</v>
      </c>
    </row>
    <row r="43" spans="1:3" x14ac:dyDescent="0.2">
      <c r="A43" t="s">
        <v>80</v>
      </c>
      <c r="B43">
        <v>56120178949</v>
      </c>
      <c r="C43" s="10">
        <v>715000</v>
      </c>
    </row>
    <row r="44" spans="1:3" x14ac:dyDescent="0.2">
      <c r="A44" t="s">
        <v>81</v>
      </c>
      <c r="B44">
        <v>99073155781</v>
      </c>
      <c r="C44" s="10">
        <v>582310</v>
      </c>
    </row>
  </sheetData>
  <sortState xmlns:xlrd2="http://schemas.microsoft.com/office/spreadsheetml/2017/richdata2" ref="A2:C44">
    <sortCondition ref="A1"/>
  </sortState>
  <pageMargins left="0.7" right="0.7" top="0.75" bottom="0.75" header="0.3" footer="0.3"/>
  <pageSetup paperSize="9"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FAFA40-BD35-4B37-AA3C-EE4530031B7E}">
  <dimension ref="A1:C45"/>
  <sheetViews>
    <sheetView workbookViewId="0">
      <pane ySplit="1" topLeftCell="A2" activePane="bottomLeft" state="frozen"/>
      <selection pane="bottomLeft" activeCell="A2" sqref="A2"/>
    </sheetView>
  </sheetViews>
  <sheetFormatPr defaultColWidth="22" defaultRowHeight="12.75" x14ac:dyDescent="0.2"/>
  <cols>
    <col min="1" max="1" width="31.140625" style="18" bestFit="1" customWidth="1"/>
    <col min="2" max="2" width="18.85546875" style="14" customWidth="1"/>
    <col min="3" max="3" width="26.42578125" style="1" bestFit="1" customWidth="1"/>
    <col min="4" max="16384" width="22" style="1"/>
  </cols>
  <sheetData>
    <row r="1" spans="1:3" s="16" customFormat="1" x14ac:dyDescent="0.2">
      <c r="A1" s="12" t="s">
        <v>3</v>
      </c>
      <c r="B1" s="15" t="s">
        <v>4</v>
      </c>
      <c r="C1" s="15" t="s">
        <v>5</v>
      </c>
    </row>
    <row r="2" spans="1:3" x14ac:dyDescent="0.2">
      <c r="A2" s="17" t="s">
        <v>28</v>
      </c>
      <c r="B2" s="13">
        <v>33617821771</v>
      </c>
      <c r="C2" s="11">
        <v>450000</v>
      </c>
    </row>
    <row r="3" spans="1:3" x14ac:dyDescent="0.2">
      <c r="A3" s="17" t="s">
        <v>30</v>
      </c>
      <c r="B3" s="13">
        <v>20109361195</v>
      </c>
      <c r="C3" s="11">
        <v>572000</v>
      </c>
    </row>
    <row r="4" spans="1:3" x14ac:dyDescent="0.2">
      <c r="A4" s="17" t="s">
        <v>82</v>
      </c>
      <c r="B4" s="13">
        <v>64123993233</v>
      </c>
      <c r="C4" s="11">
        <v>1005000</v>
      </c>
    </row>
    <row r="5" spans="1:3" x14ac:dyDescent="0.2">
      <c r="A5" s="17" t="s">
        <v>83</v>
      </c>
      <c r="B5" s="13">
        <v>72639679440</v>
      </c>
      <c r="C5" s="11">
        <v>1750000</v>
      </c>
    </row>
    <row r="6" spans="1:3" x14ac:dyDescent="0.2">
      <c r="A6" s="17" t="s">
        <v>32</v>
      </c>
      <c r="B6" s="13">
        <v>77085806284</v>
      </c>
      <c r="C6" s="11">
        <v>325000</v>
      </c>
    </row>
    <row r="7" spans="1:3" x14ac:dyDescent="0.2">
      <c r="A7" s="17" t="s">
        <v>84</v>
      </c>
      <c r="B7" s="13">
        <v>88134358964</v>
      </c>
      <c r="C7" s="11">
        <v>150000</v>
      </c>
    </row>
    <row r="8" spans="1:3" x14ac:dyDescent="0.2">
      <c r="A8" s="17" t="s">
        <v>63</v>
      </c>
      <c r="B8" s="13">
        <v>40125578743</v>
      </c>
      <c r="C8" s="11">
        <v>767000</v>
      </c>
    </row>
    <row r="9" spans="1:3" x14ac:dyDescent="0.2">
      <c r="A9" s="17" t="s">
        <v>85</v>
      </c>
      <c r="B9" s="13">
        <v>75152071095</v>
      </c>
      <c r="C9" s="11">
        <v>300000</v>
      </c>
    </row>
    <row r="10" spans="1:3" x14ac:dyDescent="0.2">
      <c r="A10" s="17" t="s">
        <v>34</v>
      </c>
      <c r="B10" s="13">
        <v>63620896282</v>
      </c>
      <c r="C10" s="11">
        <v>1664000</v>
      </c>
    </row>
    <row r="11" spans="1:3" x14ac:dyDescent="0.2">
      <c r="A11" s="17" t="s">
        <v>86</v>
      </c>
      <c r="B11" s="13">
        <v>59616795245</v>
      </c>
      <c r="C11" s="11">
        <v>585000</v>
      </c>
    </row>
    <row r="12" spans="1:3" x14ac:dyDescent="0.2">
      <c r="A12" s="17" t="s">
        <v>9</v>
      </c>
      <c r="B12" s="13">
        <v>50149789337</v>
      </c>
      <c r="C12" s="11">
        <v>46264</v>
      </c>
    </row>
    <row r="13" spans="1:3" x14ac:dyDescent="0.2">
      <c r="A13" s="17" t="s">
        <v>87</v>
      </c>
      <c r="B13" s="13">
        <v>54118912495</v>
      </c>
      <c r="C13" s="11">
        <v>1750000</v>
      </c>
    </row>
    <row r="14" spans="1:3" x14ac:dyDescent="0.2">
      <c r="A14" s="17" t="s">
        <v>88</v>
      </c>
      <c r="B14" s="13">
        <v>22102912783</v>
      </c>
      <c r="C14" s="11">
        <v>600000</v>
      </c>
    </row>
    <row r="15" spans="1:3" x14ac:dyDescent="0.2">
      <c r="A15" s="17" t="s">
        <v>36</v>
      </c>
      <c r="B15" s="13">
        <v>47116648956</v>
      </c>
      <c r="C15" s="11">
        <v>1750000</v>
      </c>
    </row>
    <row r="16" spans="1:3" x14ac:dyDescent="0.2">
      <c r="A16" s="17" t="s">
        <v>89</v>
      </c>
      <c r="B16" s="13">
        <v>64603812997</v>
      </c>
      <c r="C16" s="11">
        <v>124800</v>
      </c>
    </row>
    <row r="17" spans="1:3" x14ac:dyDescent="0.2">
      <c r="A17" s="17" t="s">
        <v>67</v>
      </c>
      <c r="B17" s="13">
        <v>80146287809</v>
      </c>
      <c r="C17" s="11">
        <v>1440000</v>
      </c>
    </row>
    <row r="18" spans="1:3" x14ac:dyDescent="0.2">
      <c r="A18" s="17" t="s">
        <v>90</v>
      </c>
      <c r="B18" s="13">
        <v>80609094653</v>
      </c>
      <c r="C18" s="11">
        <v>600000</v>
      </c>
    </row>
    <row r="19" spans="1:3" x14ac:dyDescent="0.2">
      <c r="A19" s="17" t="s">
        <v>91</v>
      </c>
      <c r="B19" s="13">
        <v>84119904880</v>
      </c>
      <c r="C19" s="11">
        <v>390000</v>
      </c>
    </row>
    <row r="20" spans="1:3" x14ac:dyDescent="0.2">
      <c r="A20" s="17" t="s">
        <v>38</v>
      </c>
      <c r="B20" s="13">
        <v>74009799553</v>
      </c>
      <c r="C20" s="11">
        <v>1750000</v>
      </c>
    </row>
    <row r="21" spans="1:3" x14ac:dyDescent="0.2">
      <c r="A21" s="17" t="s">
        <v>92</v>
      </c>
      <c r="B21" s="13">
        <v>47109815796</v>
      </c>
      <c r="C21" s="11">
        <v>1560000</v>
      </c>
    </row>
    <row r="22" spans="1:3" x14ac:dyDescent="0.2">
      <c r="A22" s="17" t="s">
        <v>93</v>
      </c>
      <c r="B22" s="13">
        <v>12054570777</v>
      </c>
      <c r="C22" s="11">
        <v>225000</v>
      </c>
    </row>
    <row r="23" spans="1:3" x14ac:dyDescent="0.2">
      <c r="A23" s="17" t="s">
        <v>94</v>
      </c>
      <c r="B23" s="13">
        <v>37148168825</v>
      </c>
      <c r="C23" s="11">
        <v>525000</v>
      </c>
    </row>
    <row r="24" spans="1:3" x14ac:dyDescent="0.2">
      <c r="A24" s="17" t="s">
        <v>13</v>
      </c>
      <c r="B24" s="13">
        <v>87095092158</v>
      </c>
      <c r="C24" s="11">
        <v>936000</v>
      </c>
    </row>
    <row r="25" spans="1:3" x14ac:dyDescent="0.2">
      <c r="A25" s="17" t="s">
        <v>95</v>
      </c>
      <c r="B25" s="13">
        <v>36128512907</v>
      </c>
      <c r="C25" s="11">
        <v>222750</v>
      </c>
    </row>
    <row r="26" spans="1:3" x14ac:dyDescent="0.2">
      <c r="A26" s="17" t="s">
        <v>42</v>
      </c>
      <c r="B26" s="13">
        <v>90115338979</v>
      </c>
      <c r="C26" s="11">
        <v>260000</v>
      </c>
    </row>
    <row r="27" spans="1:3" x14ac:dyDescent="0.2">
      <c r="A27" s="17" t="s">
        <v>70</v>
      </c>
      <c r="B27" s="19">
        <v>67100714181</v>
      </c>
      <c r="C27" s="11">
        <v>975000</v>
      </c>
    </row>
    <row r="28" spans="1:3" x14ac:dyDescent="0.2">
      <c r="A28" s="17" t="s">
        <v>46</v>
      </c>
      <c r="B28" s="13">
        <v>39118153825</v>
      </c>
      <c r="C28" s="11">
        <v>1690000</v>
      </c>
    </row>
    <row r="29" spans="1:3" x14ac:dyDescent="0.2">
      <c r="A29" s="17" t="s">
        <v>15</v>
      </c>
      <c r="B29" s="19">
        <v>38119270816</v>
      </c>
      <c r="C29" s="11">
        <v>1172860</v>
      </c>
    </row>
    <row r="30" spans="1:3" x14ac:dyDescent="0.2">
      <c r="A30" s="17" t="s">
        <v>73</v>
      </c>
      <c r="B30" s="19">
        <v>45076696092</v>
      </c>
      <c r="C30" s="11">
        <v>325000</v>
      </c>
    </row>
    <row r="31" spans="1:3" x14ac:dyDescent="0.2">
      <c r="A31" s="17" t="s">
        <v>48</v>
      </c>
      <c r="B31" s="19">
        <v>38008982474</v>
      </c>
      <c r="C31" s="11">
        <v>180000</v>
      </c>
    </row>
    <row r="32" spans="1:3" x14ac:dyDescent="0.2">
      <c r="A32" s="17" t="s">
        <v>96</v>
      </c>
      <c r="B32" s="19">
        <v>58629011196</v>
      </c>
      <c r="C32" s="11">
        <v>601826</v>
      </c>
    </row>
    <row r="33" spans="1:3" x14ac:dyDescent="0.2">
      <c r="A33" s="17" t="s">
        <v>17</v>
      </c>
      <c r="B33" s="13">
        <v>35108483601</v>
      </c>
      <c r="C33" s="11">
        <v>520000</v>
      </c>
    </row>
    <row r="34" spans="1:3" x14ac:dyDescent="0.2">
      <c r="A34" s="17" t="s">
        <v>97</v>
      </c>
      <c r="B34" s="13">
        <v>81156217971</v>
      </c>
      <c r="C34" s="11">
        <v>1050000</v>
      </c>
    </row>
    <row r="35" spans="1:3" x14ac:dyDescent="0.2">
      <c r="A35" s="17" t="s">
        <v>98</v>
      </c>
      <c r="B35" s="13">
        <v>79131843868</v>
      </c>
      <c r="C35" s="11">
        <v>450000</v>
      </c>
    </row>
    <row r="36" spans="1:3" x14ac:dyDescent="0.2">
      <c r="A36" s="17" t="s">
        <v>51</v>
      </c>
      <c r="B36" s="13">
        <v>58009127020</v>
      </c>
      <c r="C36" s="11">
        <v>1750000</v>
      </c>
    </row>
    <row r="37" spans="1:3" x14ac:dyDescent="0.2">
      <c r="A37" s="17" t="s">
        <v>99</v>
      </c>
      <c r="B37" s="13">
        <v>99617789732</v>
      </c>
      <c r="C37" s="11">
        <v>510000</v>
      </c>
    </row>
    <row r="38" spans="1:3" x14ac:dyDescent="0.2">
      <c r="A38" s="17" t="s">
        <v>74</v>
      </c>
      <c r="B38" s="13">
        <v>59006911744</v>
      </c>
      <c r="C38" s="11">
        <v>780000</v>
      </c>
    </row>
    <row r="39" spans="1:3" x14ac:dyDescent="0.2">
      <c r="A39" s="17" t="s">
        <v>75</v>
      </c>
      <c r="B39" s="13">
        <v>74148214260</v>
      </c>
      <c r="C39" s="11">
        <v>1040000</v>
      </c>
    </row>
    <row r="40" spans="1:3" x14ac:dyDescent="0.2">
      <c r="A40" s="17" t="s">
        <v>53</v>
      </c>
      <c r="B40" s="13">
        <v>68003043570</v>
      </c>
      <c r="C40" s="11">
        <v>300000</v>
      </c>
    </row>
    <row r="41" spans="1:3" x14ac:dyDescent="0.2">
      <c r="A41" s="17" t="s">
        <v>100</v>
      </c>
      <c r="B41" s="13">
        <v>74130618683</v>
      </c>
      <c r="C41" s="11">
        <v>600000</v>
      </c>
    </row>
    <row r="42" spans="1:3" x14ac:dyDescent="0.2">
      <c r="A42" s="17" t="s">
        <v>57</v>
      </c>
      <c r="B42" s="13">
        <v>33119826907</v>
      </c>
      <c r="C42" s="11">
        <v>1750000</v>
      </c>
    </row>
    <row r="43" spans="1:3" x14ac:dyDescent="0.2">
      <c r="A43" s="17" t="s">
        <v>101</v>
      </c>
      <c r="B43" s="13">
        <v>48119978013</v>
      </c>
      <c r="C43" s="11">
        <v>1005000</v>
      </c>
    </row>
    <row r="44" spans="1:3" x14ac:dyDescent="0.2">
      <c r="A44" s="17" t="s">
        <v>102</v>
      </c>
      <c r="B44" s="13">
        <v>39151900855</v>
      </c>
      <c r="C44" s="11">
        <v>110500</v>
      </c>
    </row>
    <row r="45" spans="1:3" x14ac:dyDescent="0.2">
      <c r="A45" s="17" t="s">
        <v>103</v>
      </c>
      <c r="B45" s="13">
        <v>56120178949</v>
      </c>
      <c r="C45" s="11">
        <v>442000</v>
      </c>
    </row>
  </sheetData>
  <pageMargins left="0.7" right="0.7" top="0.75" bottom="0.75" header="0.3" footer="0.3"/>
  <pageSetup paperSize="9"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A056D6-D0CD-496F-B7D2-2CDDB044835C}">
  <dimension ref="A1:C45"/>
  <sheetViews>
    <sheetView workbookViewId="0">
      <pane ySplit="1" topLeftCell="A2" activePane="bottomLeft" state="frozen"/>
      <selection pane="bottomLeft" activeCell="A2" sqref="A2"/>
    </sheetView>
  </sheetViews>
  <sheetFormatPr defaultColWidth="22" defaultRowHeight="12.75" x14ac:dyDescent="0.2"/>
  <cols>
    <col min="1" max="1" width="30.28515625" style="18" bestFit="1" customWidth="1"/>
    <col min="2" max="2" width="23" style="14" customWidth="1"/>
    <col min="3" max="3" width="26.42578125" style="1" bestFit="1" customWidth="1"/>
    <col min="4" max="16384" width="22" style="1"/>
  </cols>
  <sheetData>
    <row r="1" spans="1:3" s="16" customFormat="1" x14ac:dyDescent="0.2">
      <c r="A1" s="12" t="s">
        <v>3</v>
      </c>
      <c r="B1" s="15" t="s">
        <v>4</v>
      </c>
      <c r="C1" s="15" t="s">
        <v>5</v>
      </c>
    </row>
    <row r="2" spans="1:3" x14ac:dyDescent="0.2">
      <c r="A2" s="17" t="s">
        <v>28</v>
      </c>
      <c r="B2" s="13">
        <v>33617821771</v>
      </c>
      <c r="C2" s="11">
        <v>600000</v>
      </c>
    </row>
    <row r="3" spans="1:3" x14ac:dyDescent="0.2">
      <c r="A3" s="17" t="s">
        <v>115</v>
      </c>
      <c r="B3" s="13">
        <v>97008084848</v>
      </c>
      <c r="C3" s="11">
        <v>750000</v>
      </c>
    </row>
    <row r="4" spans="1:3" x14ac:dyDescent="0.2">
      <c r="A4" s="17" t="s">
        <v>113</v>
      </c>
      <c r="B4" s="13">
        <v>77141335364</v>
      </c>
      <c r="C4" s="11">
        <v>550000</v>
      </c>
    </row>
    <row r="5" spans="1:3" x14ac:dyDescent="0.2">
      <c r="A5" s="17" t="s">
        <v>84</v>
      </c>
      <c r="B5" s="13">
        <v>88134358964</v>
      </c>
      <c r="C5" s="11">
        <v>500000</v>
      </c>
    </row>
    <row r="6" spans="1:3" x14ac:dyDescent="0.2">
      <c r="A6" s="17" t="s">
        <v>108</v>
      </c>
      <c r="B6" s="13">
        <v>54625744907</v>
      </c>
      <c r="C6" s="11">
        <v>375000</v>
      </c>
    </row>
    <row r="7" spans="1:3" x14ac:dyDescent="0.2">
      <c r="A7" s="17" t="s">
        <v>85</v>
      </c>
      <c r="B7" s="13">
        <v>75152071095</v>
      </c>
      <c r="C7" s="11">
        <v>575000</v>
      </c>
    </row>
    <row r="8" spans="1:3" x14ac:dyDescent="0.2">
      <c r="A8" s="17" t="s">
        <v>34</v>
      </c>
      <c r="B8" s="13">
        <v>63620896282</v>
      </c>
      <c r="C8" s="11">
        <v>784613.25</v>
      </c>
    </row>
    <row r="9" spans="1:3" x14ac:dyDescent="0.2">
      <c r="A9" s="17" t="s">
        <v>65</v>
      </c>
      <c r="B9" s="13">
        <v>62610855064</v>
      </c>
      <c r="C9" s="11">
        <v>625000</v>
      </c>
    </row>
    <row r="10" spans="1:3" x14ac:dyDescent="0.2">
      <c r="A10" s="17" t="s">
        <v>110</v>
      </c>
      <c r="B10" s="13">
        <v>47116648956</v>
      </c>
      <c r="C10" s="11">
        <v>1250000</v>
      </c>
    </row>
    <row r="11" spans="1:3" x14ac:dyDescent="0.2">
      <c r="A11" s="17" t="s">
        <v>67</v>
      </c>
      <c r="B11" s="13">
        <v>80146287809</v>
      </c>
      <c r="C11" s="11">
        <v>1250000</v>
      </c>
    </row>
    <row r="12" spans="1:3" x14ac:dyDescent="0.2">
      <c r="A12" s="17" t="s">
        <v>116</v>
      </c>
      <c r="B12" s="13">
        <v>40119031864</v>
      </c>
      <c r="C12" s="11">
        <v>750000</v>
      </c>
    </row>
    <row r="13" spans="1:3" x14ac:dyDescent="0.2">
      <c r="A13" s="17" t="s">
        <v>117</v>
      </c>
      <c r="B13" s="13">
        <v>14640432819</v>
      </c>
      <c r="C13" s="11">
        <v>262500</v>
      </c>
    </row>
    <row r="14" spans="1:3" x14ac:dyDescent="0.2">
      <c r="A14" s="17" t="s">
        <v>111</v>
      </c>
      <c r="B14" s="13">
        <v>70126678037</v>
      </c>
      <c r="C14" s="11">
        <v>120000</v>
      </c>
    </row>
    <row r="15" spans="1:3" x14ac:dyDescent="0.2">
      <c r="A15" s="17" t="s">
        <v>112</v>
      </c>
      <c r="B15" s="13">
        <v>58626093150</v>
      </c>
      <c r="C15" s="11">
        <v>300000</v>
      </c>
    </row>
    <row r="16" spans="1:3" x14ac:dyDescent="0.2">
      <c r="A16" s="17" t="s">
        <v>94</v>
      </c>
      <c r="B16" s="13">
        <v>37148168825</v>
      </c>
      <c r="C16" s="11">
        <v>625000</v>
      </c>
    </row>
    <row r="17" spans="1:3" x14ac:dyDescent="0.2">
      <c r="A17" s="17" t="s">
        <v>106</v>
      </c>
      <c r="B17" s="13">
        <v>53123631470</v>
      </c>
      <c r="C17" s="11">
        <v>1200000</v>
      </c>
    </row>
    <row r="18" spans="1:3" x14ac:dyDescent="0.2">
      <c r="A18" s="17" t="s">
        <v>104</v>
      </c>
      <c r="B18" s="13">
        <v>52099862129</v>
      </c>
      <c r="C18" s="11">
        <v>187500</v>
      </c>
    </row>
    <row r="19" spans="1:3" x14ac:dyDescent="0.2">
      <c r="A19" s="17" t="s">
        <v>118</v>
      </c>
      <c r="B19" s="13">
        <v>36128512907</v>
      </c>
      <c r="C19" s="11">
        <v>356706.75</v>
      </c>
    </row>
    <row r="20" spans="1:3" x14ac:dyDescent="0.2">
      <c r="A20" s="17" t="s">
        <v>119</v>
      </c>
      <c r="B20" s="13">
        <v>67009129560</v>
      </c>
      <c r="C20" s="11">
        <v>1250000</v>
      </c>
    </row>
    <row r="21" spans="1:3" x14ac:dyDescent="0.2">
      <c r="A21" s="17" t="s">
        <v>120</v>
      </c>
      <c r="B21" s="13">
        <v>90115338979</v>
      </c>
      <c r="C21" s="11">
        <v>500000</v>
      </c>
    </row>
    <row r="22" spans="1:3" x14ac:dyDescent="0.2">
      <c r="A22" s="17" t="s">
        <v>43</v>
      </c>
      <c r="B22" s="13">
        <v>52064121133</v>
      </c>
      <c r="C22" s="11">
        <v>468750</v>
      </c>
    </row>
    <row r="23" spans="1:3" x14ac:dyDescent="0.2">
      <c r="A23" s="17" t="s">
        <v>70</v>
      </c>
      <c r="B23" s="13">
        <v>67100714181</v>
      </c>
      <c r="C23" s="11">
        <v>900000</v>
      </c>
    </row>
    <row r="24" spans="1:3" x14ac:dyDescent="0.2">
      <c r="A24" s="17" t="s">
        <v>105</v>
      </c>
      <c r="B24" s="13">
        <v>34650766911</v>
      </c>
      <c r="C24" s="11">
        <v>1250000</v>
      </c>
    </row>
    <row r="25" spans="1:3" x14ac:dyDescent="0.2">
      <c r="A25" s="17" t="s">
        <v>17</v>
      </c>
      <c r="B25" s="13">
        <v>35108483601</v>
      </c>
      <c r="C25" s="11">
        <v>1250000</v>
      </c>
    </row>
    <row r="26" spans="1:3" x14ac:dyDescent="0.2">
      <c r="A26" s="17" t="s">
        <v>97</v>
      </c>
      <c r="B26" s="13">
        <v>81156217971</v>
      </c>
      <c r="C26" s="11">
        <v>750000</v>
      </c>
    </row>
    <row r="27" spans="1:3" x14ac:dyDescent="0.2">
      <c r="A27" s="17" t="s">
        <v>19</v>
      </c>
      <c r="B27" s="13">
        <v>66125140105</v>
      </c>
      <c r="C27" s="11">
        <v>1250000</v>
      </c>
    </row>
    <row r="28" spans="1:3" x14ac:dyDescent="0.2">
      <c r="A28" s="17" t="s">
        <v>51</v>
      </c>
      <c r="B28" s="13">
        <v>58009127020</v>
      </c>
      <c r="C28" s="11">
        <v>1250000</v>
      </c>
    </row>
    <row r="29" spans="1:3" x14ac:dyDescent="0.2">
      <c r="A29" s="17" t="s">
        <v>107</v>
      </c>
      <c r="B29" s="13">
        <v>92114187978</v>
      </c>
      <c r="C29" s="11">
        <v>250000</v>
      </c>
    </row>
    <row r="30" spans="1:3" x14ac:dyDescent="0.2">
      <c r="A30" s="17" t="s">
        <v>99</v>
      </c>
      <c r="B30" s="13">
        <v>99617789732</v>
      </c>
      <c r="C30" s="11">
        <v>1250000</v>
      </c>
    </row>
    <row r="31" spans="1:3" x14ac:dyDescent="0.2">
      <c r="A31" s="17" t="s">
        <v>114</v>
      </c>
      <c r="B31" s="13">
        <v>18606128090</v>
      </c>
      <c r="C31" s="11">
        <v>1059930</v>
      </c>
    </row>
    <row r="32" spans="1:3" x14ac:dyDescent="0.2">
      <c r="A32" s="17" t="s">
        <v>109</v>
      </c>
      <c r="B32" s="13">
        <v>19153868789</v>
      </c>
      <c r="C32" s="11">
        <v>900000</v>
      </c>
    </row>
    <row r="33" spans="1:3" x14ac:dyDescent="0.2">
      <c r="A33" s="17" t="s">
        <v>25</v>
      </c>
      <c r="B33" s="13">
        <v>82138358728</v>
      </c>
      <c r="C33" s="11">
        <v>360000</v>
      </c>
    </row>
    <row r="34" spans="1:3" x14ac:dyDescent="0.2">
      <c r="A34" s="17" t="s">
        <v>27</v>
      </c>
      <c r="B34" s="13">
        <v>99123250582</v>
      </c>
      <c r="C34" s="11">
        <v>500000</v>
      </c>
    </row>
    <row r="35" spans="1:3" x14ac:dyDescent="0.2">
      <c r="A35" s="17" t="s">
        <v>81</v>
      </c>
      <c r="B35" s="13">
        <v>99073155781</v>
      </c>
      <c r="C35" s="11">
        <v>750000</v>
      </c>
    </row>
    <row r="36" spans="1:3" x14ac:dyDescent="0.2">
      <c r="A36" s="17"/>
      <c r="B36" s="13"/>
      <c r="C36" s="11"/>
    </row>
    <row r="37" spans="1:3" x14ac:dyDescent="0.2">
      <c r="A37" s="17"/>
      <c r="B37" s="13"/>
      <c r="C37" s="11"/>
    </row>
    <row r="38" spans="1:3" x14ac:dyDescent="0.2">
      <c r="A38" s="17"/>
      <c r="B38" s="13"/>
      <c r="C38" s="11"/>
    </row>
    <row r="39" spans="1:3" x14ac:dyDescent="0.2">
      <c r="A39" s="17"/>
      <c r="B39" s="13"/>
      <c r="C39" s="11"/>
    </row>
    <row r="40" spans="1:3" x14ac:dyDescent="0.2">
      <c r="A40" s="17"/>
      <c r="B40" s="13"/>
      <c r="C40" s="11"/>
    </row>
    <row r="41" spans="1:3" x14ac:dyDescent="0.2">
      <c r="A41" s="17"/>
      <c r="B41" s="13"/>
      <c r="C41" s="11"/>
    </row>
    <row r="42" spans="1:3" x14ac:dyDescent="0.2">
      <c r="A42" s="17"/>
      <c r="B42" s="13"/>
      <c r="C42" s="11"/>
    </row>
    <row r="43" spans="1:3" x14ac:dyDescent="0.2">
      <c r="A43" s="17"/>
      <c r="B43" s="13"/>
      <c r="C43" s="11"/>
    </row>
    <row r="44" spans="1:3" x14ac:dyDescent="0.2">
      <c r="A44" s="17"/>
      <c r="B44" s="13"/>
      <c r="C44" s="11"/>
    </row>
    <row r="45" spans="1:3" x14ac:dyDescent="0.2">
      <c r="A45" s="17"/>
      <c r="B45" s="13"/>
      <c r="C45" s="11"/>
    </row>
  </sheetData>
  <sortState xmlns:xlrd2="http://schemas.microsoft.com/office/spreadsheetml/2017/richdata2" ref="A2:C35">
    <sortCondition ref="A1"/>
  </sortState>
  <pageMargins left="0.7" right="0.7" top="0.75" bottom="0.75" header="0.3" footer="0.3"/>
  <pageSetup paperSize="9"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9318C1-6546-4A3E-8FE7-D550D8BC466C}">
  <dimension ref="A1:F30"/>
  <sheetViews>
    <sheetView workbookViewId="0">
      <pane ySplit="1" topLeftCell="A2" activePane="bottomLeft" state="frozen"/>
      <selection pane="bottomLeft" activeCell="C2" sqref="C2"/>
    </sheetView>
  </sheetViews>
  <sheetFormatPr defaultRowHeight="12.75" x14ac:dyDescent="0.2"/>
  <cols>
    <col min="1" max="1" width="37" customWidth="1"/>
    <col min="2" max="2" width="20" customWidth="1"/>
    <col min="3" max="3" width="27.42578125" customWidth="1"/>
  </cols>
  <sheetData>
    <row r="1" spans="1:3" x14ac:dyDescent="0.2">
      <c r="A1" s="12" t="s">
        <v>3</v>
      </c>
      <c r="B1" s="15" t="s">
        <v>4</v>
      </c>
      <c r="C1" s="15" t="s">
        <v>5</v>
      </c>
    </row>
    <row r="2" spans="1:3" s="1" customFormat="1" x14ac:dyDescent="0.2">
      <c r="A2" s="22" t="s">
        <v>28</v>
      </c>
      <c r="B2" s="23">
        <v>33617821771</v>
      </c>
      <c r="C2" s="24">
        <v>900000</v>
      </c>
    </row>
    <row r="3" spans="1:3" s="1" customFormat="1" x14ac:dyDescent="0.2">
      <c r="A3" s="22" t="s">
        <v>84</v>
      </c>
      <c r="B3" s="23">
        <v>88134358964</v>
      </c>
      <c r="C3" s="24">
        <v>600000</v>
      </c>
    </row>
    <row r="4" spans="1:3" s="1" customFormat="1" x14ac:dyDescent="0.2">
      <c r="A4" s="22" t="s">
        <v>124</v>
      </c>
      <c r="B4" s="23">
        <v>73632645302</v>
      </c>
      <c r="C4" s="24">
        <v>1200000</v>
      </c>
    </row>
    <row r="5" spans="1:3" s="1" customFormat="1" x14ac:dyDescent="0.2">
      <c r="A5" s="22" t="s">
        <v>34</v>
      </c>
      <c r="B5" s="23">
        <v>63620896282</v>
      </c>
      <c r="C5" s="24">
        <v>1250000</v>
      </c>
    </row>
    <row r="6" spans="1:3" s="1" customFormat="1" x14ac:dyDescent="0.2">
      <c r="A6" s="22" t="s">
        <v>129</v>
      </c>
      <c r="B6" s="23">
        <v>16061595051</v>
      </c>
      <c r="C6" s="24">
        <v>1005000</v>
      </c>
    </row>
    <row r="7" spans="1:3" s="1" customFormat="1" x14ac:dyDescent="0.2">
      <c r="A7" s="22" t="s">
        <v>38</v>
      </c>
      <c r="B7" s="23">
        <v>74009799553</v>
      </c>
      <c r="C7" s="24">
        <v>1250000</v>
      </c>
    </row>
    <row r="8" spans="1:3" s="1" customFormat="1" x14ac:dyDescent="0.2">
      <c r="A8" s="22" t="s">
        <v>127</v>
      </c>
      <c r="B8" s="23">
        <v>34124782038</v>
      </c>
      <c r="C8" s="24">
        <v>900000</v>
      </c>
    </row>
    <row r="9" spans="1:3" s="1" customFormat="1" x14ac:dyDescent="0.2">
      <c r="A9" s="22" t="s">
        <v>92</v>
      </c>
      <c r="B9" s="23">
        <v>47109815796</v>
      </c>
      <c r="C9" s="24">
        <v>1250000</v>
      </c>
    </row>
    <row r="10" spans="1:3" s="1" customFormat="1" x14ac:dyDescent="0.2">
      <c r="A10" s="22" t="s">
        <v>112</v>
      </c>
      <c r="B10" s="23">
        <v>58626093150</v>
      </c>
      <c r="C10" s="24">
        <v>930000</v>
      </c>
    </row>
    <row r="11" spans="1:3" s="1" customFormat="1" x14ac:dyDescent="0.2">
      <c r="A11" s="22" t="s">
        <v>125</v>
      </c>
      <c r="B11" s="23">
        <v>52621105995</v>
      </c>
      <c r="C11" s="24">
        <v>681250</v>
      </c>
    </row>
    <row r="12" spans="1:3" s="1" customFormat="1" x14ac:dyDescent="0.2">
      <c r="A12" s="22" t="s">
        <v>106</v>
      </c>
      <c r="B12" s="23">
        <v>53123631470</v>
      </c>
      <c r="C12" s="24">
        <v>1140000</v>
      </c>
    </row>
    <row r="13" spans="1:3" s="1" customFormat="1" x14ac:dyDescent="0.2">
      <c r="A13" s="22" t="s">
        <v>122</v>
      </c>
      <c r="B13" s="23">
        <v>15650439580</v>
      </c>
      <c r="C13" s="24">
        <v>1250000</v>
      </c>
    </row>
    <row r="14" spans="1:3" s="1" customFormat="1" x14ac:dyDescent="0.2">
      <c r="A14" s="22" t="s">
        <v>104</v>
      </c>
      <c r="B14" s="23">
        <v>52099862129</v>
      </c>
      <c r="C14" s="24">
        <v>250000</v>
      </c>
    </row>
    <row r="15" spans="1:3" s="1" customFormat="1" x14ac:dyDescent="0.2">
      <c r="A15" s="22" t="s">
        <v>130</v>
      </c>
      <c r="B15" s="23">
        <v>52119062261</v>
      </c>
      <c r="C15" s="24">
        <v>375000</v>
      </c>
    </row>
    <row r="16" spans="1:3" s="1" customFormat="1" x14ac:dyDescent="0.2">
      <c r="A16" s="22" t="s">
        <v>120</v>
      </c>
      <c r="B16" s="23">
        <v>90115338979</v>
      </c>
      <c r="C16" s="24">
        <v>312500</v>
      </c>
    </row>
    <row r="17" spans="1:6" s="1" customFormat="1" x14ac:dyDescent="0.2">
      <c r="A17" s="22" t="s">
        <v>123</v>
      </c>
      <c r="B17" s="23">
        <v>41648219050</v>
      </c>
      <c r="C17" s="24">
        <v>1250000</v>
      </c>
    </row>
    <row r="18" spans="1:6" s="1" customFormat="1" x14ac:dyDescent="0.2">
      <c r="A18" s="22" t="s">
        <v>131</v>
      </c>
      <c r="B18" s="23">
        <v>33150026850</v>
      </c>
      <c r="C18" s="24">
        <v>500000</v>
      </c>
    </row>
    <row r="19" spans="1:6" s="1" customFormat="1" x14ac:dyDescent="0.2">
      <c r="A19" s="22" t="s">
        <v>70</v>
      </c>
      <c r="B19" s="23">
        <v>67100714181</v>
      </c>
      <c r="C19" s="24">
        <v>1050000</v>
      </c>
    </row>
    <row r="20" spans="1:6" s="1" customFormat="1" x14ac:dyDescent="0.2">
      <c r="A20" s="22" t="s">
        <v>126</v>
      </c>
      <c r="B20" s="23">
        <v>17619137576</v>
      </c>
      <c r="C20" s="24">
        <v>1250000</v>
      </c>
    </row>
    <row r="21" spans="1:6" s="1" customFormat="1" x14ac:dyDescent="0.2">
      <c r="A21" s="22" t="s">
        <v>15</v>
      </c>
      <c r="B21" s="23">
        <v>38119270816</v>
      </c>
      <c r="C21" s="24">
        <v>951000</v>
      </c>
    </row>
    <row r="22" spans="1:6" s="1" customFormat="1" x14ac:dyDescent="0.2">
      <c r="A22" s="22" t="s">
        <v>105</v>
      </c>
      <c r="B22" s="23">
        <v>34650766911</v>
      </c>
      <c r="C22" s="24">
        <v>1250000</v>
      </c>
    </row>
    <row r="23" spans="1:6" s="1" customFormat="1" x14ac:dyDescent="0.2">
      <c r="A23" s="22" t="s">
        <v>121</v>
      </c>
      <c r="B23" s="23">
        <v>34635359965</v>
      </c>
      <c r="C23" s="24">
        <v>925000</v>
      </c>
    </row>
    <row r="24" spans="1:6" s="1" customFormat="1" x14ac:dyDescent="0.2">
      <c r="A24" s="22" t="s">
        <v>128</v>
      </c>
      <c r="B24" s="23">
        <v>84633461453</v>
      </c>
      <c r="C24" s="24">
        <v>1250000</v>
      </c>
    </row>
    <row r="25" spans="1:6" s="1" customFormat="1" x14ac:dyDescent="0.2">
      <c r="A25" s="22" t="s">
        <v>99</v>
      </c>
      <c r="B25" s="23">
        <v>99617789732</v>
      </c>
      <c r="C25" s="24">
        <v>600000</v>
      </c>
    </row>
    <row r="26" spans="1:6" s="1" customFormat="1" x14ac:dyDescent="0.2">
      <c r="A26" s="22" t="s">
        <v>55</v>
      </c>
      <c r="B26" s="23">
        <v>26009448980</v>
      </c>
      <c r="C26" s="24">
        <v>830250</v>
      </c>
    </row>
    <row r="27" spans="1:6" s="1" customFormat="1" x14ac:dyDescent="0.2">
      <c r="A27" s="22" t="s">
        <v>24</v>
      </c>
      <c r="B27" s="23">
        <v>21139308973</v>
      </c>
      <c r="C27" s="24">
        <v>1250000</v>
      </c>
      <c r="F27" s="25"/>
    </row>
    <row r="28" spans="1:6" s="1" customFormat="1" x14ac:dyDescent="0.2">
      <c r="A28" s="22" t="s">
        <v>81</v>
      </c>
      <c r="B28" s="23">
        <v>99073155781</v>
      </c>
      <c r="C28" s="24">
        <v>600000</v>
      </c>
    </row>
    <row r="29" spans="1:6" s="1" customFormat="1" x14ac:dyDescent="0.2">
      <c r="A29" s="22"/>
      <c r="B29" s="23"/>
      <c r="C29" s="24"/>
    </row>
    <row r="30" spans="1:6" x14ac:dyDescent="0.2">
      <c r="C30" s="21"/>
    </row>
  </sheetData>
  <pageMargins left="0.7" right="0.7" top="0.75" bottom="0.75" header="0.3" footer="0.3"/>
  <pageSetup paperSize="9" orientation="portrait"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9D46AE-6474-4106-AED6-DA977B2EAFC0}">
  <dimension ref="A1:C29"/>
  <sheetViews>
    <sheetView workbookViewId="0">
      <selection activeCell="E15" sqref="E15"/>
    </sheetView>
  </sheetViews>
  <sheetFormatPr defaultRowHeight="12.75" x14ac:dyDescent="0.2"/>
  <cols>
    <col min="1" max="1" width="38.28515625" style="26" customWidth="1"/>
    <col min="2" max="2" width="26.7109375" customWidth="1"/>
    <col min="3" max="3" width="39.42578125" style="27" customWidth="1"/>
    <col min="5" max="5" width="32.85546875" customWidth="1"/>
  </cols>
  <sheetData>
    <row r="1" spans="1:3" x14ac:dyDescent="0.2">
      <c r="A1" s="12" t="s">
        <v>3</v>
      </c>
      <c r="B1" s="15" t="s">
        <v>4</v>
      </c>
      <c r="C1" s="15" t="s">
        <v>5</v>
      </c>
    </row>
    <row r="2" spans="1:3" x14ac:dyDescent="0.2">
      <c r="A2" s="28" t="s">
        <v>143</v>
      </c>
      <c r="B2" s="23">
        <v>96107118678</v>
      </c>
      <c r="C2" s="24">
        <v>750000</v>
      </c>
    </row>
    <row r="3" spans="1:3" x14ac:dyDescent="0.2">
      <c r="A3" s="28" t="s">
        <v>135</v>
      </c>
      <c r="B3" s="23">
        <v>50149789337</v>
      </c>
      <c r="C3" s="24">
        <v>1357500</v>
      </c>
    </row>
    <row r="4" spans="1:3" x14ac:dyDescent="0.2">
      <c r="A4" s="28" t="s">
        <v>138</v>
      </c>
      <c r="B4" s="23">
        <v>78650673500</v>
      </c>
      <c r="C4" s="24">
        <v>1357500</v>
      </c>
    </row>
    <row r="5" spans="1:3" x14ac:dyDescent="0.2">
      <c r="A5" s="28" t="s">
        <v>137</v>
      </c>
      <c r="B5" s="23">
        <v>17653132828</v>
      </c>
      <c r="C5" s="24">
        <v>800000</v>
      </c>
    </row>
    <row r="6" spans="1:3" ht="12" customHeight="1" x14ac:dyDescent="0.2">
      <c r="A6" s="28" t="s">
        <v>38</v>
      </c>
      <c r="B6" s="23">
        <v>74009799553</v>
      </c>
      <c r="C6" s="24">
        <v>1357500</v>
      </c>
    </row>
    <row r="7" spans="1:3" x14ac:dyDescent="0.2">
      <c r="A7" s="28" t="s">
        <v>68</v>
      </c>
      <c r="B7" s="23">
        <v>40119031864</v>
      </c>
      <c r="C7" s="24">
        <v>1357500</v>
      </c>
    </row>
    <row r="8" spans="1:3" x14ac:dyDescent="0.2">
      <c r="A8" s="28" t="s">
        <v>127</v>
      </c>
      <c r="B8" s="23">
        <v>34124782038</v>
      </c>
      <c r="C8" s="24">
        <v>1200000</v>
      </c>
    </row>
    <row r="9" spans="1:3" x14ac:dyDescent="0.2">
      <c r="A9" s="28" t="s">
        <v>92</v>
      </c>
      <c r="B9" s="23">
        <v>47109815796</v>
      </c>
      <c r="C9" s="24">
        <v>1250000</v>
      </c>
    </row>
    <row r="10" spans="1:3" ht="14.25" customHeight="1" x14ac:dyDescent="0.2">
      <c r="A10" s="28" t="s">
        <v>132</v>
      </c>
      <c r="B10" s="23">
        <v>48119978013</v>
      </c>
      <c r="C10" s="24">
        <v>1357500</v>
      </c>
    </row>
    <row r="11" spans="1:3" x14ac:dyDescent="0.2">
      <c r="A11" s="28" t="s">
        <v>136</v>
      </c>
      <c r="B11" s="23">
        <v>13633779950</v>
      </c>
      <c r="C11" s="24">
        <v>599489</v>
      </c>
    </row>
    <row r="12" spans="1:3" x14ac:dyDescent="0.2">
      <c r="A12" s="28" t="s">
        <v>133</v>
      </c>
      <c r="B12" s="23">
        <v>52621105995</v>
      </c>
      <c r="C12" s="24">
        <v>750000</v>
      </c>
    </row>
    <row r="13" spans="1:3" x14ac:dyDescent="0.2">
      <c r="A13" s="28" t="s">
        <v>106</v>
      </c>
      <c r="B13" s="23">
        <v>53123631470</v>
      </c>
      <c r="C13" s="24">
        <v>1050000</v>
      </c>
    </row>
    <row r="14" spans="1:3" x14ac:dyDescent="0.2">
      <c r="A14" s="28" t="s">
        <v>122</v>
      </c>
      <c r="B14" s="23">
        <v>15650439580</v>
      </c>
      <c r="C14" s="24">
        <v>375338</v>
      </c>
    </row>
    <row r="15" spans="1:3" x14ac:dyDescent="0.2">
      <c r="A15" s="28" t="s">
        <v>120</v>
      </c>
      <c r="B15" s="23">
        <v>90115338979</v>
      </c>
      <c r="C15" s="24">
        <v>312500</v>
      </c>
    </row>
    <row r="16" spans="1:3" x14ac:dyDescent="0.2">
      <c r="A16" s="28" t="s">
        <v>142</v>
      </c>
      <c r="B16" s="23">
        <v>41648219050</v>
      </c>
      <c r="C16" s="24">
        <v>1357500</v>
      </c>
    </row>
    <row r="17" spans="1:3" x14ac:dyDescent="0.2">
      <c r="A17" s="28" t="s">
        <v>70</v>
      </c>
      <c r="B17" s="23">
        <v>67100714181</v>
      </c>
      <c r="C17" s="24">
        <v>1305000</v>
      </c>
    </row>
    <row r="18" spans="1:3" x14ac:dyDescent="0.2">
      <c r="A18" s="28" t="s">
        <v>126</v>
      </c>
      <c r="B18" s="23">
        <v>17619137576</v>
      </c>
      <c r="C18" s="24">
        <v>1260000</v>
      </c>
    </row>
    <row r="19" spans="1:3" ht="13.5" customHeight="1" x14ac:dyDescent="0.2">
      <c r="A19" s="28" t="s">
        <v>139</v>
      </c>
      <c r="B19" s="23">
        <v>32615598322</v>
      </c>
      <c r="C19" s="24">
        <v>715500</v>
      </c>
    </row>
    <row r="20" spans="1:3" x14ac:dyDescent="0.2">
      <c r="A20" s="28" t="s">
        <v>15</v>
      </c>
      <c r="B20" s="23">
        <v>38119270816</v>
      </c>
      <c r="C20" s="24">
        <v>875000</v>
      </c>
    </row>
    <row r="21" spans="1:3" x14ac:dyDescent="0.2">
      <c r="A21" s="28" t="s">
        <v>47</v>
      </c>
      <c r="B21" s="23">
        <v>74111977354</v>
      </c>
      <c r="C21" s="24">
        <v>1125000</v>
      </c>
    </row>
    <row r="22" spans="1:3" x14ac:dyDescent="0.2">
      <c r="A22" s="28" t="s">
        <v>105</v>
      </c>
      <c r="B22" s="23">
        <v>34650766911</v>
      </c>
      <c r="C22" s="24">
        <v>1357500</v>
      </c>
    </row>
    <row r="23" spans="1:3" x14ac:dyDescent="0.2">
      <c r="A23" s="28" t="s">
        <v>128</v>
      </c>
      <c r="B23" s="23">
        <v>84633461453</v>
      </c>
      <c r="C23" s="24">
        <v>730923</v>
      </c>
    </row>
    <row r="24" spans="1:3" x14ac:dyDescent="0.2">
      <c r="A24" s="28" t="s">
        <v>134</v>
      </c>
      <c r="B24" s="23">
        <v>66059326519</v>
      </c>
      <c r="C24" s="24">
        <v>406250</v>
      </c>
    </row>
    <row r="25" spans="1:3" x14ac:dyDescent="0.2">
      <c r="A25" s="28" t="s">
        <v>98</v>
      </c>
      <c r="B25" s="23">
        <v>79131843868</v>
      </c>
      <c r="C25" s="24">
        <v>1125000</v>
      </c>
    </row>
    <row r="26" spans="1:3" x14ac:dyDescent="0.2">
      <c r="A26" s="28" t="s">
        <v>140</v>
      </c>
      <c r="B26" s="23">
        <v>55101714989</v>
      </c>
      <c r="C26" s="24">
        <v>1357500</v>
      </c>
    </row>
    <row r="27" spans="1:3" x14ac:dyDescent="0.2">
      <c r="A27" s="28" t="s">
        <v>99</v>
      </c>
      <c r="B27" s="23">
        <v>99617789732</v>
      </c>
      <c r="C27" s="24">
        <v>500000</v>
      </c>
    </row>
    <row r="28" spans="1:3" x14ac:dyDescent="0.2">
      <c r="A28" s="28" t="s">
        <v>141</v>
      </c>
      <c r="B28" s="23">
        <v>59006911744</v>
      </c>
      <c r="C28" s="24">
        <v>500000</v>
      </c>
    </row>
    <row r="29" spans="1:3" x14ac:dyDescent="0.2">
      <c r="A29" s="28" t="s">
        <v>81</v>
      </c>
      <c r="B29" s="23">
        <v>99073155781</v>
      </c>
      <c r="C29" s="24">
        <v>660000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BA50F3-BC4F-4996-8359-4980218FE994}">
  <sheetPr>
    <tabColor rgb="FF92D050"/>
  </sheetPr>
  <dimension ref="A1:C32"/>
  <sheetViews>
    <sheetView tabSelected="1" workbookViewId="0">
      <selection activeCell="B41" sqref="B41"/>
    </sheetView>
  </sheetViews>
  <sheetFormatPr defaultRowHeight="12.75" x14ac:dyDescent="0.2"/>
  <cols>
    <col min="1" max="1" width="38.28515625" style="26" customWidth="1"/>
    <col min="2" max="2" width="26.7109375" customWidth="1"/>
    <col min="3" max="3" width="39.42578125" style="27" customWidth="1"/>
    <col min="5" max="5" width="32.85546875" customWidth="1"/>
  </cols>
  <sheetData>
    <row r="1" spans="1:3" x14ac:dyDescent="0.2">
      <c r="A1" s="12" t="s">
        <v>3</v>
      </c>
      <c r="B1" s="15" t="s">
        <v>4</v>
      </c>
      <c r="C1" s="15" t="s">
        <v>5</v>
      </c>
    </row>
    <row r="2" spans="1:3" x14ac:dyDescent="0.2">
      <c r="A2" t="str">
        <f>PROPER("AUSMON RESOURCES LIMITED")</f>
        <v>Ausmon Resources Limited</v>
      </c>
      <c r="B2" s="23">
        <v>88134358964</v>
      </c>
      <c r="C2" s="29">
        <v>600000</v>
      </c>
    </row>
    <row r="3" spans="1:3" x14ac:dyDescent="0.2">
      <c r="A3" t="str">
        <f>PROPER("BARTON GOLD HOLDINGS LIMITED")</f>
        <v>Barton Gold Holdings Limited</v>
      </c>
      <c r="B3" s="23">
        <v>36633442618</v>
      </c>
      <c r="C3" s="29">
        <v>1488500</v>
      </c>
    </row>
    <row r="4" spans="1:3" x14ac:dyDescent="0.2">
      <c r="A4" t="str">
        <f>PROPER("BMG RESOURCES LIMITED")</f>
        <v>Bmg Resources Limited</v>
      </c>
      <c r="B4">
        <v>96107118678</v>
      </c>
      <c r="C4" s="30">
        <v>364250</v>
      </c>
    </row>
    <row r="5" spans="1:3" x14ac:dyDescent="0.2">
      <c r="A5" t="str">
        <f>PROPER("COSMO METALS LIMITED")</f>
        <v>Cosmo Metals Limited</v>
      </c>
      <c r="B5" s="23">
        <v>17653132828</v>
      </c>
      <c r="C5" s="29">
        <v>960000</v>
      </c>
    </row>
    <row r="6" spans="1:3" ht="12" customHeight="1" x14ac:dyDescent="0.2">
      <c r="A6" t="str">
        <f>PROPER("DREADNOUGHT RESOURCES LIMITED")</f>
        <v>Dreadnought Resources Limited</v>
      </c>
      <c r="B6" s="23">
        <v>40119031864</v>
      </c>
      <c r="C6" s="29">
        <v>1488500</v>
      </c>
    </row>
    <row r="7" spans="1:3" x14ac:dyDescent="0.2">
      <c r="A7" t="str">
        <f>PROPER("EASTERN METALS LTD")</f>
        <v>Eastern Metals Ltd</v>
      </c>
      <c r="B7" s="23">
        <v>29643902943</v>
      </c>
      <c r="C7" s="29">
        <v>910750</v>
      </c>
    </row>
    <row r="8" spans="1:3" x14ac:dyDescent="0.2">
      <c r="A8" t="str">
        <f>PROPER("ENCOUNTER RESOURCES LIMITED")</f>
        <v>Encounter Resources Limited</v>
      </c>
      <c r="B8" s="23">
        <v>47109815796</v>
      </c>
      <c r="C8" s="29">
        <v>1475000</v>
      </c>
    </row>
    <row r="9" spans="1:3" x14ac:dyDescent="0.2">
      <c r="A9" t="str">
        <f>PROPER("ERRAWARRA RESOURCES LTD")</f>
        <v>Errawarra Resources Ltd</v>
      </c>
      <c r="B9" s="23">
        <v>95155472834</v>
      </c>
      <c r="C9" s="29">
        <v>450000</v>
      </c>
    </row>
    <row r="10" spans="1:3" ht="14.25" customHeight="1" x14ac:dyDescent="0.2">
      <c r="A10" t="str">
        <f>PROPER("Everest Metals Corporation Ltd")</f>
        <v>Everest Metals Corporation Ltd</v>
      </c>
      <c r="B10" s="23">
        <v>48119978013</v>
      </c>
      <c r="C10" s="29">
        <v>1170000</v>
      </c>
    </row>
    <row r="11" spans="1:3" x14ac:dyDescent="0.2">
      <c r="A11" t="str">
        <f>PROPER("GODOLPHIN RESOURCES LIMITED")</f>
        <v>Godolphin Resources Limited</v>
      </c>
      <c r="B11" s="23">
        <v>13633779950</v>
      </c>
      <c r="C11" s="29">
        <v>600000</v>
      </c>
    </row>
    <row r="12" spans="1:3" x14ac:dyDescent="0.2">
      <c r="A12" t="str">
        <f>PROPER("GOLDEN STATE MINING LIMITED")</f>
        <v>Golden State Mining Limited</v>
      </c>
      <c r="B12" s="23">
        <v>52621105995</v>
      </c>
      <c r="C12" s="29">
        <v>875000</v>
      </c>
    </row>
    <row r="13" spans="1:3" x14ac:dyDescent="0.2">
      <c r="A13" t="str">
        <f>PROPER("GREAT SOUTHERN MINING LIMITED")</f>
        <v>Great Southern Mining Limited</v>
      </c>
      <c r="B13">
        <v>37148168825</v>
      </c>
      <c r="C13" s="30">
        <v>1488500</v>
      </c>
    </row>
    <row r="14" spans="1:3" x14ac:dyDescent="0.2">
      <c r="A14" t="str">
        <f>PROPER("GREAT WESTERN EXPLORATION LIMITED")</f>
        <v>Great Western Exploration Limited</v>
      </c>
      <c r="B14" s="23">
        <v>53123631470</v>
      </c>
      <c r="C14" s="29">
        <v>1488500</v>
      </c>
    </row>
    <row r="15" spans="1:3" x14ac:dyDescent="0.2">
      <c r="A15" t="str">
        <f>PROPER("HAMELIN GOLD LIMITED")</f>
        <v>Hamelin Gold Limited</v>
      </c>
      <c r="B15" s="23">
        <v>15650439580</v>
      </c>
      <c r="C15" s="29">
        <v>1488500</v>
      </c>
    </row>
    <row r="16" spans="1:3" x14ac:dyDescent="0.2">
      <c r="A16" t="str">
        <f>PROPER("INCA MINERALS LIMITED")</f>
        <v>Inca Minerals Limited</v>
      </c>
      <c r="B16" s="23">
        <v>36128512907</v>
      </c>
      <c r="C16" s="29">
        <v>437500</v>
      </c>
    </row>
    <row r="17" spans="1:3" x14ac:dyDescent="0.2">
      <c r="A17" t="str">
        <f>PROPER("INVESTIGATOR RESOURCES LTD")</f>
        <v>Investigator Resources Ltd</v>
      </c>
      <c r="B17" s="23">
        <v>90115338979</v>
      </c>
      <c r="C17" s="29">
        <v>300000</v>
      </c>
    </row>
    <row r="18" spans="1:3" x14ac:dyDescent="0.2">
      <c r="A18" t="str">
        <f>PROPER("ITECH MINERALS LTD")</f>
        <v>Itech Minerals Ltd</v>
      </c>
      <c r="B18" s="23">
        <v>41648219050</v>
      </c>
      <c r="C18" s="29">
        <v>1250000</v>
      </c>
    </row>
    <row r="19" spans="1:3" ht="13.5" customHeight="1" x14ac:dyDescent="0.2">
      <c r="A19" t="str">
        <f>PROPER("KING RIVER RESOURCES LIMITED")</f>
        <v>King River Resources Limited</v>
      </c>
      <c r="B19" s="23">
        <v>67100714181</v>
      </c>
      <c r="C19" s="29">
        <v>1350000</v>
      </c>
    </row>
    <row r="20" spans="1:3" x14ac:dyDescent="0.2">
      <c r="A20" t="str">
        <f>PROPER("KOONENBERRY GOLD LIMITED")</f>
        <v>Koonenberry Gold Limited</v>
      </c>
      <c r="B20" s="23">
        <v>17619137576</v>
      </c>
      <c r="C20" s="29">
        <v>780000</v>
      </c>
    </row>
    <row r="21" spans="1:3" x14ac:dyDescent="0.2">
      <c r="A21" t="str">
        <f>PROPER("MAGMATIC RESOURCES LIMITED")</f>
        <v>Magmatic Resources Limited</v>
      </c>
      <c r="B21" s="23">
        <v>32615598322</v>
      </c>
      <c r="C21" s="29">
        <v>428000</v>
      </c>
    </row>
    <row r="22" spans="1:3" x14ac:dyDescent="0.2">
      <c r="A22" t="str">
        <f>PROPER("MARMOTA LIMITED")</f>
        <v>Marmota Limited</v>
      </c>
      <c r="B22" s="23">
        <v>38119270816</v>
      </c>
      <c r="C22" s="29">
        <v>925000</v>
      </c>
    </row>
    <row r="23" spans="1:3" x14ac:dyDescent="0.2">
      <c r="A23" t="s">
        <v>47</v>
      </c>
      <c r="B23" s="23">
        <v>74111977354</v>
      </c>
      <c r="C23" s="29">
        <v>1050000</v>
      </c>
    </row>
    <row r="24" spans="1:3" x14ac:dyDescent="0.2">
      <c r="A24" t="str">
        <f>PROPER("MINERALS 260 LIMITED")</f>
        <v>Minerals 260 Limited</v>
      </c>
      <c r="B24" s="23">
        <v>34650766911</v>
      </c>
      <c r="C24" s="29">
        <v>1488500</v>
      </c>
    </row>
    <row r="25" spans="1:3" x14ac:dyDescent="0.2">
      <c r="A25" t="s">
        <v>121</v>
      </c>
      <c r="B25" s="23">
        <v>34635359965</v>
      </c>
      <c r="C25" s="29">
        <v>450000</v>
      </c>
    </row>
    <row r="26" spans="1:3" x14ac:dyDescent="0.2">
      <c r="A26" t="str">
        <f>PROPER("POWER MINERALS LIMITED")</f>
        <v>Power Minerals Limited</v>
      </c>
      <c r="B26" s="23">
        <v>55101714989</v>
      </c>
      <c r="C26" s="29">
        <v>900000</v>
      </c>
    </row>
    <row r="27" spans="1:3" x14ac:dyDescent="0.2">
      <c r="A27" t="s">
        <v>99</v>
      </c>
      <c r="B27" s="23">
        <v>99617789732</v>
      </c>
      <c r="C27" s="29">
        <v>1200000</v>
      </c>
    </row>
    <row r="28" spans="1:3" x14ac:dyDescent="0.2">
      <c r="A28" t="str">
        <f>PROPER("RIMFIRE PACIFIC MINING LIMITED")</f>
        <v>Rimfire Pacific Mining Limited</v>
      </c>
      <c r="B28" s="23">
        <v>59006911744</v>
      </c>
      <c r="C28" s="29">
        <v>750000</v>
      </c>
    </row>
    <row r="29" spans="1:3" x14ac:dyDescent="0.2">
      <c r="A29" t="str">
        <f>PROPER("STAVELY MINERALS LIMITED")</f>
        <v>Stavely Minerals Limited</v>
      </c>
      <c r="B29" s="23">
        <v>33119826907</v>
      </c>
      <c r="C29" s="29">
        <v>750000</v>
      </c>
    </row>
    <row r="30" spans="1:3" x14ac:dyDescent="0.2">
      <c r="A30" t="str">
        <f>PROPER("SUNSHINE METALS LIMITED")</f>
        <v>Sunshine Metals Limited</v>
      </c>
      <c r="B30">
        <v>12063388821</v>
      </c>
      <c r="C30" s="30">
        <v>1075000</v>
      </c>
    </row>
    <row r="31" spans="1:3" x14ac:dyDescent="0.2">
      <c r="A31" t="str">
        <f>PROPER("TORQUE METALS LIMITED")</f>
        <v>Torque Metals Limited</v>
      </c>
      <c r="B31" s="23">
        <v>44621122905</v>
      </c>
      <c r="C31" s="29">
        <v>1488500</v>
      </c>
    </row>
    <row r="32" spans="1:3" x14ac:dyDescent="0.2">
      <c r="A32" t="s">
        <v>81</v>
      </c>
      <c r="B32" s="23">
        <v>99073155781</v>
      </c>
      <c r="C32" s="29">
        <v>300000</v>
      </c>
    </row>
  </sheetData>
  <autoFilter ref="A1:C32" xr:uid="{00BA50F3-BC4F-4996-8359-4980218FE994}">
    <sortState xmlns:xlrd2="http://schemas.microsoft.com/office/spreadsheetml/2017/richdata2" ref="A2:C32">
      <sortCondition ref="A1:A32"/>
    </sortState>
  </autoFilter>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JMEI version</vt:lpstr>
      <vt:lpstr>2017-18</vt:lpstr>
      <vt:lpstr>2018-19</vt:lpstr>
      <vt:lpstr>2019-20</vt:lpstr>
      <vt:lpstr>2020-21</vt:lpstr>
      <vt:lpstr>2021-22</vt:lpstr>
      <vt:lpstr>2022-23</vt:lpstr>
      <vt:lpstr>2023-24</vt:lpstr>
      <vt:lpstr>2024-25</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2018-05-21T00:20:07Z</dcterms:created>
  <dcterms:modified xsi:type="dcterms:W3CDTF">2024-07-10T08:56:43Z</dcterms:modified>
  <cp:category/>
  <cp:contentStatus/>
</cp:coreProperties>
</file>