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M-07-CDC.it.csiro.au\OSM_CBR_LW_BA_working\NIC\her134\NAM\2.3ConceptualModel\hazards\"/>
    </mc:Choice>
  </mc:AlternateContent>
  <bookViews>
    <workbookView xWindow="0" yWindow="0" windowWidth="18390" windowHeight="10245" tabRatio="812" firstSheet="1" activeTab="3"/>
  </bookViews>
  <sheets>
    <sheet name="IMEA" sheetId="2" r:id="rId1"/>
    <sheet name="Xcheck4Rdata" sheetId="17" r:id="rId2"/>
    <sheet name="IMEAclass4BA" sheetId="18" r:id="rId3"/>
    <sheet name="stats4word" sheetId="20" r:id="rId4"/>
    <sheet name="4R" sheetId="15" r:id="rId5"/>
    <sheet name="Pivot table" sheetId="7" r:id="rId6"/>
  </sheets>
  <externalReferences>
    <externalReference r:id="rId7"/>
  </externalReferences>
  <definedNames>
    <definedName name="_xlnm._FilterDatabase" localSheetId="4" hidden="1">'4R'!$A$1:$AB$240</definedName>
    <definedName name="_xlnm._FilterDatabase" localSheetId="0" hidden="1">IMEA!$A$1:$X$368</definedName>
    <definedName name="Components">#REF!</definedName>
    <definedName name="Detect">[1]Lists_and_defintions!$G$2:$G$12</definedName>
    <definedName name="Detect_score">#REF!</definedName>
    <definedName name="Detect_score2">[1]Lists_and_defintions!$G$2:$G$12</definedName>
    <definedName name="Life_cycle">#REF!</definedName>
    <definedName name="Like_score">#REF!</definedName>
    <definedName name="Severity_score">#REF!</definedName>
    <definedName name="test">#REF!</definedName>
  </definedNames>
  <calcPr calcId="152511"/>
  <pivotCaches>
    <pivotCache cacheId="0" r:id="rId8"/>
    <pivotCache cacheId="1" r:id="rId9"/>
  </pivotCaches>
</workbook>
</file>

<file path=xl/calcChain.xml><?xml version="1.0" encoding="utf-8"?>
<calcChain xmlns="http://schemas.openxmlformats.org/spreadsheetml/2006/main">
  <c r="F24" i="20" l="1"/>
  <c r="F23" i="20"/>
  <c r="F22" i="20"/>
  <c r="F21" i="20"/>
  <c r="F20" i="20"/>
  <c r="F19" i="20"/>
  <c r="F18" i="20"/>
  <c r="F17" i="20"/>
  <c r="F16" i="20"/>
  <c r="F15" i="20"/>
  <c r="F14" i="20"/>
  <c r="F13" i="20"/>
  <c r="F12" i="20"/>
  <c r="E12" i="20"/>
  <c r="F11" i="20"/>
  <c r="F10" i="20"/>
  <c r="F9" i="20"/>
  <c r="E9" i="20"/>
  <c r="F8" i="20"/>
  <c r="F7" i="20"/>
  <c r="F6" i="20"/>
  <c r="F5" i="20"/>
  <c r="E5" i="20"/>
  <c r="V240" i="15" l="1"/>
  <c r="U240" i="15"/>
  <c r="T240" i="15"/>
  <c r="S240" i="15"/>
  <c r="F240" i="15"/>
  <c r="D240" i="15"/>
  <c r="B240" i="15"/>
  <c r="V239" i="15"/>
  <c r="U239" i="15"/>
  <c r="T239" i="15"/>
  <c r="S239" i="15"/>
  <c r="F239" i="15"/>
  <c r="D239" i="15"/>
  <c r="B239" i="15"/>
  <c r="V238" i="15"/>
  <c r="U238" i="15"/>
  <c r="T238" i="15"/>
  <c r="S238" i="15"/>
  <c r="F238" i="15"/>
  <c r="D238" i="15"/>
  <c r="B238" i="15"/>
  <c r="V237" i="15"/>
  <c r="U237" i="15"/>
  <c r="T237" i="15"/>
  <c r="S237" i="15"/>
  <c r="F237" i="15"/>
  <c r="D237" i="15"/>
  <c r="B237" i="15"/>
  <c r="V236" i="15"/>
  <c r="U236" i="15"/>
  <c r="T236" i="15"/>
  <c r="S236" i="15"/>
  <c r="F236" i="15"/>
  <c r="D236" i="15"/>
  <c r="B236" i="15"/>
  <c r="V235" i="15"/>
  <c r="U235" i="15"/>
  <c r="T235" i="15"/>
  <c r="S235" i="15"/>
  <c r="F235" i="15"/>
  <c r="D235" i="15"/>
  <c r="B235" i="15"/>
  <c r="V234" i="15"/>
  <c r="U234" i="15"/>
  <c r="T234" i="15"/>
  <c r="S234" i="15"/>
  <c r="F234" i="15"/>
  <c r="D234" i="15"/>
  <c r="B234" i="15"/>
  <c r="V233" i="15"/>
  <c r="U233" i="15"/>
  <c r="T233" i="15"/>
  <c r="S233" i="15"/>
  <c r="F233" i="15"/>
  <c r="D233" i="15"/>
  <c r="B233" i="15"/>
  <c r="V232" i="15"/>
  <c r="U232" i="15"/>
  <c r="T232" i="15"/>
  <c r="S232" i="15"/>
  <c r="F232" i="15"/>
  <c r="D232" i="15"/>
  <c r="B232" i="15"/>
  <c r="V231" i="15"/>
  <c r="U231" i="15"/>
  <c r="T231" i="15"/>
  <c r="S231" i="15"/>
  <c r="F231" i="15"/>
  <c r="D231" i="15"/>
  <c r="B231" i="15"/>
  <c r="V230" i="15"/>
  <c r="U230" i="15"/>
  <c r="T230" i="15"/>
  <c r="S230" i="15"/>
  <c r="F230" i="15"/>
  <c r="D230" i="15"/>
  <c r="B230" i="15"/>
  <c r="V229" i="15"/>
  <c r="U229" i="15"/>
  <c r="T229" i="15"/>
  <c r="S229" i="15"/>
  <c r="F229" i="15"/>
  <c r="D229" i="15"/>
  <c r="B229" i="15"/>
  <c r="V228" i="15"/>
  <c r="U228" i="15"/>
  <c r="T228" i="15"/>
  <c r="S228" i="15"/>
  <c r="F228" i="15"/>
  <c r="D228" i="15"/>
  <c r="B228" i="15"/>
  <c r="V227" i="15"/>
  <c r="U227" i="15"/>
  <c r="T227" i="15"/>
  <c r="S227" i="15"/>
  <c r="F227" i="15"/>
  <c r="D227" i="15"/>
  <c r="B227" i="15"/>
  <c r="V226" i="15"/>
  <c r="U226" i="15"/>
  <c r="T226" i="15"/>
  <c r="S226" i="15"/>
  <c r="F226" i="15"/>
  <c r="D226" i="15"/>
  <c r="B226" i="15"/>
  <c r="V225" i="15"/>
  <c r="U225" i="15"/>
  <c r="T225" i="15"/>
  <c r="S225" i="15"/>
  <c r="F225" i="15"/>
  <c r="D225" i="15"/>
  <c r="B225" i="15"/>
  <c r="V224" i="15"/>
  <c r="U224" i="15"/>
  <c r="T224" i="15"/>
  <c r="S224" i="15"/>
  <c r="F224" i="15"/>
  <c r="D224" i="15"/>
  <c r="B224" i="15"/>
  <c r="V223" i="15"/>
  <c r="U223" i="15"/>
  <c r="T223" i="15"/>
  <c r="S223" i="15"/>
  <c r="F223" i="15"/>
  <c r="D223" i="15"/>
  <c r="B223" i="15"/>
  <c r="V222" i="15"/>
  <c r="U222" i="15"/>
  <c r="T222" i="15"/>
  <c r="S222" i="15"/>
  <c r="F222" i="15"/>
  <c r="D222" i="15"/>
  <c r="B222" i="15"/>
  <c r="V221" i="15"/>
  <c r="U221" i="15"/>
  <c r="T221" i="15"/>
  <c r="S221" i="15"/>
  <c r="F221" i="15"/>
  <c r="D221" i="15"/>
  <c r="B221" i="15"/>
  <c r="V220" i="15"/>
  <c r="U220" i="15"/>
  <c r="T220" i="15"/>
  <c r="S220" i="15"/>
  <c r="F220" i="15"/>
  <c r="D220" i="15"/>
  <c r="B220" i="15"/>
  <c r="V219" i="15"/>
  <c r="U219" i="15"/>
  <c r="T219" i="15"/>
  <c r="S219" i="15"/>
  <c r="F219" i="15"/>
  <c r="D219" i="15"/>
  <c r="B219" i="15"/>
  <c r="V218" i="15"/>
  <c r="U218" i="15"/>
  <c r="T218" i="15"/>
  <c r="S218" i="15"/>
  <c r="F218" i="15"/>
  <c r="D218" i="15"/>
  <c r="B218" i="15"/>
  <c r="V217" i="15"/>
  <c r="U217" i="15"/>
  <c r="T217" i="15"/>
  <c r="S217" i="15"/>
  <c r="F217" i="15"/>
  <c r="D217" i="15"/>
  <c r="B217" i="15"/>
  <c r="V216" i="15"/>
  <c r="U216" i="15"/>
  <c r="T216" i="15"/>
  <c r="S216" i="15"/>
  <c r="F216" i="15"/>
  <c r="D216" i="15"/>
  <c r="B216" i="15"/>
  <c r="V215" i="15"/>
  <c r="U215" i="15"/>
  <c r="T215" i="15"/>
  <c r="S215" i="15"/>
  <c r="F215" i="15"/>
  <c r="D215" i="15"/>
  <c r="B215" i="15"/>
  <c r="V214" i="15"/>
  <c r="U214" i="15"/>
  <c r="T214" i="15"/>
  <c r="S214" i="15"/>
  <c r="F214" i="15"/>
  <c r="D214" i="15"/>
  <c r="B214" i="15"/>
  <c r="V213" i="15"/>
  <c r="U213" i="15"/>
  <c r="T213" i="15"/>
  <c r="S213" i="15"/>
  <c r="F213" i="15"/>
  <c r="D213" i="15"/>
  <c r="B213" i="15"/>
  <c r="V212" i="15"/>
  <c r="U212" i="15"/>
  <c r="T212" i="15"/>
  <c r="S212" i="15"/>
  <c r="F212" i="15"/>
  <c r="D212" i="15"/>
  <c r="B212" i="15"/>
  <c r="V211" i="15"/>
  <c r="U211" i="15"/>
  <c r="T211" i="15"/>
  <c r="S211" i="15"/>
  <c r="F211" i="15"/>
  <c r="D211" i="15"/>
  <c r="B211" i="15"/>
  <c r="V210" i="15"/>
  <c r="U210" i="15"/>
  <c r="T210" i="15"/>
  <c r="S210" i="15"/>
  <c r="F210" i="15"/>
  <c r="D210" i="15"/>
  <c r="B210" i="15"/>
  <c r="V209" i="15"/>
  <c r="U209" i="15"/>
  <c r="T209" i="15"/>
  <c r="S209" i="15"/>
  <c r="F209" i="15"/>
  <c r="D209" i="15"/>
  <c r="B209" i="15"/>
  <c r="V208" i="15"/>
  <c r="U208" i="15"/>
  <c r="T208" i="15"/>
  <c r="S208" i="15"/>
  <c r="F208" i="15"/>
  <c r="D208" i="15"/>
  <c r="B208" i="15"/>
  <c r="V207" i="15"/>
  <c r="U207" i="15"/>
  <c r="T207" i="15"/>
  <c r="S207" i="15"/>
  <c r="F207" i="15"/>
  <c r="D207" i="15"/>
  <c r="B207" i="15"/>
  <c r="V206" i="15"/>
  <c r="U206" i="15"/>
  <c r="T206" i="15"/>
  <c r="S206" i="15"/>
  <c r="F206" i="15"/>
  <c r="D206" i="15"/>
  <c r="B206" i="15"/>
  <c r="V205" i="15"/>
  <c r="U205" i="15"/>
  <c r="T205" i="15"/>
  <c r="S205" i="15"/>
  <c r="F205" i="15"/>
  <c r="D205" i="15"/>
  <c r="B205" i="15"/>
  <c r="V204" i="15"/>
  <c r="U204" i="15"/>
  <c r="T204" i="15"/>
  <c r="S204" i="15"/>
  <c r="F204" i="15"/>
  <c r="D204" i="15"/>
  <c r="B204" i="15"/>
  <c r="V203" i="15"/>
  <c r="U203" i="15"/>
  <c r="T203" i="15"/>
  <c r="S203" i="15"/>
  <c r="F203" i="15"/>
  <c r="D203" i="15"/>
  <c r="B203" i="15"/>
  <c r="V202" i="15"/>
  <c r="U202" i="15"/>
  <c r="T202" i="15"/>
  <c r="S202" i="15"/>
  <c r="F202" i="15"/>
  <c r="D202" i="15"/>
  <c r="B202" i="15"/>
  <c r="V201" i="15"/>
  <c r="U201" i="15"/>
  <c r="T201" i="15"/>
  <c r="S201" i="15"/>
  <c r="F201" i="15"/>
  <c r="D201" i="15"/>
  <c r="B201" i="15"/>
  <c r="V200" i="15"/>
  <c r="U200" i="15"/>
  <c r="T200" i="15"/>
  <c r="S200" i="15"/>
  <c r="F200" i="15"/>
  <c r="D200" i="15"/>
  <c r="B200" i="15"/>
  <c r="V199" i="15"/>
  <c r="U199" i="15"/>
  <c r="T199" i="15"/>
  <c r="S199" i="15"/>
  <c r="F199" i="15"/>
  <c r="D199" i="15"/>
  <c r="B199" i="15"/>
  <c r="V198" i="15"/>
  <c r="U198" i="15"/>
  <c r="T198" i="15"/>
  <c r="S198" i="15"/>
  <c r="F198" i="15"/>
  <c r="D198" i="15"/>
  <c r="B198" i="15"/>
  <c r="V197" i="15"/>
  <c r="U197" i="15"/>
  <c r="T197" i="15"/>
  <c r="S197" i="15"/>
  <c r="F197" i="15"/>
  <c r="D197" i="15"/>
  <c r="B197" i="15"/>
  <c r="V196" i="15"/>
  <c r="U196" i="15"/>
  <c r="T196" i="15"/>
  <c r="S196" i="15"/>
  <c r="F196" i="15"/>
  <c r="D196" i="15"/>
  <c r="B196" i="15"/>
  <c r="V195" i="15"/>
  <c r="U195" i="15"/>
  <c r="T195" i="15"/>
  <c r="S195" i="15"/>
  <c r="F195" i="15"/>
  <c r="D195" i="15"/>
  <c r="B195" i="15"/>
  <c r="V194" i="15"/>
  <c r="U194" i="15"/>
  <c r="T194" i="15"/>
  <c r="S194" i="15"/>
  <c r="F194" i="15"/>
  <c r="D194" i="15"/>
  <c r="B194" i="15"/>
  <c r="V193" i="15"/>
  <c r="U193" i="15"/>
  <c r="T193" i="15"/>
  <c r="S193" i="15"/>
  <c r="F193" i="15"/>
  <c r="D193" i="15"/>
  <c r="B193" i="15"/>
  <c r="V192" i="15"/>
  <c r="U192" i="15"/>
  <c r="T192" i="15"/>
  <c r="S192" i="15"/>
  <c r="F192" i="15"/>
  <c r="D192" i="15"/>
  <c r="B192" i="15"/>
  <c r="V191" i="15"/>
  <c r="U191" i="15"/>
  <c r="T191" i="15"/>
  <c r="S191" i="15"/>
  <c r="F191" i="15"/>
  <c r="D191" i="15"/>
  <c r="B191" i="15"/>
  <c r="V190" i="15"/>
  <c r="U190" i="15"/>
  <c r="T190" i="15"/>
  <c r="S190" i="15"/>
  <c r="F190" i="15"/>
  <c r="D190" i="15"/>
  <c r="B190" i="15"/>
  <c r="V189" i="15"/>
  <c r="U189" i="15"/>
  <c r="T189" i="15"/>
  <c r="S189" i="15"/>
  <c r="F189" i="15"/>
  <c r="D189" i="15"/>
  <c r="B189" i="15"/>
  <c r="V188" i="15"/>
  <c r="U188" i="15"/>
  <c r="T188" i="15"/>
  <c r="S188" i="15"/>
  <c r="F188" i="15"/>
  <c r="D188" i="15"/>
  <c r="B188" i="15"/>
  <c r="V187" i="15"/>
  <c r="U187" i="15"/>
  <c r="T187" i="15"/>
  <c r="S187" i="15"/>
  <c r="F187" i="15"/>
  <c r="D187" i="15"/>
  <c r="B187" i="15"/>
  <c r="V186" i="15"/>
  <c r="U186" i="15"/>
  <c r="T186" i="15"/>
  <c r="S186" i="15"/>
  <c r="F186" i="15"/>
  <c r="D186" i="15"/>
  <c r="B186" i="15"/>
  <c r="V185" i="15"/>
  <c r="U185" i="15"/>
  <c r="T185" i="15"/>
  <c r="S185" i="15"/>
  <c r="F185" i="15"/>
  <c r="D185" i="15"/>
  <c r="B185" i="15"/>
  <c r="V184" i="15"/>
  <c r="U184" i="15"/>
  <c r="T184" i="15"/>
  <c r="S184" i="15"/>
  <c r="F184" i="15"/>
  <c r="D184" i="15"/>
  <c r="B184" i="15"/>
  <c r="V183" i="15"/>
  <c r="U183" i="15"/>
  <c r="T183" i="15"/>
  <c r="S183" i="15"/>
  <c r="F183" i="15"/>
  <c r="D183" i="15"/>
  <c r="B183" i="15"/>
  <c r="V182" i="15"/>
  <c r="U182" i="15"/>
  <c r="T182" i="15"/>
  <c r="S182" i="15"/>
  <c r="F182" i="15"/>
  <c r="D182" i="15"/>
  <c r="B182" i="15"/>
  <c r="V181" i="15"/>
  <c r="U181" i="15"/>
  <c r="T181" i="15"/>
  <c r="S181" i="15"/>
  <c r="F181" i="15"/>
  <c r="D181" i="15"/>
  <c r="B181" i="15"/>
  <c r="V180" i="15"/>
  <c r="U180" i="15"/>
  <c r="T180" i="15"/>
  <c r="S180" i="15"/>
  <c r="F180" i="15"/>
  <c r="D180" i="15"/>
  <c r="B180" i="15"/>
  <c r="V179" i="15"/>
  <c r="U179" i="15"/>
  <c r="T179" i="15"/>
  <c r="S179" i="15"/>
  <c r="F179" i="15"/>
  <c r="D179" i="15"/>
  <c r="B179" i="15"/>
  <c r="V178" i="15"/>
  <c r="U178" i="15"/>
  <c r="T178" i="15"/>
  <c r="S178" i="15"/>
  <c r="F178" i="15"/>
  <c r="D178" i="15"/>
  <c r="B178" i="15"/>
  <c r="V177" i="15"/>
  <c r="U177" i="15"/>
  <c r="T177" i="15"/>
  <c r="S177" i="15"/>
  <c r="F177" i="15"/>
  <c r="D177" i="15"/>
  <c r="B177" i="15"/>
  <c r="V176" i="15"/>
  <c r="U176" i="15"/>
  <c r="T176" i="15"/>
  <c r="S176" i="15"/>
  <c r="F176" i="15"/>
  <c r="D176" i="15"/>
  <c r="B176" i="15"/>
  <c r="V175" i="15"/>
  <c r="U175" i="15"/>
  <c r="T175" i="15"/>
  <c r="S175" i="15"/>
  <c r="F175" i="15"/>
  <c r="D175" i="15"/>
  <c r="B175" i="15"/>
  <c r="V174" i="15"/>
  <c r="U174" i="15"/>
  <c r="T174" i="15"/>
  <c r="S174" i="15"/>
  <c r="F174" i="15"/>
  <c r="D174" i="15"/>
  <c r="B174" i="15"/>
  <c r="V173" i="15"/>
  <c r="U173" i="15"/>
  <c r="T173" i="15"/>
  <c r="S173" i="15"/>
  <c r="F173" i="15"/>
  <c r="D173" i="15"/>
  <c r="B173" i="15"/>
  <c r="V172" i="15"/>
  <c r="U172" i="15"/>
  <c r="T172" i="15"/>
  <c r="S172" i="15"/>
  <c r="F172" i="15"/>
  <c r="D172" i="15"/>
  <c r="B172" i="15"/>
  <c r="V171" i="15"/>
  <c r="U171" i="15"/>
  <c r="T171" i="15"/>
  <c r="S171" i="15"/>
  <c r="F171" i="15"/>
  <c r="D171" i="15"/>
  <c r="B171" i="15"/>
  <c r="V170" i="15"/>
  <c r="U170" i="15"/>
  <c r="T170" i="15"/>
  <c r="S170" i="15"/>
  <c r="F170" i="15"/>
  <c r="D170" i="15"/>
  <c r="B170" i="15"/>
  <c r="V169" i="15"/>
  <c r="U169" i="15"/>
  <c r="T169" i="15"/>
  <c r="S169" i="15"/>
  <c r="F169" i="15"/>
  <c r="D169" i="15"/>
  <c r="B169" i="15"/>
  <c r="V168" i="15"/>
  <c r="U168" i="15"/>
  <c r="T168" i="15"/>
  <c r="S168" i="15"/>
  <c r="F168" i="15"/>
  <c r="D168" i="15"/>
  <c r="B168" i="15"/>
  <c r="V167" i="15"/>
  <c r="U167" i="15"/>
  <c r="T167" i="15"/>
  <c r="S167" i="15"/>
  <c r="F167" i="15"/>
  <c r="D167" i="15"/>
  <c r="B167" i="15"/>
  <c r="V166" i="15"/>
  <c r="U166" i="15"/>
  <c r="T166" i="15"/>
  <c r="S166" i="15"/>
  <c r="F166" i="15"/>
  <c r="D166" i="15"/>
  <c r="B166" i="15"/>
  <c r="V165" i="15"/>
  <c r="U165" i="15"/>
  <c r="T165" i="15"/>
  <c r="S165" i="15"/>
  <c r="F165" i="15"/>
  <c r="D165" i="15"/>
  <c r="B165" i="15"/>
  <c r="V164" i="15"/>
  <c r="U164" i="15"/>
  <c r="T164" i="15"/>
  <c r="S164" i="15"/>
  <c r="F164" i="15"/>
  <c r="D164" i="15"/>
  <c r="B164" i="15"/>
  <c r="V163" i="15"/>
  <c r="U163" i="15"/>
  <c r="T163" i="15"/>
  <c r="S163" i="15"/>
  <c r="F163" i="15"/>
  <c r="D163" i="15"/>
  <c r="B163" i="15"/>
  <c r="V162" i="15"/>
  <c r="U162" i="15"/>
  <c r="T162" i="15"/>
  <c r="S162" i="15"/>
  <c r="F162" i="15"/>
  <c r="D162" i="15"/>
  <c r="B162" i="15"/>
  <c r="V161" i="15"/>
  <c r="U161" i="15"/>
  <c r="T161" i="15"/>
  <c r="S161" i="15"/>
  <c r="F161" i="15"/>
  <c r="D161" i="15"/>
  <c r="B161" i="15"/>
  <c r="V160" i="15"/>
  <c r="U160" i="15"/>
  <c r="T160" i="15"/>
  <c r="S160" i="15"/>
  <c r="F160" i="15"/>
  <c r="D160" i="15"/>
  <c r="B160" i="15"/>
  <c r="V159" i="15"/>
  <c r="U159" i="15"/>
  <c r="T159" i="15"/>
  <c r="S159" i="15"/>
  <c r="F159" i="15"/>
  <c r="D159" i="15"/>
  <c r="B159" i="15"/>
  <c r="V158" i="15"/>
  <c r="U158" i="15"/>
  <c r="T158" i="15"/>
  <c r="S158" i="15"/>
  <c r="F158" i="15"/>
  <c r="D158" i="15"/>
  <c r="B158" i="15"/>
  <c r="V157" i="15"/>
  <c r="U157" i="15"/>
  <c r="T157" i="15"/>
  <c r="S157" i="15"/>
  <c r="F157" i="15"/>
  <c r="D157" i="15"/>
  <c r="B157" i="15"/>
  <c r="V156" i="15"/>
  <c r="U156" i="15"/>
  <c r="T156" i="15"/>
  <c r="S156" i="15"/>
  <c r="F156" i="15"/>
  <c r="D156" i="15"/>
  <c r="B156" i="15"/>
  <c r="V155" i="15"/>
  <c r="U155" i="15"/>
  <c r="T155" i="15"/>
  <c r="S155" i="15"/>
  <c r="F155" i="15"/>
  <c r="D155" i="15"/>
  <c r="B155" i="15"/>
  <c r="V154" i="15"/>
  <c r="U154" i="15"/>
  <c r="T154" i="15"/>
  <c r="S154" i="15"/>
  <c r="F154" i="15"/>
  <c r="D154" i="15"/>
  <c r="B154" i="15"/>
  <c r="V153" i="15"/>
  <c r="U153" i="15"/>
  <c r="T153" i="15"/>
  <c r="S153" i="15"/>
  <c r="F153" i="15"/>
  <c r="D153" i="15"/>
  <c r="B153" i="15"/>
  <c r="V152" i="15"/>
  <c r="U152" i="15"/>
  <c r="T152" i="15"/>
  <c r="S152" i="15"/>
  <c r="F152" i="15"/>
  <c r="D152" i="15"/>
  <c r="B152" i="15"/>
  <c r="V151" i="15"/>
  <c r="U151" i="15"/>
  <c r="T151" i="15"/>
  <c r="S151" i="15"/>
  <c r="F151" i="15"/>
  <c r="D151" i="15"/>
  <c r="B151" i="15"/>
  <c r="V150" i="15"/>
  <c r="U150" i="15"/>
  <c r="T150" i="15"/>
  <c r="S150" i="15"/>
  <c r="F150" i="15"/>
  <c r="D150" i="15"/>
  <c r="B150" i="15"/>
  <c r="V149" i="15"/>
  <c r="U149" i="15"/>
  <c r="T149" i="15"/>
  <c r="S149" i="15"/>
  <c r="F149" i="15"/>
  <c r="D149" i="15"/>
  <c r="B149" i="15"/>
  <c r="V148" i="15"/>
  <c r="U148" i="15"/>
  <c r="T148" i="15"/>
  <c r="S148" i="15"/>
  <c r="F148" i="15"/>
  <c r="D148" i="15"/>
  <c r="B148" i="15"/>
  <c r="V147" i="15"/>
  <c r="U147" i="15"/>
  <c r="T147" i="15"/>
  <c r="S147" i="15"/>
  <c r="F147" i="15"/>
  <c r="D147" i="15"/>
  <c r="B147" i="15"/>
  <c r="V146" i="15"/>
  <c r="U146" i="15"/>
  <c r="T146" i="15"/>
  <c r="S146" i="15"/>
  <c r="F146" i="15"/>
  <c r="D146" i="15"/>
  <c r="B146" i="15"/>
  <c r="V145" i="15"/>
  <c r="U145" i="15"/>
  <c r="T145" i="15"/>
  <c r="S145" i="15"/>
  <c r="F145" i="15"/>
  <c r="D145" i="15"/>
  <c r="B145" i="15"/>
  <c r="V144" i="15"/>
  <c r="U144" i="15"/>
  <c r="T144" i="15"/>
  <c r="S144" i="15"/>
  <c r="F144" i="15"/>
  <c r="D144" i="15"/>
  <c r="B144" i="15"/>
  <c r="V143" i="15"/>
  <c r="U143" i="15"/>
  <c r="T143" i="15"/>
  <c r="S143" i="15"/>
  <c r="F143" i="15"/>
  <c r="D143" i="15"/>
  <c r="B143" i="15"/>
  <c r="V142" i="15"/>
  <c r="U142" i="15"/>
  <c r="T142" i="15"/>
  <c r="S142" i="15"/>
  <c r="F142" i="15"/>
  <c r="D142" i="15"/>
  <c r="B142" i="15"/>
  <c r="V141" i="15"/>
  <c r="U141" i="15"/>
  <c r="T141" i="15"/>
  <c r="S141" i="15"/>
  <c r="F141" i="15"/>
  <c r="D141" i="15"/>
  <c r="B141" i="15"/>
  <c r="V140" i="15"/>
  <c r="U140" i="15"/>
  <c r="T140" i="15"/>
  <c r="S140" i="15"/>
  <c r="F140" i="15"/>
  <c r="D140" i="15"/>
  <c r="B140" i="15"/>
  <c r="V139" i="15"/>
  <c r="U139" i="15"/>
  <c r="T139" i="15"/>
  <c r="S139" i="15"/>
  <c r="F139" i="15"/>
  <c r="D139" i="15"/>
  <c r="B139" i="15"/>
  <c r="V138" i="15"/>
  <c r="U138" i="15"/>
  <c r="T138" i="15"/>
  <c r="S138" i="15"/>
  <c r="F138" i="15"/>
  <c r="D138" i="15"/>
  <c r="B138" i="15"/>
  <c r="V137" i="15"/>
  <c r="U137" i="15"/>
  <c r="T137" i="15"/>
  <c r="S137" i="15"/>
  <c r="F137" i="15"/>
  <c r="D137" i="15"/>
  <c r="B137" i="15"/>
  <c r="V136" i="15"/>
  <c r="U136" i="15"/>
  <c r="T136" i="15"/>
  <c r="S136" i="15"/>
  <c r="F136" i="15"/>
  <c r="D136" i="15"/>
  <c r="B136" i="15"/>
  <c r="V135" i="15"/>
  <c r="U135" i="15"/>
  <c r="T135" i="15"/>
  <c r="S135" i="15"/>
  <c r="F135" i="15"/>
  <c r="D135" i="15"/>
  <c r="B135" i="15"/>
  <c r="V134" i="15"/>
  <c r="U134" i="15"/>
  <c r="T134" i="15"/>
  <c r="S134" i="15"/>
  <c r="F134" i="15"/>
  <c r="D134" i="15"/>
  <c r="B134" i="15"/>
  <c r="V133" i="15"/>
  <c r="U133" i="15"/>
  <c r="T133" i="15"/>
  <c r="S133" i="15"/>
  <c r="F133" i="15"/>
  <c r="D133" i="15"/>
  <c r="B133" i="15"/>
  <c r="V132" i="15"/>
  <c r="U132" i="15"/>
  <c r="T132" i="15"/>
  <c r="S132" i="15"/>
  <c r="F132" i="15"/>
  <c r="D132" i="15"/>
  <c r="B132" i="15"/>
  <c r="V131" i="15"/>
  <c r="U131" i="15"/>
  <c r="T131" i="15"/>
  <c r="S131" i="15"/>
  <c r="F131" i="15"/>
  <c r="D131" i="15"/>
  <c r="B131" i="15"/>
  <c r="V130" i="15"/>
  <c r="U130" i="15"/>
  <c r="T130" i="15"/>
  <c r="S130" i="15"/>
  <c r="F130" i="15"/>
  <c r="D130" i="15"/>
  <c r="B130" i="15"/>
  <c r="V129" i="15"/>
  <c r="U129" i="15"/>
  <c r="T129" i="15"/>
  <c r="S129" i="15"/>
  <c r="F129" i="15"/>
  <c r="D129" i="15"/>
  <c r="B129" i="15"/>
  <c r="V128" i="15"/>
  <c r="U128" i="15"/>
  <c r="T128" i="15"/>
  <c r="S128" i="15"/>
  <c r="F128" i="15"/>
  <c r="D128" i="15"/>
  <c r="B128" i="15"/>
  <c r="V127" i="15"/>
  <c r="U127" i="15"/>
  <c r="T127" i="15"/>
  <c r="S127" i="15"/>
  <c r="F127" i="15"/>
  <c r="D127" i="15"/>
  <c r="B127" i="15"/>
  <c r="V126" i="15"/>
  <c r="U126" i="15"/>
  <c r="T126" i="15"/>
  <c r="S126" i="15"/>
  <c r="F126" i="15"/>
  <c r="D126" i="15"/>
  <c r="B126" i="15"/>
  <c r="V125" i="15"/>
  <c r="U125" i="15"/>
  <c r="T125" i="15"/>
  <c r="S125" i="15"/>
  <c r="F125" i="15"/>
  <c r="D125" i="15"/>
  <c r="B125" i="15"/>
  <c r="V124" i="15"/>
  <c r="U124" i="15"/>
  <c r="T124" i="15"/>
  <c r="S124" i="15"/>
  <c r="F124" i="15"/>
  <c r="D124" i="15"/>
  <c r="B124" i="15"/>
  <c r="V123" i="15"/>
  <c r="U123" i="15"/>
  <c r="T123" i="15"/>
  <c r="S123" i="15"/>
  <c r="F123" i="15"/>
  <c r="D123" i="15"/>
  <c r="B123" i="15"/>
  <c r="V122" i="15"/>
  <c r="U122" i="15"/>
  <c r="T122" i="15"/>
  <c r="S122" i="15"/>
  <c r="F122" i="15"/>
  <c r="D122" i="15"/>
  <c r="B122" i="15"/>
  <c r="V121" i="15"/>
  <c r="U121" i="15"/>
  <c r="T121" i="15"/>
  <c r="S121" i="15"/>
  <c r="F121" i="15"/>
  <c r="D121" i="15"/>
  <c r="B121" i="15"/>
  <c r="V120" i="15"/>
  <c r="U120" i="15"/>
  <c r="T120" i="15"/>
  <c r="S120" i="15"/>
  <c r="F120" i="15"/>
  <c r="D120" i="15"/>
  <c r="B120" i="15"/>
  <c r="V119" i="15"/>
  <c r="U119" i="15"/>
  <c r="T119" i="15"/>
  <c r="S119" i="15"/>
  <c r="F119" i="15"/>
  <c r="D119" i="15"/>
  <c r="B119" i="15"/>
  <c r="V118" i="15"/>
  <c r="U118" i="15"/>
  <c r="T118" i="15"/>
  <c r="S118" i="15"/>
  <c r="F118" i="15"/>
  <c r="D118" i="15"/>
  <c r="B118" i="15"/>
  <c r="V117" i="15"/>
  <c r="U117" i="15"/>
  <c r="T117" i="15"/>
  <c r="S117" i="15"/>
  <c r="F117" i="15"/>
  <c r="D117" i="15"/>
  <c r="B117" i="15"/>
  <c r="V116" i="15"/>
  <c r="U116" i="15"/>
  <c r="T116" i="15"/>
  <c r="S116" i="15"/>
  <c r="F116" i="15"/>
  <c r="D116" i="15"/>
  <c r="B116" i="15"/>
  <c r="V115" i="15"/>
  <c r="U115" i="15"/>
  <c r="T115" i="15"/>
  <c r="S115" i="15"/>
  <c r="F115" i="15"/>
  <c r="D115" i="15"/>
  <c r="B115" i="15"/>
  <c r="V114" i="15"/>
  <c r="U114" i="15"/>
  <c r="T114" i="15"/>
  <c r="S114" i="15"/>
  <c r="F114" i="15"/>
  <c r="D114" i="15"/>
  <c r="B114" i="15"/>
  <c r="V113" i="15"/>
  <c r="U113" i="15"/>
  <c r="T113" i="15"/>
  <c r="S113" i="15"/>
  <c r="F113" i="15"/>
  <c r="D113" i="15"/>
  <c r="B113" i="15"/>
  <c r="V112" i="15"/>
  <c r="U112" i="15"/>
  <c r="T112" i="15"/>
  <c r="S112" i="15"/>
  <c r="F112" i="15"/>
  <c r="D112" i="15"/>
  <c r="B112" i="15"/>
  <c r="V111" i="15"/>
  <c r="U111" i="15"/>
  <c r="T111" i="15"/>
  <c r="S111" i="15"/>
  <c r="F111" i="15"/>
  <c r="D111" i="15"/>
  <c r="B111" i="15"/>
  <c r="V110" i="15"/>
  <c r="U110" i="15"/>
  <c r="T110" i="15"/>
  <c r="S110" i="15"/>
  <c r="F110" i="15"/>
  <c r="D110" i="15"/>
  <c r="B110" i="15"/>
  <c r="V109" i="15"/>
  <c r="U109" i="15"/>
  <c r="T109" i="15"/>
  <c r="S109" i="15"/>
  <c r="F109" i="15"/>
  <c r="D109" i="15"/>
  <c r="B109" i="15"/>
  <c r="V108" i="15"/>
  <c r="U108" i="15"/>
  <c r="T108" i="15"/>
  <c r="S108" i="15"/>
  <c r="F108" i="15"/>
  <c r="D108" i="15"/>
  <c r="B108" i="15"/>
  <c r="V107" i="15"/>
  <c r="U107" i="15"/>
  <c r="T107" i="15"/>
  <c r="S107" i="15"/>
  <c r="F107" i="15"/>
  <c r="D107" i="15"/>
  <c r="B107" i="15"/>
  <c r="V106" i="15"/>
  <c r="U106" i="15"/>
  <c r="T106" i="15"/>
  <c r="S106" i="15"/>
  <c r="F106" i="15"/>
  <c r="D106" i="15"/>
  <c r="B106" i="15"/>
  <c r="V105" i="15"/>
  <c r="U105" i="15"/>
  <c r="T105" i="15"/>
  <c r="S105" i="15"/>
  <c r="F105" i="15"/>
  <c r="D105" i="15"/>
  <c r="B105" i="15"/>
  <c r="V104" i="15"/>
  <c r="U104" i="15"/>
  <c r="T104" i="15"/>
  <c r="S104" i="15"/>
  <c r="F104" i="15"/>
  <c r="D104" i="15"/>
  <c r="B104" i="15"/>
  <c r="V103" i="15"/>
  <c r="U103" i="15"/>
  <c r="T103" i="15"/>
  <c r="S103" i="15"/>
  <c r="F103" i="15"/>
  <c r="D103" i="15"/>
  <c r="B103" i="15"/>
  <c r="V102" i="15"/>
  <c r="U102" i="15"/>
  <c r="T102" i="15"/>
  <c r="S102" i="15"/>
  <c r="F102" i="15"/>
  <c r="D102" i="15"/>
  <c r="B102" i="15"/>
  <c r="V101" i="15"/>
  <c r="U101" i="15"/>
  <c r="T101" i="15"/>
  <c r="S101" i="15"/>
  <c r="F101" i="15"/>
  <c r="D101" i="15"/>
  <c r="B101" i="15"/>
  <c r="V100" i="15"/>
  <c r="U100" i="15"/>
  <c r="T100" i="15"/>
  <c r="S100" i="15"/>
  <c r="F100" i="15"/>
  <c r="D100" i="15"/>
  <c r="B100" i="15"/>
  <c r="V99" i="15"/>
  <c r="U99" i="15"/>
  <c r="T99" i="15"/>
  <c r="S99" i="15"/>
  <c r="F99" i="15"/>
  <c r="D99" i="15"/>
  <c r="B99" i="15"/>
  <c r="V98" i="15"/>
  <c r="U98" i="15"/>
  <c r="T98" i="15"/>
  <c r="S98" i="15"/>
  <c r="F98" i="15"/>
  <c r="D98" i="15"/>
  <c r="B98" i="15"/>
  <c r="V97" i="15"/>
  <c r="U97" i="15"/>
  <c r="T97" i="15"/>
  <c r="S97" i="15"/>
  <c r="F97" i="15"/>
  <c r="D97" i="15"/>
  <c r="B97" i="15"/>
  <c r="V96" i="15"/>
  <c r="U96" i="15"/>
  <c r="T96" i="15"/>
  <c r="S96" i="15"/>
  <c r="F96" i="15"/>
  <c r="D96" i="15"/>
  <c r="B96" i="15"/>
  <c r="V95" i="15"/>
  <c r="U95" i="15"/>
  <c r="T95" i="15"/>
  <c r="S95" i="15"/>
  <c r="F95" i="15"/>
  <c r="D95" i="15"/>
  <c r="B95" i="15"/>
  <c r="V94" i="15"/>
  <c r="U94" i="15"/>
  <c r="T94" i="15"/>
  <c r="S94" i="15"/>
  <c r="F94" i="15"/>
  <c r="D94" i="15"/>
  <c r="B94" i="15"/>
  <c r="V93" i="15"/>
  <c r="U93" i="15"/>
  <c r="T93" i="15"/>
  <c r="S93" i="15"/>
  <c r="F93" i="15"/>
  <c r="D93" i="15"/>
  <c r="B93" i="15"/>
  <c r="V92" i="15"/>
  <c r="U92" i="15"/>
  <c r="T92" i="15"/>
  <c r="S92" i="15"/>
  <c r="F92" i="15"/>
  <c r="D92" i="15"/>
  <c r="B92" i="15"/>
  <c r="V91" i="15"/>
  <c r="U91" i="15"/>
  <c r="T91" i="15"/>
  <c r="S91" i="15"/>
  <c r="F91" i="15"/>
  <c r="D91" i="15"/>
  <c r="B91" i="15"/>
  <c r="V90" i="15"/>
  <c r="U90" i="15"/>
  <c r="T90" i="15"/>
  <c r="S90" i="15"/>
  <c r="F90" i="15"/>
  <c r="D90" i="15"/>
  <c r="B90" i="15"/>
  <c r="V89" i="15"/>
  <c r="U89" i="15"/>
  <c r="T89" i="15"/>
  <c r="S89" i="15"/>
  <c r="F89" i="15"/>
  <c r="D89" i="15"/>
  <c r="B89" i="15"/>
  <c r="V88" i="15"/>
  <c r="U88" i="15"/>
  <c r="T88" i="15"/>
  <c r="S88" i="15"/>
  <c r="F88" i="15"/>
  <c r="D88" i="15"/>
  <c r="B88" i="15"/>
  <c r="V87" i="15"/>
  <c r="U87" i="15"/>
  <c r="T87" i="15"/>
  <c r="S87" i="15"/>
  <c r="F87" i="15"/>
  <c r="D87" i="15"/>
  <c r="B87" i="15"/>
  <c r="V86" i="15"/>
  <c r="U86" i="15"/>
  <c r="T86" i="15"/>
  <c r="S86" i="15"/>
  <c r="F86" i="15"/>
  <c r="D86" i="15"/>
  <c r="B86" i="15"/>
  <c r="V85" i="15"/>
  <c r="U85" i="15"/>
  <c r="T85" i="15"/>
  <c r="S85" i="15"/>
  <c r="F85" i="15"/>
  <c r="D85" i="15"/>
  <c r="B85" i="15"/>
  <c r="V84" i="15"/>
  <c r="U84" i="15"/>
  <c r="T84" i="15"/>
  <c r="S84" i="15"/>
  <c r="F84" i="15"/>
  <c r="D84" i="15"/>
  <c r="B84" i="15"/>
  <c r="V83" i="15"/>
  <c r="U83" i="15"/>
  <c r="T83" i="15"/>
  <c r="S83" i="15"/>
  <c r="F83" i="15"/>
  <c r="D83" i="15"/>
  <c r="B83" i="15"/>
  <c r="V82" i="15"/>
  <c r="U82" i="15"/>
  <c r="T82" i="15"/>
  <c r="S82" i="15"/>
  <c r="F82" i="15"/>
  <c r="D82" i="15"/>
  <c r="B82" i="15"/>
  <c r="V81" i="15"/>
  <c r="U81" i="15"/>
  <c r="T81" i="15"/>
  <c r="S81" i="15"/>
  <c r="F81" i="15"/>
  <c r="D81" i="15"/>
  <c r="B81" i="15"/>
  <c r="V80" i="15"/>
  <c r="U80" i="15"/>
  <c r="T80" i="15"/>
  <c r="S80" i="15"/>
  <c r="F80" i="15"/>
  <c r="D80" i="15"/>
  <c r="B80" i="15"/>
  <c r="V79" i="15"/>
  <c r="U79" i="15"/>
  <c r="T79" i="15"/>
  <c r="S79" i="15"/>
  <c r="F79" i="15"/>
  <c r="D79" i="15"/>
  <c r="B79" i="15"/>
  <c r="V78" i="15"/>
  <c r="U78" i="15"/>
  <c r="T78" i="15"/>
  <c r="S78" i="15"/>
  <c r="F78" i="15"/>
  <c r="D78" i="15"/>
  <c r="B78" i="15"/>
  <c r="V77" i="15"/>
  <c r="U77" i="15"/>
  <c r="T77" i="15"/>
  <c r="S77" i="15"/>
  <c r="F77" i="15"/>
  <c r="D77" i="15"/>
  <c r="B77" i="15"/>
  <c r="V76" i="15"/>
  <c r="U76" i="15"/>
  <c r="T76" i="15"/>
  <c r="S76" i="15"/>
  <c r="F76" i="15"/>
  <c r="D76" i="15"/>
  <c r="B76" i="15"/>
  <c r="V75" i="15"/>
  <c r="U75" i="15"/>
  <c r="T75" i="15"/>
  <c r="S75" i="15"/>
  <c r="F75" i="15"/>
  <c r="D75" i="15"/>
  <c r="B75" i="15"/>
  <c r="V74" i="15"/>
  <c r="U74" i="15"/>
  <c r="T74" i="15"/>
  <c r="S74" i="15"/>
  <c r="F74" i="15"/>
  <c r="D74" i="15"/>
  <c r="B74" i="15"/>
  <c r="V73" i="15"/>
  <c r="U73" i="15"/>
  <c r="T73" i="15"/>
  <c r="S73" i="15"/>
  <c r="F73" i="15"/>
  <c r="D73" i="15"/>
  <c r="B73" i="15"/>
  <c r="V72" i="15"/>
  <c r="U72" i="15"/>
  <c r="T72" i="15"/>
  <c r="S72" i="15"/>
  <c r="F72" i="15"/>
  <c r="D72" i="15"/>
  <c r="B72" i="15"/>
  <c r="V71" i="15"/>
  <c r="U71" i="15"/>
  <c r="T71" i="15"/>
  <c r="S71" i="15"/>
  <c r="F71" i="15"/>
  <c r="D71" i="15"/>
  <c r="B71" i="15"/>
  <c r="V70" i="15"/>
  <c r="U70" i="15"/>
  <c r="T70" i="15"/>
  <c r="S70" i="15"/>
  <c r="F70" i="15"/>
  <c r="D70" i="15"/>
  <c r="B70" i="15"/>
  <c r="V69" i="15"/>
  <c r="U69" i="15"/>
  <c r="T69" i="15"/>
  <c r="S69" i="15"/>
  <c r="F69" i="15"/>
  <c r="D69" i="15"/>
  <c r="B69" i="15"/>
  <c r="V68" i="15"/>
  <c r="U68" i="15"/>
  <c r="T68" i="15"/>
  <c r="S68" i="15"/>
  <c r="F68" i="15"/>
  <c r="D68" i="15"/>
  <c r="B68" i="15"/>
  <c r="V67" i="15"/>
  <c r="U67" i="15"/>
  <c r="T67" i="15"/>
  <c r="S67" i="15"/>
  <c r="F67" i="15"/>
  <c r="D67" i="15"/>
  <c r="B67" i="15"/>
  <c r="V66" i="15"/>
  <c r="U66" i="15"/>
  <c r="T66" i="15"/>
  <c r="S66" i="15"/>
  <c r="F66" i="15"/>
  <c r="D66" i="15"/>
  <c r="B66" i="15"/>
  <c r="V65" i="15"/>
  <c r="U65" i="15"/>
  <c r="T65" i="15"/>
  <c r="S65" i="15"/>
  <c r="F65" i="15"/>
  <c r="D65" i="15"/>
  <c r="B65" i="15"/>
  <c r="V64" i="15"/>
  <c r="U64" i="15"/>
  <c r="T64" i="15"/>
  <c r="S64" i="15"/>
  <c r="F64" i="15"/>
  <c r="D64" i="15"/>
  <c r="B64" i="15"/>
  <c r="V63" i="15"/>
  <c r="U63" i="15"/>
  <c r="T63" i="15"/>
  <c r="S63" i="15"/>
  <c r="F63" i="15"/>
  <c r="D63" i="15"/>
  <c r="B63" i="15"/>
  <c r="V62" i="15"/>
  <c r="U62" i="15"/>
  <c r="T62" i="15"/>
  <c r="S62" i="15"/>
  <c r="F62" i="15"/>
  <c r="D62" i="15"/>
  <c r="B62" i="15"/>
  <c r="V61" i="15"/>
  <c r="U61" i="15"/>
  <c r="T61" i="15"/>
  <c r="S61" i="15"/>
  <c r="F61" i="15"/>
  <c r="D61" i="15"/>
  <c r="B61" i="15"/>
  <c r="V60" i="15"/>
  <c r="U60" i="15"/>
  <c r="T60" i="15"/>
  <c r="S60" i="15"/>
  <c r="F60" i="15"/>
  <c r="D60" i="15"/>
  <c r="B60" i="15"/>
  <c r="V59" i="15"/>
  <c r="U59" i="15"/>
  <c r="T59" i="15"/>
  <c r="S59" i="15"/>
  <c r="F59" i="15"/>
  <c r="D59" i="15"/>
  <c r="B59" i="15"/>
  <c r="V58" i="15"/>
  <c r="U58" i="15"/>
  <c r="T58" i="15"/>
  <c r="S58" i="15"/>
  <c r="F58" i="15"/>
  <c r="D58" i="15"/>
  <c r="B58" i="15"/>
  <c r="V57" i="15"/>
  <c r="U57" i="15"/>
  <c r="T57" i="15"/>
  <c r="S57" i="15"/>
  <c r="F57" i="15"/>
  <c r="D57" i="15"/>
  <c r="B57" i="15"/>
  <c r="V56" i="15"/>
  <c r="U56" i="15"/>
  <c r="T56" i="15"/>
  <c r="S56" i="15"/>
  <c r="F56" i="15"/>
  <c r="D56" i="15"/>
  <c r="B56" i="15"/>
  <c r="V55" i="15"/>
  <c r="U55" i="15"/>
  <c r="T55" i="15"/>
  <c r="S55" i="15"/>
  <c r="F55" i="15"/>
  <c r="D55" i="15"/>
  <c r="B55" i="15"/>
  <c r="V54" i="15"/>
  <c r="U54" i="15"/>
  <c r="T54" i="15"/>
  <c r="S54" i="15"/>
  <c r="F54" i="15"/>
  <c r="D54" i="15"/>
  <c r="B54" i="15"/>
  <c r="V53" i="15"/>
  <c r="U53" i="15"/>
  <c r="T53" i="15"/>
  <c r="S53" i="15"/>
  <c r="F53" i="15"/>
  <c r="D53" i="15"/>
  <c r="B53" i="15"/>
  <c r="V52" i="15"/>
  <c r="U52" i="15"/>
  <c r="T52" i="15"/>
  <c r="S52" i="15"/>
  <c r="F52" i="15"/>
  <c r="D52" i="15"/>
  <c r="B52" i="15"/>
  <c r="V51" i="15"/>
  <c r="U51" i="15"/>
  <c r="T51" i="15"/>
  <c r="S51" i="15"/>
  <c r="F51" i="15"/>
  <c r="D51" i="15"/>
  <c r="B51" i="15"/>
  <c r="V50" i="15"/>
  <c r="U50" i="15"/>
  <c r="T50" i="15"/>
  <c r="S50" i="15"/>
  <c r="F50" i="15"/>
  <c r="D50" i="15"/>
  <c r="B50" i="15"/>
  <c r="V49" i="15"/>
  <c r="U49" i="15"/>
  <c r="T49" i="15"/>
  <c r="S49" i="15"/>
  <c r="F49" i="15"/>
  <c r="D49" i="15"/>
  <c r="B49" i="15"/>
  <c r="V48" i="15"/>
  <c r="U48" i="15"/>
  <c r="T48" i="15"/>
  <c r="S48" i="15"/>
  <c r="F48" i="15"/>
  <c r="D48" i="15"/>
  <c r="B48" i="15"/>
  <c r="V47" i="15"/>
  <c r="U47" i="15"/>
  <c r="T47" i="15"/>
  <c r="S47" i="15"/>
  <c r="F47" i="15"/>
  <c r="D47" i="15"/>
  <c r="B47" i="15"/>
  <c r="V46" i="15"/>
  <c r="U46" i="15"/>
  <c r="T46" i="15"/>
  <c r="S46" i="15"/>
  <c r="F46" i="15"/>
  <c r="D46" i="15"/>
  <c r="B46" i="15"/>
  <c r="V45" i="15"/>
  <c r="U45" i="15"/>
  <c r="T45" i="15"/>
  <c r="S45" i="15"/>
  <c r="F45" i="15"/>
  <c r="D45" i="15"/>
  <c r="B45" i="15"/>
  <c r="V44" i="15"/>
  <c r="U44" i="15"/>
  <c r="T44" i="15"/>
  <c r="S44" i="15"/>
  <c r="F44" i="15"/>
  <c r="D44" i="15"/>
  <c r="B44" i="15"/>
  <c r="V43" i="15"/>
  <c r="U43" i="15"/>
  <c r="T43" i="15"/>
  <c r="S43" i="15"/>
  <c r="F43" i="15"/>
  <c r="D43" i="15"/>
  <c r="B43" i="15"/>
  <c r="V42" i="15"/>
  <c r="U42" i="15"/>
  <c r="T42" i="15"/>
  <c r="S42" i="15"/>
  <c r="F42" i="15"/>
  <c r="D42" i="15"/>
  <c r="B42" i="15"/>
  <c r="V41" i="15"/>
  <c r="U41" i="15"/>
  <c r="T41" i="15"/>
  <c r="S41" i="15"/>
  <c r="F41" i="15"/>
  <c r="D41" i="15"/>
  <c r="B41" i="15"/>
  <c r="V40" i="15"/>
  <c r="U40" i="15"/>
  <c r="T40" i="15"/>
  <c r="S40" i="15"/>
  <c r="F40" i="15"/>
  <c r="D40" i="15"/>
  <c r="B40" i="15"/>
  <c r="V39" i="15"/>
  <c r="U39" i="15"/>
  <c r="T39" i="15"/>
  <c r="S39" i="15"/>
  <c r="F39" i="15"/>
  <c r="D39" i="15"/>
  <c r="B39" i="15"/>
  <c r="V38" i="15"/>
  <c r="U38" i="15"/>
  <c r="T38" i="15"/>
  <c r="S38" i="15"/>
  <c r="F38" i="15"/>
  <c r="D38" i="15"/>
  <c r="B38" i="15"/>
  <c r="V37" i="15"/>
  <c r="U37" i="15"/>
  <c r="T37" i="15"/>
  <c r="S37" i="15"/>
  <c r="F37" i="15"/>
  <c r="D37" i="15"/>
  <c r="B37" i="15"/>
  <c r="V36" i="15"/>
  <c r="U36" i="15"/>
  <c r="T36" i="15"/>
  <c r="S36" i="15"/>
  <c r="F36" i="15"/>
  <c r="D36" i="15"/>
  <c r="B36" i="15"/>
  <c r="V35" i="15"/>
  <c r="U35" i="15"/>
  <c r="T35" i="15"/>
  <c r="S35" i="15"/>
  <c r="F35" i="15"/>
  <c r="D35" i="15"/>
  <c r="B35" i="15"/>
  <c r="V34" i="15"/>
  <c r="U34" i="15"/>
  <c r="T34" i="15"/>
  <c r="S34" i="15"/>
  <c r="F34" i="15"/>
  <c r="D34" i="15"/>
  <c r="B34" i="15"/>
  <c r="V33" i="15"/>
  <c r="U33" i="15"/>
  <c r="T33" i="15"/>
  <c r="S33" i="15"/>
  <c r="F33" i="15"/>
  <c r="D33" i="15"/>
  <c r="B33" i="15"/>
  <c r="V32" i="15"/>
  <c r="U32" i="15"/>
  <c r="T32" i="15"/>
  <c r="S32" i="15"/>
  <c r="F32" i="15"/>
  <c r="D32" i="15"/>
  <c r="B32" i="15"/>
  <c r="V31" i="15"/>
  <c r="U31" i="15"/>
  <c r="T31" i="15"/>
  <c r="S31" i="15"/>
  <c r="F31" i="15"/>
  <c r="D31" i="15"/>
  <c r="B31" i="15"/>
  <c r="V30" i="15"/>
  <c r="U30" i="15"/>
  <c r="T30" i="15"/>
  <c r="S30" i="15"/>
  <c r="F30" i="15"/>
  <c r="D30" i="15"/>
  <c r="B30" i="15"/>
  <c r="V29" i="15"/>
  <c r="U29" i="15"/>
  <c r="T29" i="15"/>
  <c r="S29" i="15"/>
  <c r="F29" i="15"/>
  <c r="D29" i="15"/>
  <c r="B29" i="15"/>
  <c r="V28" i="15"/>
  <c r="U28" i="15"/>
  <c r="T28" i="15"/>
  <c r="S28" i="15"/>
  <c r="F28" i="15"/>
  <c r="D28" i="15"/>
  <c r="B28" i="15"/>
  <c r="V27" i="15"/>
  <c r="U27" i="15"/>
  <c r="T27" i="15"/>
  <c r="S27" i="15"/>
  <c r="F27" i="15"/>
  <c r="D27" i="15"/>
  <c r="B27" i="15"/>
  <c r="V26" i="15"/>
  <c r="U26" i="15"/>
  <c r="T26" i="15"/>
  <c r="S26" i="15"/>
  <c r="F26" i="15"/>
  <c r="D26" i="15"/>
  <c r="B26" i="15"/>
  <c r="V25" i="15"/>
  <c r="U25" i="15"/>
  <c r="T25" i="15"/>
  <c r="S25" i="15"/>
  <c r="F25" i="15"/>
  <c r="D25" i="15"/>
  <c r="B25" i="15"/>
  <c r="V24" i="15"/>
  <c r="U24" i="15"/>
  <c r="T24" i="15"/>
  <c r="S24" i="15"/>
  <c r="F24" i="15"/>
  <c r="D24" i="15"/>
  <c r="B24" i="15"/>
  <c r="V23" i="15"/>
  <c r="U23" i="15"/>
  <c r="T23" i="15"/>
  <c r="S23" i="15"/>
  <c r="F23" i="15"/>
  <c r="D23" i="15"/>
  <c r="B23" i="15"/>
  <c r="V22" i="15"/>
  <c r="U22" i="15"/>
  <c r="T22" i="15"/>
  <c r="S22" i="15"/>
  <c r="F22" i="15"/>
  <c r="D22" i="15"/>
  <c r="B22" i="15"/>
  <c r="V21" i="15"/>
  <c r="U21" i="15"/>
  <c r="T21" i="15"/>
  <c r="S21" i="15"/>
  <c r="F21" i="15"/>
  <c r="D21" i="15"/>
  <c r="B21" i="15"/>
  <c r="V20" i="15"/>
  <c r="U20" i="15"/>
  <c r="T20" i="15"/>
  <c r="S20" i="15"/>
  <c r="F20" i="15"/>
  <c r="D20" i="15"/>
  <c r="B20" i="15"/>
  <c r="V19" i="15"/>
  <c r="U19" i="15"/>
  <c r="T19" i="15"/>
  <c r="S19" i="15"/>
  <c r="F19" i="15"/>
  <c r="D19" i="15"/>
  <c r="B19" i="15"/>
  <c r="V18" i="15"/>
  <c r="U18" i="15"/>
  <c r="T18" i="15"/>
  <c r="S18" i="15"/>
  <c r="F18" i="15"/>
  <c r="D18" i="15"/>
  <c r="B18" i="15"/>
  <c r="V17" i="15"/>
  <c r="U17" i="15"/>
  <c r="T17" i="15"/>
  <c r="S17" i="15"/>
  <c r="F17" i="15"/>
  <c r="D17" i="15"/>
  <c r="B17" i="15"/>
  <c r="V16" i="15"/>
  <c r="U16" i="15"/>
  <c r="T16" i="15"/>
  <c r="S16" i="15"/>
  <c r="F16" i="15"/>
  <c r="D16" i="15"/>
  <c r="B16" i="15"/>
  <c r="V15" i="15"/>
  <c r="U15" i="15"/>
  <c r="T15" i="15"/>
  <c r="S15" i="15"/>
  <c r="F15" i="15"/>
  <c r="D15" i="15"/>
  <c r="B15" i="15"/>
  <c r="V14" i="15"/>
  <c r="U14" i="15"/>
  <c r="T14" i="15"/>
  <c r="S14" i="15"/>
  <c r="F14" i="15"/>
  <c r="D14" i="15"/>
  <c r="B14" i="15"/>
  <c r="V13" i="15"/>
  <c r="U13" i="15"/>
  <c r="T13" i="15"/>
  <c r="S13" i="15"/>
  <c r="F13" i="15"/>
  <c r="D13" i="15"/>
  <c r="B13" i="15"/>
  <c r="V12" i="15"/>
  <c r="U12" i="15"/>
  <c r="T12" i="15"/>
  <c r="S12" i="15"/>
  <c r="F12" i="15"/>
  <c r="D12" i="15"/>
  <c r="B12" i="15"/>
  <c r="V11" i="15"/>
  <c r="U11" i="15"/>
  <c r="T11" i="15"/>
  <c r="S11" i="15"/>
  <c r="F11" i="15"/>
  <c r="D11" i="15"/>
  <c r="B11" i="15"/>
  <c r="V10" i="15"/>
  <c r="U10" i="15"/>
  <c r="T10" i="15"/>
  <c r="S10" i="15"/>
  <c r="F10" i="15"/>
  <c r="D10" i="15"/>
  <c r="B10" i="15"/>
  <c r="V9" i="15"/>
  <c r="U9" i="15"/>
  <c r="T9" i="15"/>
  <c r="S9" i="15"/>
  <c r="F9" i="15"/>
  <c r="D9" i="15"/>
  <c r="B9" i="15"/>
  <c r="V8" i="15"/>
  <c r="U8" i="15"/>
  <c r="T8" i="15"/>
  <c r="S8" i="15"/>
  <c r="F8" i="15"/>
  <c r="D8" i="15"/>
  <c r="B8" i="15"/>
  <c r="V7" i="15"/>
  <c r="U7" i="15"/>
  <c r="T7" i="15"/>
  <c r="S7" i="15"/>
  <c r="F7" i="15"/>
  <c r="D7" i="15"/>
  <c r="B7" i="15"/>
  <c r="V6" i="15"/>
  <c r="U6" i="15"/>
  <c r="T6" i="15"/>
  <c r="S6" i="15"/>
  <c r="F6" i="15"/>
  <c r="D6" i="15"/>
  <c r="B6" i="15"/>
  <c r="V5" i="15"/>
  <c r="U5" i="15"/>
  <c r="T5" i="15"/>
  <c r="S5" i="15"/>
  <c r="F5" i="15"/>
  <c r="D5" i="15"/>
  <c r="B5" i="15"/>
  <c r="V4" i="15"/>
  <c r="U4" i="15"/>
  <c r="T4" i="15"/>
  <c r="S4" i="15"/>
  <c r="F4" i="15"/>
  <c r="D4" i="15"/>
  <c r="B4" i="15"/>
  <c r="V3" i="15"/>
  <c r="U3" i="15"/>
  <c r="T3" i="15"/>
  <c r="S3" i="15"/>
  <c r="F3" i="15"/>
  <c r="D3" i="15"/>
  <c r="B3" i="15"/>
  <c r="V2" i="15"/>
  <c r="U2" i="15"/>
  <c r="T2" i="15"/>
  <c r="S2" i="15"/>
  <c r="F2" i="15"/>
  <c r="D2" i="15"/>
  <c r="B2" i="15"/>
  <c r="J9" i="15" l="1"/>
  <c r="J13" i="15"/>
  <c r="J25" i="15"/>
  <c r="J29" i="15"/>
  <c r="J61" i="15"/>
  <c r="J69" i="15"/>
  <c r="J73" i="15"/>
  <c r="J77" i="15"/>
  <c r="J81" i="15"/>
  <c r="J97" i="15"/>
  <c r="J101" i="15"/>
  <c r="J105" i="15"/>
  <c r="J109" i="15"/>
  <c r="J129" i="15"/>
  <c r="J141" i="15"/>
  <c r="J145" i="15"/>
  <c r="J149" i="15"/>
  <c r="J153" i="15"/>
  <c r="J161" i="15"/>
  <c r="J165" i="15"/>
  <c r="J177" i="15"/>
  <c r="J185" i="15"/>
  <c r="J189" i="15"/>
  <c r="J201" i="15"/>
  <c r="J205" i="15"/>
  <c r="J209" i="15"/>
  <c r="J213" i="15"/>
  <c r="J217" i="15"/>
  <c r="J221" i="15"/>
  <c r="J225" i="15"/>
  <c r="J237" i="15"/>
  <c r="J5" i="15"/>
  <c r="J17" i="15"/>
  <c r="J21" i="15"/>
  <c r="J33" i="15"/>
  <c r="J37" i="15"/>
  <c r="J41" i="15"/>
  <c r="J45" i="15"/>
  <c r="J49" i="15"/>
  <c r="J53" i="15"/>
  <c r="J57" i="15"/>
  <c r="J65" i="15"/>
  <c r="J85" i="15"/>
  <c r="J89" i="15"/>
  <c r="J93" i="15"/>
  <c r="J113" i="15"/>
  <c r="J117" i="15"/>
  <c r="J121" i="15"/>
  <c r="J125" i="15"/>
  <c r="J133" i="15"/>
  <c r="J137" i="15"/>
  <c r="J157" i="15"/>
  <c r="J169" i="15"/>
  <c r="J173" i="15"/>
  <c r="J181" i="15"/>
  <c r="J193" i="15"/>
  <c r="J197" i="15"/>
  <c r="J229" i="15"/>
  <c r="J233" i="15"/>
  <c r="J12" i="15"/>
  <c r="J20" i="15"/>
  <c r="J24" i="15"/>
  <c r="J28" i="15"/>
  <c r="J32" i="15"/>
  <c r="J40" i="15"/>
  <c r="J56" i="15"/>
  <c r="J68" i="15"/>
  <c r="J76" i="15"/>
  <c r="J92" i="15"/>
  <c r="J96" i="15"/>
  <c r="J100" i="15"/>
  <c r="J104" i="15"/>
  <c r="J108" i="15"/>
  <c r="J116" i="15"/>
  <c r="J124" i="15"/>
  <c r="J128" i="15"/>
  <c r="J4" i="15"/>
  <c r="J8" i="15"/>
  <c r="J16" i="15"/>
  <c r="J36" i="15"/>
  <c r="J44" i="15"/>
  <c r="J48" i="15"/>
  <c r="J52" i="15"/>
  <c r="J60" i="15"/>
  <c r="J64" i="15"/>
  <c r="J72" i="15"/>
  <c r="J80" i="15"/>
  <c r="J84" i="15"/>
  <c r="J88" i="15"/>
  <c r="J112" i="15"/>
  <c r="J120" i="15"/>
  <c r="J132" i="15"/>
  <c r="J140" i="15"/>
  <c r="J156" i="15"/>
  <c r="J160" i="15"/>
  <c r="J164" i="15"/>
  <c r="J176" i="15"/>
  <c r="J188" i="15"/>
  <c r="J200" i="15"/>
  <c r="J212" i="15"/>
  <c r="J216" i="15"/>
  <c r="J228" i="15"/>
  <c r="J236" i="15"/>
  <c r="J7" i="15"/>
  <c r="J11" i="15"/>
  <c r="J19" i="15"/>
  <c r="J23" i="15"/>
  <c r="J27" i="15"/>
  <c r="J39" i="15"/>
  <c r="J43" i="15"/>
  <c r="J51" i="15"/>
  <c r="J67" i="15"/>
  <c r="J71" i="15"/>
  <c r="J79" i="15"/>
  <c r="J83" i="15"/>
  <c r="J87" i="15"/>
  <c r="J2" i="15"/>
  <c r="J6" i="15"/>
  <c r="J10" i="15"/>
  <c r="J14" i="15"/>
  <c r="J18" i="15"/>
  <c r="J22" i="15"/>
  <c r="J26" i="15"/>
  <c r="J30" i="15"/>
  <c r="J34" i="15"/>
  <c r="J38" i="15"/>
  <c r="J42" i="15"/>
  <c r="J46" i="15"/>
  <c r="J50" i="15"/>
  <c r="J54" i="15"/>
  <c r="J58" i="15"/>
  <c r="J62" i="15"/>
  <c r="J66" i="15"/>
  <c r="J70" i="15"/>
  <c r="J74" i="15"/>
  <c r="J78" i="15"/>
  <c r="J82" i="15"/>
  <c r="J86" i="15"/>
  <c r="J90" i="15"/>
  <c r="J94" i="15"/>
  <c r="J98" i="15"/>
  <c r="J102" i="15"/>
  <c r="J106" i="15"/>
  <c r="J110" i="15"/>
  <c r="J114" i="15"/>
  <c r="J118" i="15"/>
  <c r="J122" i="15"/>
  <c r="J126" i="15"/>
  <c r="J130" i="15"/>
  <c r="J134" i="15"/>
  <c r="J138" i="15"/>
  <c r="J142" i="15"/>
  <c r="J146" i="15"/>
  <c r="J150" i="15"/>
  <c r="J154" i="15"/>
  <c r="J158" i="15"/>
  <c r="J162" i="15"/>
  <c r="J166" i="15"/>
  <c r="J170" i="15"/>
  <c r="J174" i="15"/>
  <c r="J178" i="15"/>
  <c r="J182" i="15"/>
  <c r="J186" i="15"/>
  <c r="J190" i="15"/>
  <c r="J194" i="15"/>
  <c r="J198" i="15"/>
  <c r="J202" i="15"/>
  <c r="J206" i="15"/>
  <c r="J210" i="15"/>
  <c r="J214" i="15"/>
  <c r="J218" i="15"/>
  <c r="J222" i="15"/>
  <c r="J226" i="15"/>
  <c r="J230" i="15"/>
  <c r="J234" i="15"/>
  <c r="J238" i="15"/>
  <c r="J136" i="15"/>
  <c r="J144" i="15"/>
  <c r="J148" i="15"/>
  <c r="J152" i="15"/>
  <c r="J168" i="15"/>
  <c r="J172" i="15"/>
  <c r="J180" i="15"/>
  <c r="J184" i="15"/>
  <c r="J192" i="15"/>
  <c r="J196" i="15"/>
  <c r="J204" i="15"/>
  <c r="J208" i="15"/>
  <c r="J220" i="15"/>
  <c r="J224" i="15"/>
  <c r="J232" i="15"/>
  <c r="J240" i="15"/>
  <c r="J3" i="15"/>
  <c r="J15" i="15"/>
  <c r="J31" i="15"/>
  <c r="J35" i="15"/>
  <c r="J47" i="15"/>
  <c r="J55" i="15"/>
  <c r="J59" i="15"/>
  <c r="J63" i="15"/>
  <c r="J75" i="15"/>
  <c r="J91" i="15"/>
  <c r="J95" i="15"/>
  <c r="J99" i="15"/>
  <c r="J103" i="15"/>
  <c r="J107" i="15"/>
  <c r="J111" i="15"/>
  <c r="J115" i="15"/>
  <c r="J119" i="15"/>
  <c r="J123" i="15"/>
  <c r="J127" i="15"/>
  <c r="J131" i="15"/>
  <c r="J135" i="15"/>
  <c r="J139" i="15"/>
  <c r="J143" i="15"/>
  <c r="J147" i="15"/>
  <c r="J151" i="15"/>
  <c r="J155" i="15"/>
  <c r="J159" i="15"/>
  <c r="J163" i="15"/>
  <c r="J167" i="15"/>
  <c r="J171" i="15"/>
  <c r="J175" i="15"/>
  <c r="J179" i="15"/>
  <c r="J183" i="15"/>
  <c r="J187" i="15"/>
  <c r="J191" i="15"/>
  <c r="J195" i="15"/>
  <c r="J199" i="15"/>
  <c r="J203" i="15"/>
  <c r="J207" i="15"/>
  <c r="J211" i="15"/>
  <c r="J215" i="15"/>
  <c r="J219" i="15"/>
  <c r="J223" i="15"/>
  <c r="J227" i="15"/>
  <c r="J231" i="15"/>
  <c r="J235" i="15"/>
  <c r="J239" i="15"/>
  <c r="W236" i="15"/>
  <c r="X239" i="15"/>
  <c r="X20" i="15"/>
  <c r="X24" i="15"/>
  <c r="W119" i="15"/>
  <c r="X128" i="15"/>
  <c r="W135" i="15"/>
  <c r="X106" i="15"/>
  <c r="X110" i="15"/>
  <c r="X122" i="15"/>
  <c r="X134" i="15"/>
  <c r="X138" i="15"/>
  <c r="W93" i="15"/>
  <c r="X94" i="15"/>
  <c r="X139" i="15"/>
  <c r="X144" i="15"/>
  <c r="W172" i="15"/>
  <c r="X181" i="15"/>
  <c r="X185" i="15"/>
  <c r="W18" i="15"/>
  <c r="W22" i="15"/>
  <c r="W26" i="15"/>
  <c r="W27" i="15"/>
  <c r="W31" i="15"/>
  <c r="W140" i="15"/>
  <c r="W141" i="15"/>
  <c r="X150" i="15"/>
  <c r="X154" i="15"/>
  <c r="W175" i="15"/>
  <c r="X155" i="15"/>
  <c r="X159" i="15"/>
  <c r="W52" i="15"/>
  <c r="X56" i="15"/>
  <c r="X73" i="15"/>
  <c r="W118" i="15"/>
  <c r="X123" i="15"/>
  <c r="W156" i="15"/>
  <c r="X165" i="15"/>
  <c r="X169" i="15"/>
  <c r="X170" i="15"/>
  <c r="X186" i="15"/>
  <c r="W191" i="15"/>
  <c r="W195" i="15"/>
  <c r="W199" i="15"/>
  <c r="W203" i="15"/>
  <c r="W207" i="15"/>
  <c r="W211" i="15"/>
  <c r="W215" i="15"/>
  <c r="W219" i="15"/>
  <c r="W223" i="15"/>
  <c r="W226" i="15"/>
  <c r="W50" i="15"/>
  <c r="W54" i="15"/>
  <c r="W105" i="15"/>
  <c r="W109" i="15"/>
  <c r="W125" i="15"/>
  <c r="W151" i="15"/>
  <c r="W66" i="15"/>
  <c r="W70" i="15"/>
  <c r="W124" i="15"/>
  <c r="W188" i="15"/>
  <c r="X229" i="15"/>
  <c r="W3" i="15"/>
  <c r="X4" i="15"/>
  <c r="W7" i="15"/>
  <c r="W8" i="15"/>
  <c r="W35" i="15"/>
  <c r="X36" i="15"/>
  <c r="W39" i="15"/>
  <c r="W40" i="15"/>
  <c r="W67" i="15"/>
  <c r="X68" i="15"/>
  <c r="W71" i="15"/>
  <c r="W72" i="15"/>
  <c r="X80" i="15"/>
  <c r="X84" i="15"/>
  <c r="X88" i="15"/>
  <c r="X107" i="15"/>
  <c r="X111" i="15"/>
  <c r="X115" i="15"/>
  <c r="X153" i="15"/>
  <c r="X184" i="15"/>
  <c r="X190" i="15"/>
  <c r="X194" i="15"/>
  <c r="X198" i="15"/>
  <c r="X202" i="15"/>
  <c r="X206" i="15"/>
  <c r="X210" i="15"/>
  <c r="X214" i="15"/>
  <c r="X218" i="15"/>
  <c r="X222" i="15"/>
  <c r="W2" i="15"/>
  <c r="W6" i="15"/>
  <c r="W10" i="15"/>
  <c r="W11" i="15"/>
  <c r="W15" i="15"/>
  <c r="W34" i="15"/>
  <c r="W38" i="15"/>
  <c r="W42" i="15"/>
  <c r="W43" i="15"/>
  <c r="W47" i="15"/>
  <c r="W19" i="15"/>
  <c r="W23" i="15"/>
  <c r="W51" i="15"/>
  <c r="W55" i="15"/>
  <c r="X79" i="15"/>
  <c r="X83" i="15"/>
  <c r="X87" i="15"/>
  <c r="X91" i="15"/>
  <c r="X95" i="15"/>
  <c r="W104" i="15"/>
  <c r="W108" i="15"/>
  <c r="X137" i="15"/>
  <c r="X174" i="15"/>
  <c r="X232" i="15"/>
  <c r="X238" i="15"/>
  <c r="X85" i="15"/>
  <c r="X89" i="15"/>
  <c r="X114" i="15"/>
  <c r="X130" i="15"/>
  <c r="X131" i="15"/>
  <c r="X146" i="15"/>
  <c r="X147" i="15"/>
  <c r="X161" i="15"/>
  <c r="X173" i="15"/>
  <c r="X178" i="15"/>
  <c r="W201" i="15"/>
  <c r="W217" i="15"/>
  <c r="X120" i="15"/>
  <c r="X126" i="15"/>
  <c r="X136" i="15"/>
  <c r="X167" i="15"/>
  <c r="X177" i="15"/>
  <c r="W183" i="15"/>
  <c r="W193" i="15"/>
  <c r="W197" i="15"/>
  <c r="W205" i="15"/>
  <c r="X231" i="15"/>
  <c r="W12" i="15"/>
  <c r="X16" i="15"/>
  <c r="X28" i="15"/>
  <c r="X32" i="15"/>
  <c r="X44" i="15"/>
  <c r="W48" i="15"/>
  <c r="W58" i="15"/>
  <c r="W59" i="15"/>
  <c r="X60" i="15"/>
  <c r="W63" i="15"/>
  <c r="X64" i="15"/>
  <c r="W75" i="15"/>
  <c r="X76" i="15"/>
  <c r="W97" i="15"/>
  <c r="X98" i="15"/>
  <c r="W101" i="15"/>
  <c r="X102" i="15"/>
  <c r="X103" i="15"/>
  <c r="W112" i="15"/>
  <c r="X113" i="15"/>
  <c r="W116" i="15"/>
  <c r="W117" i="15"/>
  <c r="X129" i="15"/>
  <c r="X145" i="15"/>
  <c r="X176" i="15"/>
  <c r="X182" i="15"/>
  <c r="X192" i="15"/>
  <c r="X196" i="15"/>
  <c r="X200" i="15"/>
  <c r="X204" i="15"/>
  <c r="X208" i="15"/>
  <c r="X212" i="15"/>
  <c r="X216" i="15"/>
  <c r="X220" i="15"/>
  <c r="X224" i="15"/>
  <c r="X230" i="15"/>
  <c r="W234" i="15"/>
  <c r="X240" i="15"/>
  <c r="X77" i="15"/>
  <c r="X81" i="15"/>
  <c r="X99" i="15"/>
  <c r="X142" i="15"/>
  <c r="X152" i="15"/>
  <c r="X157" i="15"/>
  <c r="X189" i="15"/>
  <c r="W209" i="15"/>
  <c r="W213" i="15"/>
  <c r="W221" i="15"/>
  <c r="X237" i="15"/>
  <c r="W14" i="15"/>
  <c r="W30" i="15"/>
  <c r="W46" i="15"/>
  <c r="W62" i="15"/>
  <c r="X78" i="15"/>
  <c r="X82" i="15"/>
  <c r="X86" i="15"/>
  <c r="X90" i="15"/>
  <c r="W121" i="15"/>
  <c r="W127" i="15"/>
  <c r="W132" i="15"/>
  <c r="W133" i="15"/>
  <c r="W143" i="15"/>
  <c r="W148" i="15"/>
  <c r="W149" i="15"/>
  <c r="W158" i="15"/>
  <c r="W163" i="15"/>
  <c r="W164" i="15"/>
  <c r="W180" i="15"/>
  <c r="W228" i="15"/>
  <c r="X2" i="15"/>
  <c r="X3" i="15"/>
  <c r="W9" i="15"/>
  <c r="X10" i="15"/>
  <c r="X11" i="15"/>
  <c r="W17" i="15"/>
  <c r="X18" i="15"/>
  <c r="X19" i="15"/>
  <c r="W25" i="15"/>
  <c r="X26" i="15"/>
  <c r="X27" i="15"/>
  <c r="W33" i="15"/>
  <c r="X34" i="15"/>
  <c r="X35" i="15"/>
  <c r="W41" i="15"/>
  <c r="X42" i="15"/>
  <c r="X43" i="15"/>
  <c r="W49" i="15"/>
  <c r="X50" i="15"/>
  <c r="X51" i="15"/>
  <c r="W57" i="15"/>
  <c r="X58" i="15"/>
  <c r="X59" i="15"/>
  <c r="W65" i="15"/>
  <c r="X66" i="15"/>
  <c r="X67" i="15"/>
  <c r="W73" i="15"/>
  <c r="X74" i="15"/>
  <c r="X75" i="15"/>
  <c r="W95" i="15"/>
  <c r="X96" i="15"/>
  <c r="X97" i="15"/>
  <c r="W103" i="15"/>
  <c r="X104" i="15"/>
  <c r="X105" i="15"/>
  <c r="W110" i="15"/>
  <c r="W111" i="15"/>
  <c r="X112" i="15"/>
  <c r="X118" i="15"/>
  <c r="X119" i="15"/>
  <c r="W134" i="15"/>
  <c r="X135" i="15"/>
  <c r="W150" i="15"/>
  <c r="X151" i="15"/>
  <c r="W5" i="15"/>
  <c r="X6" i="15"/>
  <c r="X7" i="15"/>
  <c r="W13" i="15"/>
  <c r="X14" i="15"/>
  <c r="X15" i="15"/>
  <c r="W21" i="15"/>
  <c r="X22" i="15"/>
  <c r="X23" i="15"/>
  <c r="W29" i="15"/>
  <c r="X30" i="15"/>
  <c r="X31" i="15"/>
  <c r="W37" i="15"/>
  <c r="X38" i="15"/>
  <c r="X39" i="15"/>
  <c r="W45" i="15"/>
  <c r="X46" i="15"/>
  <c r="X47" i="15"/>
  <c r="W53" i="15"/>
  <c r="X54" i="15"/>
  <c r="X55" i="15"/>
  <c r="W61" i="15"/>
  <c r="X62" i="15"/>
  <c r="X63" i="15"/>
  <c r="W69" i="15"/>
  <c r="X70" i="15"/>
  <c r="X71" i="15"/>
  <c r="W76" i="15"/>
  <c r="W77" i="15"/>
  <c r="W78" i="15"/>
  <c r="W79" i="15"/>
  <c r="W80" i="15"/>
  <c r="W81" i="15"/>
  <c r="W82" i="15"/>
  <c r="W83" i="15"/>
  <c r="W84" i="15"/>
  <c r="W85" i="15"/>
  <c r="W86" i="15"/>
  <c r="W87" i="15"/>
  <c r="W88" i="15"/>
  <c r="W89" i="15"/>
  <c r="W90" i="15"/>
  <c r="W91" i="15"/>
  <c r="W92" i="15"/>
  <c r="X93" i="15"/>
  <c r="W99" i="15"/>
  <c r="X100" i="15"/>
  <c r="X101" i="15"/>
  <c r="W106" i="15"/>
  <c r="W107" i="15"/>
  <c r="X108" i="15"/>
  <c r="X109" i="15"/>
  <c r="W113" i="15"/>
  <c r="W120" i="15"/>
  <c r="X121" i="15"/>
  <c r="W126" i="15"/>
  <c r="X127" i="15"/>
  <c r="W142" i="15"/>
  <c r="X143" i="15"/>
  <c r="W157" i="15"/>
  <c r="W114" i="15"/>
  <c r="W115" i="15"/>
  <c r="X116" i="15"/>
  <c r="X117" i="15"/>
  <c r="W122" i="15"/>
  <c r="W123" i="15"/>
  <c r="X124" i="15"/>
  <c r="X125" i="15"/>
  <c r="W130" i="15"/>
  <c r="W131" i="15"/>
  <c r="X132" i="15"/>
  <c r="X133" i="15"/>
  <c r="W138" i="15"/>
  <c r="W139" i="15"/>
  <c r="X140" i="15"/>
  <c r="X141" i="15"/>
  <c r="W146" i="15"/>
  <c r="W147" i="15"/>
  <c r="X148" i="15"/>
  <c r="X149" i="15"/>
  <c r="W154" i="15"/>
  <c r="W155" i="15"/>
  <c r="W161" i="15"/>
  <c r="W162" i="15"/>
  <c r="X163" i="15"/>
  <c r="W169" i="15"/>
  <c r="W170" i="15"/>
  <c r="X171" i="15"/>
  <c r="X172" i="15"/>
  <c r="W177" i="15"/>
  <c r="W178" i="15"/>
  <c r="X179" i="15"/>
  <c r="X180" i="15"/>
  <c r="W185" i="15"/>
  <c r="W186" i="15"/>
  <c r="X187" i="15"/>
  <c r="X188" i="15"/>
  <c r="X193" i="15"/>
  <c r="X195" i="15"/>
  <c r="X197" i="15"/>
  <c r="X199" i="15"/>
  <c r="X201" i="15"/>
  <c r="X203" i="15"/>
  <c r="X205" i="15"/>
  <c r="X207" i="15"/>
  <c r="X209" i="15"/>
  <c r="X211" i="15"/>
  <c r="X213" i="15"/>
  <c r="X215" i="15"/>
  <c r="X217" i="15"/>
  <c r="X219" i="15"/>
  <c r="X221" i="15"/>
  <c r="X223" i="15"/>
  <c r="X227" i="15"/>
  <c r="X228" i="15"/>
  <c r="X235" i="15"/>
  <c r="X236" i="15"/>
  <c r="W128" i="15"/>
  <c r="W129" i="15"/>
  <c r="W136" i="15"/>
  <c r="W137" i="15"/>
  <c r="W144" i="15"/>
  <c r="W145" i="15"/>
  <c r="W152" i="15"/>
  <c r="W153" i="15"/>
  <c r="W159" i="15"/>
  <c r="W160" i="15"/>
  <c r="W167" i="15"/>
  <c r="W168" i="15"/>
  <c r="W176" i="15"/>
  <c r="W184" i="15"/>
  <c r="W192" i="15"/>
  <c r="W194" i="15"/>
  <c r="W196" i="15"/>
  <c r="W198" i="15"/>
  <c r="W200" i="15"/>
  <c r="W202" i="15"/>
  <c r="W204" i="15"/>
  <c r="W206" i="15"/>
  <c r="W208" i="15"/>
  <c r="W210" i="15"/>
  <c r="W212" i="15"/>
  <c r="W214" i="15"/>
  <c r="W216" i="15"/>
  <c r="W218" i="15"/>
  <c r="W220" i="15"/>
  <c r="W222" i="15"/>
  <c r="W224" i="15"/>
  <c r="X225" i="15"/>
  <c r="X226" i="15"/>
  <c r="W232" i="15"/>
  <c r="X233" i="15"/>
  <c r="X234" i="15"/>
  <c r="W165" i="15"/>
  <c r="W166" i="15"/>
  <c r="W173" i="15"/>
  <c r="W174" i="15"/>
  <c r="W181" i="15"/>
  <c r="W182" i="15"/>
  <c r="W189" i="15"/>
  <c r="W190" i="15"/>
  <c r="W230" i="15"/>
  <c r="X8" i="15"/>
  <c r="X12" i="15"/>
  <c r="X40" i="15"/>
  <c r="X48" i="15"/>
  <c r="X52" i="15"/>
  <c r="W4" i="15"/>
  <c r="W16" i="15"/>
  <c r="W20" i="15"/>
  <c r="W24" i="15"/>
  <c r="W28" i="15"/>
  <c r="W32" i="15"/>
  <c r="W36" i="15"/>
  <c r="W44" i="15"/>
  <c r="W56" i="15"/>
  <c r="W60" i="15"/>
  <c r="W64" i="15"/>
  <c r="W68" i="15"/>
  <c r="X72" i="15"/>
  <c r="W74" i="15"/>
  <c r="X92" i="15"/>
  <c r="X5" i="15"/>
  <c r="X9" i="15"/>
  <c r="X13" i="15"/>
  <c r="X17" i="15"/>
  <c r="X21" i="15"/>
  <c r="X25" i="15"/>
  <c r="X29" i="15"/>
  <c r="X33" i="15"/>
  <c r="X37" i="15"/>
  <c r="X41" i="15"/>
  <c r="X45" i="15"/>
  <c r="X49" i="15"/>
  <c r="X53" i="15"/>
  <c r="X57" i="15"/>
  <c r="X61" i="15"/>
  <c r="X65" i="15"/>
  <c r="X69" i="15"/>
  <c r="W94" i="15"/>
  <c r="W96" i="15"/>
  <c r="W98" i="15"/>
  <c r="W100" i="15"/>
  <c r="W102" i="15"/>
  <c r="X175" i="15"/>
  <c r="X183" i="15"/>
  <c r="X191" i="15"/>
  <c r="X156" i="15"/>
  <c r="X160" i="15"/>
  <c r="X164" i="15"/>
  <c r="X168" i="15"/>
  <c r="W171" i="15"/>
  <c r="W179" i="15"/>
  <c r="W187" i="15"/>
  <c r="X158" i="15"/>
  <c r="X162" i="15"/>
  <c r="X166" i="15"/>
  <c r="W225" i="15"/>
  <c r="W227" i="15"/>
  <c r="W229" i="15"/>
  <c r="W231" i="15"/>
  <c r="W233" i="15"/>
  <c r="W235" i="15"/>
  <c r="W237" i="15"/>
  <c r="W239" i="15"/>
  <c r="W238" i="15"/>
  <c r="W240" i="15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368" i="2"/>
  <c r="F367" i="2"/>
  <c r="F366" i="2"/>
  <c r="F365" i="2"/>
  <c r="F364" i="2"/>
  <c r="F363" i="2"/>
  <c r="F362" i="2"/>
  <c r="F361" i="2"/>
  <c r="F360" i="2"/>
  <c r="F145" i="2"/>
  <c r="F144" i="2"/>
  <c r="F166" i="2"/>
  <c r="F197" i="2"/>
  <c r="F6" i="2"/>
  <c r="F8" i="2"/>
  <c r="F83" i="2"/>
  <c r="F240" i="2"/>
  <c r="F239" i="2"/>
  <c r="F236" i="2"/>
  <c r="F235" i="2"/>
  <c r="F234" i="2"/>
  <c r="F238" i="2"/>
  <c r="F233" i="2"/>
  <c r="F232" i="2"/>
  <c r="F231" i="2"/>
  <c r="F230" i="2"/>
  <c r="F229" i="2"/>
  <c r="F228" i="2"/>
  <c r="F227" i="2"/>
  <c r="F226" i="2"/>
  <c r="F225" i="2"/>
  <c r="F237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191" i="2"/>
  <c r="F190" i="2"/>
  <c r="F189" i="2"/>
  <c r="F188" i="2"/>
  <c r="F187" i="2"/>
  <c r="F143" i="2"/>
  <c r="F175" i="2"/>
  <c r="F39" i="2"/>
  <c r="F179" i="2"/>
  <c r="F159" i="2"/>
  <c r="F176" i="2"/>
  <c r="F132" i="2"/>
  <c r="F131" i="2"/>
  <c r="F130" i="2"/>
  <c r="F110" i="2"/>
  <c r="F178" i="2"/>
  <c r="F177" i="2"/>
  <c r="F19" i="2"/>
  <c r="F48" i="2"/>
  <c r="F47" i="2"/>
  <c r="F359" i="2"/>
  <c r="F358" i="2"/>
  <c r="F357" i="2"/>
  <c r="F356" i="2"/>
  <c r="F116" i="2"/>
  <c r="F157" i="2"/>
  <c r="F115" i="2"/>
  <c r="F114" i="2"/>
  <c r="F206" i="2"/>
  <c r="F205" i="2"/>
  <c r="F186" i="2"/>
  <c r="F156" i="2"/>
  <c r="F155" i="2"/>
  <c r="F154" i="2"/>
  <c r="F153" i="2"/>
  <c r="F113" i="2"/>
  <c r="F204" i="2"/>
  <c r="F152" i="2"/>
  <c r="F203" i="2"/>
  <c r="F185" i="2"/>
  <c r="F184" i="2"/>
  <c r="F2" i="2"/>
  <c r="F151" i="2"/>
  <c r="F150" i="2"/>
  <c r="F149" i="2"/>
  <c r="F128" i="2"/>
  <c r="F91" i="2"/>
  <c r="F79" i="2"/>
  <c r="F129" i="2"/>
  <c r="F90" i="2"/>
  <c r="F89" i="2"/>
  <c r="F26" i="2"/>
  <c r="F55" i="2"/>
  <c r="F54" i="2"/>
  <c r="F53" i="2"/>
  <c r="F52" i="2"/>
  <c r="F51" i="2"/>
  <c r="F209" i="2"/>
  <c r="F208" i="2"/>
  <c r="F200" i="2"/>
  <c r="F199" i="2"/>
  <c r="F198" i="2"/>
  <c r="F202" i="2"/>
  <c r="F148" i="2"/>
  <c r="F183" i="2"/>
  <c r="F86" i="2"/>
  <c r="F21" i="2"/>
  <c r="F126" i="2"/>
  <c r="F125" i="2"/>
  <c r="F124" i="2"/>
  <c r="F123" i="2"/>
  <c r="F122" i="2"/>
  <c r="F121" i="2"/>
  <c r="F120" i="2"/>
  <c r="F119" i="2"/>
  <c r="F118" i="2"/>
  <c r="F96" i="2"/>
  <c r="F95" i="2"/>
  <c r="F94" i="2"/>
  <c r="F93" i="2"/>
  <c r="F196" i="2"/>
  <c r="F195" i="2"/>
  <c r="F194" i="2"/>
  <c r="F193" i="2"/>
  <c r="F192" i="2"/>
  <c r="F82" i="2"/>
  <c r="F81" i="2"/>
  <c r="F64" i="2"/>
  <c r="F9" i="2"/>
  <c r="F25" i="2"/>
  <c r="F103" i="2"/>
  <c r="F102" i="2"/>
  <c r="F87" i="2"/>
  <c r="F158" i="2"/>
  <c r="F105" i="2"/>
  <c r="F72" i="2"/>
  <c r="F71" i="2"/>
  <c r="F70" i="2"/>
  <c r="F69" i="2"/>
  <c r="F355" i="2"/>
  <c r="F354" i="2"/>
  <c r="F353" i="2"/>
  <c r="F352" i="2"/>
  <c r="F112" i="2"/>
  <c r="F65" i="2"/>
  <c r="F45" i="2"/>
  <c r="F44" i="2"/>
  <c r="F29" i="2"/>
  <c r="F5" i="2"/>
  <c r="F10" i="2"/>
  <c r="F57" i="2"/>
  <c r="F35" i="2"/>
  <c r="F34" i="2"/>
  <c r="F24" i="2"/>
  <c r="F37" i="2"/>
  <c r="F23" i="2"/>
  <c r="F88" i="2"/>
  <c r="F212" i="2"/>
  <c r="F211" i="2"/>
  <c r="F92" i="2"/>
  <c r="F147" i="2"/>
  <c r="F111" i="2"/>
  <c r="F73" i="2"/>
  <c r="F66" i="2"/>
  <c r="F43" i="2"/>
  <c r="F101" i="2"/>
  <c r="F16" i="2"/>
  <c r="F56" i="2"/>
  <c r="F78" i="2"/>
  <c r="F77" i="2"/>
  <c r="F17" i="2"/>
  <c r="F33" i="2"/>
  <c r="F15" i="2"/>
  <c r="F14" i="2"/>
  <c r="F13" i="2"/>
  <c r="F12" i="2"/>
  <c r="F11" i="2"/>
  <c r="F7" i="2"/>
  <c r="F4" i="2"/>
  <c r="F3" i="2"/>
  <c r="F62" i="2"/>
  <c r="F18" i="2"/>
  <c r="F38" i="2"/>
  <c r="F100" i="2"/>
  <c r="F76" i="2"/>
  <c r="F75" i="2"/>
  <c r="F74" i="2"/>
  <c r="F63" i="2"/>
  <c r="F22" i="2"/>
  <c r="F207" i="2"/>
  <c r="F36" i="2"/>
  <c r="F20" i="2"/>
  <c r="F80" i="2"/>
  <c r="F182" i="2"/>
  <c r="F139" i="2"/>
  <c r="F138" i="2"/>
  <c r="F137" i="2"/>
  <c r="F136" i="2"/>
  <c r="F135" i="2"/>
  <c r="F134" i="2"/>
  <c r="F133" i="2"/>
  <c r="F117" i="2"/>
  <c r="F181" i="2"/>
  <c r="F180" i="2"/>
  <c r="F210" i="2"/>
  <c r="F85" i="2"/>
  <c r="F84" i="2"/>
  <c r="F61" i="2"/>
  <c r="F50" i="2"/>
  <c r="F32" i="2"/>
  <c r="F31" i="2"/>
  <c r="F30" i="2"/>
  <c r="F174" i="2"/>
  <c r="F173" i="2"/>
  <c r="F172" i="2"/>
  <c r="F171" i="2"/>
  <c r="F146" i="2"/>
  <c r="F170" i="2"/>
  <c r="F169" i="2"/>
  <c r="F168" i="2"/>
  <c r="F167" i="2"/>
  <c r="F127" i="2"/>
  <c r="F99" i="2"/>
  <c r="F98" i="2"/>
  <c r="F201" i="2"/>
  <c r="F165" i="2"/>
  <c r="F164" i="2"/>
  <c r="F163" i="2"/>
  <c r="F162" i="2"/>
  <c r="F161" i="2"/>
  <c r="F160" i="2"/>
  <c r="F142" i="2"/>
  <c r="F141" i="2"/>
  <c r="F140" i="2"/>
  <c r="F104" i="2"/>
  <c r="F109" i="2"/>
  <c r="F108" i="2"/>
  <c r="F97" i="2"/>
  <c r="F107" i="2"/>
  <c r="F106" i="2"/>
  <c r="F68" i="2"/>
  <c r="F60" i="2"/>
  <c r="F59" i="2"/>
  <c r="F58" i="2"/>
  <c r="F67" i="2"/>
  <c r="F49" i="2"/>
  <c r="F42" i="2"/>
  <c r="F46" i="2"/>
  <c r="F41" i="2"/>
  <c r="F40" i="2"/>
  <c r="F28" i="2"/>
  <c r="F27" i="2"/>
  <c r="F351" i="2"/>
  <c r="D351" i="2"/>
  <c r="J351" i="2" s="1"/>
  <c r="D350" i="2"/>
  <c r="J350" i="2" s="1"/>
  <c r="D349" i="2"/>
  <c r="J349" i="2" s="1"/>
  <c r="D348" i="2"/>
  <c r="J348" i="2" s="1"/>
  <c r="D347" i="2"/>
  <c r="J347" i="2" s="1"/>
  <c r="D346" i="2"/>
  <c r="J346" i="2" s="1"/>
  <c r="D345" i="2"/>
  <c r="J345" i="2" s="1"/>
  <c r="D344" i="2"/>
  <c r="J344" i="2" s="1"/>
  <c r="D343" i="2"/>
  <c r="J343" i="2" s="1"/>
  <c r="D342" i="2"/>
  <c r="J342" i="2" s="1"/>
  <c r="D341" i="2"/>
  <c r="J341" i="2" s="1"/>
  <c r="D340" i="2"/>
  <c r="J340" i="2" s="1"/>
  <c r="D339" i="2"/>
  <c r="J339" i="2" s="1"/>
  <c r="D338" i="2"/>
  <c r="J338" i="2" s="1"/>
  <c r="D337" i="2"/>
  <c r="J337" i="2" s="1"/>
  <c r="D336" i="2"/>
  <c r="J336" i="2" s="1"/>
  <c r="D335" i="2"/>
  <c r="J335" i="2" s="1"/>
  <c r="D334" i="2"/>
  <c r="J334" i="2" s="1"/>
  <c r="D333" i="2"/>
  <c r="J333" i="2" s="1"/>
  <c r="D332" i="2"/>
  <c r="J332" i="2" s="1"/>
  <c r="D331" i="2"/>
  <c r="J331" i="2" s="1"/>
  <c r="D330" i="2"/>
  <c r="J330" i="2" s="1"/>
  <c r="D329" i="2"/>
  <c r="J329" i="2" s="1"/>
  <c r="D328" i="2"/>
  <c r="J328" i="2" s="1"/>
  <c r="D327" i="2"/>
  <c r="J327" i="2" s="1"/>
  <c r="D326" i="2"/>
  <c r="J326" i="2" s="1"/>
  <c r="D325" i="2"/>
  <c r="J325" i="2" s="1"/>
  <c r="D324" i="2"/>
  <c r="J324" i="2" s="1"/>
  <c r="D323" i="2"/>
  <c r="J323" i="2" s="1"/>
  <c r="D322" i="2"/>
  <c r="J322" i="2" s="1"/>
  <c r="D321" i="2"/>
  <c r="J321" i="2" s="1"/>
  <c r="D320" i="2"/>
  <c r="J320" i="2" s="1"/>
  <c r="D319" i="2"/>
  <c r="J319" i="2" s="1"/>
  <c r="D318" i="2"/>
  <c r="J318" i="2" s="1"/>
  <c r="D317" i="2"/>
  <c r="J317" i="2" s="1"/>
  <c r="D316" i="2"/>
  <c r="J316" i="2" s="1"/>
  <c r="D315" i="2"/>
  <c r="J315" i="2" s="1"/>
  <c r="D314" i="2"/>
  <c r="J314" i="2" s="1"/>
  <c r="D313" i="2"/>
  <c r="J313" i="2" s="1"/>
  <c r="D312" i="2"/>
  <c r="J312" i="2" s="1"/>
  <c r="D311" i="2"/>
  <c r="J311" i="2" s="1"/>
  <c r="D310" i="2"/>
  <c r="J310" i="2" s="1"/>
  <c r="D309" i="2"/>
  <c r="J309" i="2" s="1"/>
  <c r="D308" i="2"/>
  <c r="J308" i="2" s="1"/>
  <c r="D307" i="2"/>
  <c r="J307" i="2" s="1"/>
  <c r="D306" i="2"/>
  <c r="J306" i="2" s="1"/>
  <c r="D305" i="2"/>
  <c r="J305" i="2" s="1"/>
  <c r="D304" i="2"/>
  <c r="J304" i="2" s="1"/>
  <c r="D303" i="2"/>
  <c r="J303" i="2" s="1"/>
  <c r="D302" i="2"/>
  <c r="J302" i="2" s="1"/>
  <c r="D301" i="2"/>
  <c r="J301" i="2" s="1"/>
  <c r="D300" i="2"/>
  <c r="J300" i="2" s="1"/>
  <c r="D299" i="2"/>
  <c r="J299" i="2" s="1"/>
  <c r="D298" i="2"/>
  <c r="J298" i="2" s="1"/>
  <c r="D297" i="2"/>
  <c r="J297" i="2" s="1"/>
  <c r="D296" i="2"/>
  <c r="J296" i="2" s="1"/>
  <c r="D295" i="2"/>
  <c r="J295" i="2" s="1"/>
  <c r="D294" i="2"/>
  <c r="J294" i="2" s="1"/>
  <c r="D293" i="2"/>
  <c r="J293" i="2" s="1"/>
  <c r="D292" i="2"/>
  <c r="J292" i="2" s="1"/>
  <c r="D291" i="2"/>
  <c r="J291" i="2" s="1"/>
  <c r="D290" i="2"/>
  <c r="J290" i="2" s="1"/>
  <c r="D289" i="2"/>
  <c r="J289" i="2" s="1"/>
  <c r="D288" i="2"/>
  <c r="J288" i="2" s="1"/>
  <c r="D287" i="2"/>
  <c r="J287" i="2" s="1"/>
  <c r="D286" i="2"/>
  <c r="J286" i="2" s="1"/>
  <c r="D285" i="2"/>
  <c r="J285" i="2" s="1"/>
  <c r="D284" i="2"/>
  <c r="J284" i="2" s="1"/>
  <c r="D283" i="2"/>
  <c r="J283" i="2" s="1"/>
  <c r="D282" i="2"/>
  <c r="J282" i="2" s="1"/>
  <c r="D281" i="2"/>
  <c r="J281" i="2" s="1"/>
  <c r="D280" i="2"/>
  <c r="J280" i="2" s="1"/>
  <c r="D279" i="2"/>
  <c r="J279" i="2" s="1"/>
  <c r="D278" i="2"/>
  <c r="J278" i="2" s="1"/>
  <c r="D277" i="2"/>
  <c r="J277" i="2" s="1"/>
  <c r="D276" i="2"/>
  <c r="J276" i="2" s="1"/>
  <c r="D275" i="2"/>
  <c r="J275" i="2" s="1"/>
  <c r="D274" i="2"/>
  <c r="J274" i="2" s="1"/>
  <c r="D273" i="2"/>
  <c r="J273" i="2" s="1"/>
  <c r="D272" i="2"/>
  <c r="J272" i="2" s="1"/>
  <c r="D271" i="2"/>
  <c r="J271" i="2" s="1"/>
  <c r="D270" i="2"/>
  <c r="J270" i="2" s="1"/>
  <c r="D269" i="2"/>
  <c r="J269" i="2" s="1"/>
  <c r="D268" i="2"/>
  <c r="J268" i="2" s="1"/>
  <c r="D267" i="2"/>
  <c r="J267" i="2" s="1"/>
  <c r="D266" i="2"/>
  <c r="J266" i="2" s="1"/>
  <c r="D265" i="2"/>
  <c r="J265" i="2" s="1"/>
  <c r="D264" i="2"/>
  <c r="J264" i="2" s="1"/>
  <c r="D263" i="2"/>
  <c r="J263" i="2" s="1"/>
  <c r="D262" i="2"/>
  <c r="J262" i="2" s="1"/>
  <c r="D261" i="2"/>
  <c r="J261" i="2" s="1"/>
  <c r="D260" i="2"/>
  <c r="J260" i="2" s="1"/>
  <c r="D259" i="2"/>
  <c r="J259" i="2" s="1"/>
  <c r="D258" i="2"/>
  <c r="J258" i="2" s="1"/>
  <c r="D257" i="2"/>
  <c r="J257" i="2" s="1"/>
  <c r="D256" i="2"/>
  <c r="J256" i="2" s="1"/>
  <c r="D255" i="2"/>
  <c r="J255" i="2" s="1"/>
  <c r="D254" i="2"/>
  <c r="J254" i="2" s="1"/>
  <c r="D253" i="2"/>
  <c r="J253" i="2" s="1"/>
  <c r="D252" i="2"/>
  <c r="J252" i="2" s="1"/>
  <c r="D251" i="2"/>
  <c r="J251" i="2" s="1"/>
  <c r="D250" i="2"/>
  <c r="J250" i="2" s="1"/>
  <c r="D249" i="2"/>
  <c r="J249" i="2" s="1"/>
  <c r="D248" i="2"/>
  <c r="J248" i="2" s="1"/>
  <c r="D247" i="2"/>
  <c r="J247" i="2" s="1"/>
  <c r="D246" i="2"/>
  <c r="J246" i="2" s="1"/>
  <c r="D245" i="2"/>
  <c r="J245" i="2" s="1"/>
  <c r="D244" i="2"/>
  <c r="J244" i="2" s="1"/>
  <c r="D243" i="2"/>
  <c r="J243" i="2" s="1"/>
  <c r="D242" i="2"/>
  <c r="J242" i="2" s="1"/>
  <c r="D241" i="2"/>
  <c r="J241" i="2" s="1"/>
  <c r="D368" i="2"/>
  <c r="J368" i="2" s="1"/>
  <c r="D367" i="2"/>
  <c r="J367" i="2" s="1"/>
  <c r="D366" i="2"/>
  <c r="J366" i="2" s="1"/>
  <c r="D365" i="2"/>
  <c r="J365" i="2" s="1"/>
  <c r="D364" i="2"/>
  <c r="J364" i="2" s="1"/>
  <c r="D363" i="2"/>
  <c r="J363" i="2" s="1"/>
  <c r="D362" i="2"/>
  <c r="J362" i="2" s="1"/>
  <c r="D361" i="2"/>
  <c r="J361" i="2" s="1"/>
  <c r="D360" i="2"/>
  <c r="J360" i="2" s="1"/>
  <c r="D145" i="2"/>
  <c r="J145" i="2" s="1"/>
  <c r="D144" i="2"/>
  <c r="J144" i="2" s="1"/>
  <c r="D166" i="2"/>
  <c r="J166" i="2" s="1"/>
  <c r="D197" i="2"/>
  <c r="J197" i="2" s="1"/>
  <c r="D6" i="2"/>
  <c r="J6" i="2" s="1"/>
  <c r="D8" i="2"/>
  <c r="J8" i="2" s="1"/>
  <c r="D83" i="2"/>
  <c r="J83" i="2" s="1"/>
  <c r="D240" i="2"/>
  <c r="J240" i="2" s="1"/>
  <c r="D239" i="2"/>
  <c r="J239" i="2" s="1"/>
  <c r="D236" i="2"/>
  <c r="J236" i="2" s="1"/>
  <c r="D235" i="2"/>
  <c r="J235" i="2" s="1"/>
  <c r="D234" i="2"/>
  <c r="J234" i="2" s="1"/>
  <c r="D238" i="2"/>
  <c r="J238" i="2" s="1"/>
  <c r="D233" i="2"/>
  <c r="J233" i="2" s="1"/>
  <c r="D232" i="2"/>
  <c r="J232" i="2" s="1"/>
  <c r="D231" i="2"/>
  <c r="J231" i="2" s="1"/>
  <c r="D230" i="2"/>
  <c r="J230" i="2" s="1"/>
  <c r="D229" i="2"/>
  <c r="J229" i="2" s="1"/>
  <c r="D228" i="2"/>
  <c r="J228" i="2" s="1"/>
  <c r="D227" i="2"/>
  <c r="J227" i="2" s="1"/>
  <c r="D226" i="2"/>
  <c r="J226" i="2" s="1"/>
  <c r="D225" i="2"/>
  <c r="J225" i="2" s="1"/>
  <c r="D237" i="2"/>
  <c r="J237" i="2" s="1"/>
  <c r="D224" i="2"/>
  <c r="J224" i="2" s="1"/>
  <c r="D223" i="2"/>
  <c r="J223" i="2" s="1"/>
  <c r="D222" i="2"/>
  <c r="J222" i="2" s="1"/>
  <c r="D221" i="2"/>
  <c r="J221" i="2" s="1"/>
  <c r="D220" i="2"/>
  <c r="J220" i="2" s="1"/>
  <c r="D219" i="2"/>
  <c r="J219" i="2" s="1"/>
  <c r="D218" i="2"/>
  <c r="J218" i="2" s="1"/>
  <c r="D217" i="2"/>
  <c r="J217" i="2" s="1"/>
  <c r="D216" i="2"/>
  <c r="J216" i="2" s="1"/>
  <c r="D215" i="2"/>
  <c r="J215" i="2" s="1"/>
  <c r="D214" i="2"/>
  <c r="J214" i="2" s="1"/>
  <c r="D213" i="2"/>
  <c r="J213" i="2" s="1"/>
  <c r="D191" i="2"/>
  <c r="J191" i="2" s="1"/>
  <c r="D190" i="2"/>
  <c r="J190" i="2" s="1"/>
  <c r="D189" i="2"/>
  <c r="J189" i="2" s="1"/>
  <c r="D188" i="2"/>
  <c r="J188" i="2" s="1"/>
  <c r="D187" i="2"/>
  <c r="J187" i="2" s="1"/>
  <c r="D143" i="2"/>
  <c r="J143" i="2" s="1"/>
  <c r="D175" i="2"/>
  <c r="J175" i="2" s="1"/>
  <c r="D39" i="2"/>
  <c r="J39" i="2" s="1"/>
  <c r="D179" i="2"/>
  <c r="J179" i="2" s="1"/>
  <c r="D159" i="2"/>
  <c r="J159" i="2" s="1"/>
  <c r="D176" i="2"/>
  <c r="J176" i="2" s="1"/>
  <c r="D132" i="2"/>
  <c r="J132" i="2" s="1"/>
  <c r="D131" i="2"/>
  <c r="J131" i="2" s="1"/>
  <c r="D130" i="2"/>
  <c r="J130" i="2" s="1"/>
  <c r="D110" i="2"/>
  <c r="J110" i="2" s="1"/>
  <c r="D178" i="2"/>
  <c r="J178" i="2" s="1"/>
  <c r="D177" i="2"/>
  <c r="J177" i="2" s="1"/>
  <c r="D19" i="2"/>
  <c r="J19" i="2" s="1"/>
  <c r="D48" i="2"/>
  <c r="J48" i="2" s="1"/>
  <c r="D47" i="2"/>
  <c r="J47" i="2" s="1"/>
  <c r="D359" i="2"/>
  <c r="J359" i="2" s="1"/>
  <c r="D358" i="2"/>
  <c r="J358" i="2" s="1"/>
  <c r="D357" i="2"/>
  <c r="J357" i="2" s="1"/>
  <c r="D356" i="2"/>
  <c r="J356" i="2" s="1"/>
  <c r="D116" i="2"/>
  <c r="J116" i="2" s="1"/>
  <c r="D157" i="2"/>
  <c r="J157" i="2" s="1"/>
  <c r="D115" i="2"/>
  <c r="J115" i="2" s="1"/>
  <c r="D114" i="2"/>
  <c r="J114" i="2" s="1"/>
  <c r="D206" i="2"/>
  <c r="J206" i="2" s="1"/>
  <c r="D205" i="2"/>
  <c r="J205" i="2" s="1"/>
  <c r="D186" i="2"/>
  <c r="J186" i="2" s="1"/>
  <c r="D156" i="2"/>
  <c r="J156" i="2" s="1"/>
  <c r="D155" i="2"/>
  <c r="J155" i="2" s="1"/>
  <c r="D154" i="2"/>
  <c r="J154" i="2" s="1"/>
  <c r="D153" i="2"/>
  <c r="J153" i="2" s="1"/>
  <c r="D113" i="2"/>
  <c r="J113" i="2" s="1"/>
  <c r="D204" i="2"/>
  <c r="J204" i="2" s="1"/>
  <c r="D152" i="2"/>
  <c r="J152" i="2" s="1"/>
  <c r="D203" i="2"/>
  <c r="J203" i="2" s="1"/>
  <c r="D185" i="2"/>
  <c r="J185" i="2" s="1"/>
  <c r="D184" i="2"/>
  <c r="J184" i="2" s="1"/>
  <c r="D2" i="2"/>
  <c r="J2" i="2" s="1"/>
  <c r="D151" i="2"/>
  <c r="J151" i="2" s="1"/>
  <c r="D150" i="2"/>
  <c r="J150" i="2" s="1"/>
  <c r="D149" i="2"/>
  <c r="J149" i="2" s="1"/>
  <c r="D128" i="2"/>
  <c r="J128" i="2" s="1"/>
  <c r="D91" i="2"/>
  <c r="J91" i="2" s="1"/>
  <c r="D79" i="2"/>
  <c r="J79" i="2" s="1"/>
  <c r="D129" i="2"/>
  <c r="J129" i="2" s="1"/>
  <c r="D90" i="2"/>
  <c r="J90" i="2" s="1"/>
  <c r="D89" i="2"/>
  <c r="J89" i="2" s="1"/>
  <c r="D26" i="2"/>
  <c r="J26" i="2" s="1"/>
  <c r="D55" i="2"/>
  <c r="J55" i="2" s="1"/>
  <c r="D54" i="2"/>
  <c r="J54" i="2" s="1"/>
  <c r="D53" i="2"/>
  <c r="J53" i="2" s="1"/>
  <c r="D52" i="2"/>
  <c r="J52" i="2" s="1"/>
  <c r="D51" i="2"/>
  <c r="J51" i="2" s="1"/>
  <c r="D209" i="2"/>
  <c r="J209" i="2" s="1"/>
  <c r="D208" i="2"/>
  <c r="J208" i="2" s="1"/>
  <c r="D200" i="2"/>
  <c r="J200" i="2" s="1"/>
  <c r="D199" i="2"/>
  <c r="J199" i="2" s="1"/>
  <c r="D198" i="2"/>
  <c r="J198" i="2" s="1"/>
  <c r="D202" i="2"/>
  <c r="J202" i="2" s="1"/>
  <c r="D148" i="2"/>
  <c r="J148" i="2" s="1"/>
  <c r="D183" i="2"/>
  <c r="J183" i="2" s="1"/>
  <c r="D86" i="2"/>
  <c r="J86" i="2" s="1"/>
  <c r="D21" i="2"/>
  <c r="J21" i="2" s="1"/>
  <c r="D126" i="2"/>
  <c r="J126" i="2" s="1"/>
  <c r="D125" i="2"/>
  <c r="J125" i="2" s="1"/>
  <c r="D124" i="2"/>
  <c r="J124" i="2" s="1"/>
  <c r="D123" i="2"/>
  <c r="J123" i="2" s="1"/>
  <c r="D122" i="2"/>
  <c r="J122" i="2" s="1"/>
  <c r="D121" i="2"/>
  <c r="J121" i="2" s="1"/>
  <c r="D120" i="2"/>
  <c r="J120" i="2" s="1"/>
  <c r="D119" i="2"/>
  <c r="J119" i="2" s="1"/>
  <c r="D118" i="2"/>
  <c r="J118" i="2" s="1"/>
  <c r="D96" i="2"/>
  <c r="J96" i="2" s="1"/>
  <c r="D95" i="2"/>
  <c r="J95" i="2" s="1"/>
  <c r="D94" i="2"/>
  <c r="J94" i="2" s="1"/>
  <c r="D93" i="2"/>
  <c r="J93" i="2" s="1"/>
  <c r="D196" i="2"/>
  <c r="J196" i="2" s="1"/>
  <c r="D195" i="2"/>
  <c r="J195" i="2" s="1"/>
  <c r="D194" i="2"/>
  <c r="J194" i="2" s="1"/>
  <c r="D193" i="2"/>
  <c r="J193" i="2" s="1"/>
  <c r="D192" i="2"/>
  <c r="J192" i="2" s="1"/>
  <c r="D82" i="2"/>
  <c r="J82" i="2" s="1"/>
  <c r="D81" i="2"/>
  <c r="J81" i="2" s="1"/>
  <c r="D64" i="2"/>
  <c r="J64" i="2" s="1"/>
  <c r="D9" i="2"/>
  <c r="J9" i="2" s="1"/>
  <c r="D25" i="2"/>
  <c r="J25" i="2" s="1"/>
  <c r="D103" i="2"/>
  <c r="J103" i="2" s="1"/>
  <c r="D102" i="2"/>
  <c r="J102" i="2" s="1"/>
  <c r="D87" i="2"/>
  <c r="J87" i="2" s="1"/>
  <c r="D158" i="2"/>
  <c r="J158" i="2" s="1"/>
  <c r="D105" i="2"/>
  <c r="J105" i="2" s="1"/>
  <c r="D72" i="2"/>
  <c r="J72" i="2" s="1"/>
  <c r="D71" i="2"/>
  <c r="J71" i="2" s="1"/>
  <c r="D70" i="2"/>
  <c r="J70" i="2" s="1"/>
  <c r="D69" i="2"/>
  <c r="J69" i="2" s="1"/>
  <c r="D355" i="2"/>
  <c r="J355" i="2" s="1"/>
  <c r="D354" i="2"/>
  <c r="J354" i="2" s="1"/>
  <c r="D353" i="2"/>
  <c r="J353" i="2" s="1"/>
  <c r="D352" i="2"/>
  <c r="J352" i="2" s="1"/>
  <c r="D112" i="2"/>
  <c r="J112" i="2" s="1"/>
  <c r="D65" i="2"/>
  <c r="J65" i="2" s="1"/>
  <c r="D45" i="2"/>
  <c r="J45" i="2" s="1"/>
  <c r="D44" i="2"/>
  <c r="J44" i="2" s="1"/>
  <c r="D29" i="2"/>
  <c r="J29" i="2" s="1"/>
  <c r="D5" i="2"/>
  <c r="J5" i="2" s="1"/>
  <c r="D10" i="2"/>
  <c r="J10" i="2" s="1"/>
  <c r="D57" i="2"/>
  <c r="J57" i="2" s="1"/>
  <c r="D35" i="2"/>
  <c r="J35" i="2" s="1"/>
  <c r="D34" i="2"/>
  <c r="J34" i="2" s="1"/>
  <c r="D24" i="2"/>
  <c r="J24" i="2" s="1"/>
  <c r="D37" i="2"/>
  <c r="J37" i="2" s="1"/>
  <c r="D23" i="2"/>
  <c r="J23" i="2" s="1"/>
  <c r="D88" i="2"/>
  <c r="J88" i="2" s="1"/>
  <c r="D212" i="2"/>
  <c r="J212" i="2" s="1"/>
  <c r="D211" i="2"/>
  <c r="J211" i="2" s="1"/>
  <c r="D92" i="2"/>
  <c r="J92" i="2" s="1"/>
  <c r="D147" i="2"/>
  <c r="J147" i="2" s="1"/>
  <c r="D111" i="2"/>
  <c r="J111" i="2" s="1"/>
  <c r="D73" i="2"/>
  <c r="J73" i="2" s="1"/>
  <c r="D66" i="2"/>
  <c r="J66" i="2" s="1"/>
  <c r="D43" i="2"/>
  <c r="J43" i="2" s="1"/>
  <c r="D101" i="2"/>
  <c r="J101" i="2" s="1"/>
  <c r="D16" i="2"/>
  <c r="J16" i="2" s="1"/>
  <c r="D56" i="2"/>
  <c r="J56" i="2" s="1"/>
  <c r="D78" i="2"/>
  <c r="J78" i="2" s="1"/>
  <c r="D77" i="2"/>
  <c r="J77" i="2" s="1"/>
  <c r="D17" i="2"/>
  <c r="J17" i="2" s="1"/>
  <c r="D33" i="2"/>
  <c r="J33" i="2" s="1"/>
  <c r="D15" i="2"/>
  <c r="J15" i="2" s="1"/>
  <c r="D14" i="2"/>
  <c r="J14" i="2" s="1"/>
  <c r="D13" i="2"/>
  <c r="J13" i="2" s="1"/>
  <c r="D12" i="2"/>
  <c r="J12" i="2" s="1"/>
  <c r="D11" i="2"/>
  <c r="J11" i="2" s="1"/>
  <c r="D7" i="2"/>
  <c r="J7" i="2" s="1"/>
  <c r="D4" i="2"/>
  <c r="J4" i="2" s="1"/>
  <c r="D3" i="2"/>
  <c r="J3" i="2" s="1"/>
  <c r="D62" i="2"/>
  <c r="J62" i="2" s="1"/>
  <c r="D18" i="2"/>
  <c r="J18" i="2" s="1"/>
  <c r="D38" i="2"/>
  <c r="J38" i="2" s="1"/>
  <c r="D100" i="2"/>
  <c r="J100" i="2" s="1"/>
  <c r="D76" i="2"/>
  <c r="J76" i="2" s="1"/>
  <c r="D75" i="2"/>
  <c r="J75" i="2" s="1"/>
  <c r="D74" i="2"/>
  <c r="J74" i="2" s="1"/>
  <c r="D63" i="2"/>
  <c r="J63" i="2" s="1"/>
  <c r="D22" i="2"/>
  <c r="J22" i="2" s="1"/>
  <c r="D207" i="2"/>
  <c r="J207" i="2" s="1"/>
  <c r="D36" i="2"/>
  <c r="J36" i="2" s="1"/>
  <c r="D20" i="2"/>
  <c r="J20" i="2" s="1"/>
  <c r="D80" i="2"/>
  <c r="J80" i="2" s="1"/>
  <c r="D182" i="2"/>
  <c r="J182" i="2" s="1"/>
  <c r="D139" i="2"/>
  <c r="J139" i="2" s="1"/>
  <c r="D138" i="2"/>
  <c r="J138" i="2" s="1"/>
  <c r="D137" i="2"/>
  <c r="J137" i="2" s="1"/>
  <c r="D136" i="2"/>
  <c r="J136" i="2" s="1"/>
  <c r="D135" i="2"/>
  <c r="J135" i="2" s="1"/>
  <c r="D134" i="2"/>
  <c r="J134" i="2" s="1"/>
  <c r="D133" i="2"/>
  <c r="J133" i="2" s="1"/>
  <c r="D117" i="2"/>
  <c r="J117" i="2" s="1"/>
  <c r="D181" i="2"/>
  <c r="J181" i="2" s="1"/>
  <c r="D180" i="2"/>
  <c r="J180" i="2" s="1"/>
  <c r="D210" i="2"/>
  <c r="J210" i="2" s="1"/>
  <c r="D85" i="2"/>
  <c r="J85" i="2" s="1"/>
  <c r="D84" i="2"/>
  <c r="J84" i="2" s="1"/>
  <c r="D61" i="2"/>
  <c r="J61" i="2" s="1"/>
  <c r="D50" i="2"/>
  <c r="J50" i="2" s="1"/>
  <c r="D32" i="2"/>
  <c r="J32" i="2" s="1"/>
  <c r="D31" i="2"/>
  <c r="J31" i="2" s="1"/>
  <c r="D30" i="2"/>
  <c r="J30" i="2" s="1"/>
  <c r="D174" i="2"/>
  <c r="J174" i="2" s="1"/>
  <c r="D173" i="2"/>
  <c r="J173" i="2" s="1"/>
  <c r="D172" i="2"/>
  <c r="J172" i="2" s="1"/>
  <c r="D171" i="2"/>
  <c r="J171" i="2" s="1"/>
  <c r="D146" i="2"/>
  <c r="J146" i="2" s="1"/>
  <c r="D170" i="2"/>
  <c r="J170" i="2" s="1"/>
  <c r="D169" i="2"/>
  <c r="J169" i="2" s="1"/>
  <c r="D168" i="2"/>
  <c r="J168" i="2" s="1"/>
  <c r="D167" i="2"/>
  <c r="J167" i="2" s="1"/>
  <c r="D127" i="2"/>
  <c r="J127" i="2" s="1"/>
  <c r="D99" i="2"/>
  <c r="J99" i="2" s="1"/>
  <c r="D98" i="2"/>
  <c r="J98" i="2" s="1"/>
  <c r="D201" i="2"/>
  <c r="J201" i="2" s="1"/>
  <c r="D165" i="2"/>
  <c r="J165" i="2" s="1"/>
  <c r="D164" i="2"/>
  <c r="J164" i="2" s="1"/>
  <c r="D163" i="2"/>
  <c r="J163" i="2" s="1"/>
  <c r="D162" i="2"/>
  <c r="J162" i="2" s="1"/>
  <c r="D161" i="2"/>
  <c r="J161" i="2" s="1"/>
  <c r="D160" i="2"/>
  <c r="J160" i="2" s="1"/>
  <c r="D142" i="2"/>
  <c r="J142" i="2" s="1"/>
  <c r="D141" i="2"/>
  <c r="J141" i="2" s="1"/>
  <c r="D140" i="2"/>
  <c r="J140" i="2" s="1"/>
  <c r="D104" i="2"/>
  <c r="J104" i="2" s="1"/>
  <c r="D109" i="2"/>
  <c r="J109" i="2" s="1"/>
  <c r="D108" i="2"/>
  <c r="J108" i="2" s="1"/>
  <c r="D97" i="2"/>
  <c r="J97" i="2" s="1"/>
  <c r="D107" i="2"/>
  <c r="J107" i="2" s="1"/>
  <c r="D106" i="2"/>
  <c r="J106" i="2" s="1"/>
  <c r="D68" i="2"/>
  <c r="J68" i="2" s="1"/>
  <c r="D60" i="2"/>
  <c r="J60" i="2" s="1"/>
  <c r="D59" i="2"/>
  <c r="J59" i="2" s="1"/>
  <c r="D58" i="2"/>
  <c r="J58" i="2" s="1"/>
  <c r="D67" i="2"/>
  <c r="J67" i="2" s="1"/>
  <c r="D49" i="2"/>
  <c r="J49" i="2" s="1"/>
  <c r="D42" i="2"/>
  <c r="J42" i="2" s="1"/>
  <c r="D46" i="2"/>
  <c r="J46" i="2" s="1"/>
  <c r="D41" i="2"/>
  <c r="J41" i="2" s="1"/>
  <c r="D40" i="2"/>
  <c r="J40" i="2" s="1"/>
  <c r="D28" i="2"/>
  <c r="J28" i="2" s="1"/>
  <c r="D27" i="2"/>
  <c r="J27" i="2" s="1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368" i="2"/>
  <c r="B367" i="2"/>
  <c r="B366" i="2"/>
  <c r="B365" i="2"/>
  <c r="B364" i="2"/>
  <c r="B363" i="2"/>
  <c r="B362" i="2"/>
  <c r="B361" i="2"/>
  <c r="B360" i="2"/>
  <c r="B145" i="2"/>
  <c r="B144" i="2"/>
  <c r="B166" i="2"/>
  <c r="B197" i="2"/>
  <c r="B6" i="2"/>
  <c r="B8" i="2"/>
  <c r="B83" i="2"/>
  <c r="B240" i="2"/>
  <c r="B239" i="2"/>
  <c r="B236" i="2"/>
  <c r="B235" i="2"/>
  <c r="B234" i="2"/>
  <c r="B238" i="2"/>
  <c r="B233" i="2"/>
  <c r="B232" i="2"/>
  <c r="B231" i="2"/>
  <c r="B230" i="2"/>
  <c r="B229" i="2"/>
  <c r="B228" i="2"/>
  <c r="B227" i="2"/>
  <c r="B226" i="2"/>
  <c r="B225" i="2"/>
  <c r="B237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191" i="2"/>
  <c r="B190" i="2"/>
  <c r="B189" i="2"/>
  <c r="B188" i="2"/>
  <c r="B187" i="2"/>
  <c r="B143" i="2"/>
  <c r="B175" i="2"/>
  <c r="B39" i="2"/>
  <c r="B179" i="2"/>
  <c r="B159" i="2"/>
  <c r="B176" i="2"/>
  <c r="B132" i="2"/>
  <c r="B131" i="2"/>
  <c r="B130" i="2"/>
  <c r="B110" i="2"/>
  <c r="B178" i="2"/>
  <c r="B177" i="2"/>
  <c r="B19" i="2"/>
  <c r="B48" i="2"/>
  <c r="B47" i="2"/>
  <c r="B359" i="2"/>
  <c r="B358" i="2"/>
  <c r="B357" i="2"/>
  <c r="B356" i="2"/>
  <c r="B116" i="2"/>
  <c r="B157" i="2"/>
  <c r="B115" i="2"/>
  <c r="B114" i="2"/>
  <c r="B206" i="2"/>
  <c r="B205" i="2"/>
  <c r="B186" i="2"/>
  <c r="B156" i="2"/>
  <c r="B155" i="2"/>
  <c r="B154" i="2"/>
  <c r="B153" i="2"/>
  <c r="B113" i="2"/>
  <c r="B204" i="2"/>
  <c r="B152" i="2"/>
  <c r="B203" i="2"/>
  <c r="B185" i="2"/>
  <c r="B184" i="2"/>
  <c r="B2" i="2"/>
  <c r="B151" i="2"/>
  <c r="B150" i="2"/>
  <c r="B149" i="2"/>
  <c r="B128" i="2"/>
  <c r="B91" i="2"/>
  <c r="B79" i="2"/>
  <c r="B129" i="2"/>
  <c r="B90" i="2"/>
  <c r="B89" i="2"/>
  <c r="B26" i="2"/>
  <c r="B55" i="2"/>
  <c r="B54" i="2"/>
  <c r="B53" i="2"/>
  <c r="B52" i="2"/>
  <c r="B51" i="2"/>
  <c r="B209" i="2"/>
  <c r="B208" i="2"/>
  <c r="B200" i="2"/>
  <c r="B199" i="2"/>
  <c r="B198" i="2"/>
  <c r="B202" i="2"/>
  <c r="B148" i="2"/>
  <c r="B183" i="2"/>
  <c r="B86" i="2"/>
  <c r="B21" i="2"/>
  <c r="B126" i="2"/>
  <c r="B125" i="2"/>
  <c r="B124" i="2"/>
  <c r="B123" i="2"/>
  <c r="B122" i="2"/>
  <c r="B121" i="2"/>
  <c r="B120" i="2"/>
  <c r="B119" i="2"/>
  <c r="B118" i="2"/>
  <c r="B96" i="2"/>
  <c r="B95" i="2"/>
  <c r="B94" i="2"/>
  <c r="B93" i="2"/>
  <c r="B196" i="2"/>
  <c r="B195" i="2"/>
  <c r="B194" i="2"/>
  <c r="B193" i="2"/>
  <c r="B192" i="2"/>
  <c r="B82" i="2"/>
  <c r="B81" i="2"/>
  <c r="B64" i="2"/>
  <c r="B9" i="2"/>
  <c r="B25" i="2"/>
  <c r="B103" i="2"/>
  <c r="B102" i="2"/>
  <c r="B87" i="2"/>
  <c r="B158" i="2"/>
  <c r="B105" i="2"/>
  <c r="B72" i="2"/>
  <c r="B71" i="2"/>
  <c r="B70" i="2"/>
  <c r="B69" i="2"/>
  <c r="B355" i="2"/>
  <c r="B354" i="2"/>
  <c r="B353" i="2"/>
  <c r="B352" i="2"/>
  <c r="B112" i="2"/>
  <c r="B65" i="2"/>
  <c r="B45" i="2"/>
  <c r="B44" i="2"/>
  <c r="B29" i="2"/>
  <c r="B5" i="2"/>
  <c r="B10" i="2"/>
  <c r="B57" i="2"/>
  <c r="B35" i="2"/>
  <c r="B34" i="2"/>
  <c r="B24" i="2"/>
  <c r="B37" i="2"/>
  <c r="B23" i="2"/>
  <c r="B88" i="2"/>
  <c r="B212" i="2"/>
  <c r="B211" i="2"/>
  <c r="B92" i="2"/>
  <c r="B147" i="2"/>
  <c r="B111" i="2"/>
  <c r="B73" i="2"/>
  <c r="B66" i="2"/>
  <c r="B43" i="2"/>
  <c r="B101" i="2"/>
  <c r="B16" i="2"/>
  <c r="B56" i="2"/>
  <c r="B78" i="2"/>
  <c r="B77" i="2"/>
  <c r="B17" i="2"/>
  <c r="B33" i="2"/>
  <c r="B15" i="2"/>
  <c r="B14" i="2"/>
  <c r="B13" i="2"/>
  <c r="B12" i="2"/>
  <c r="B11" i="2"/>
  <c r="B7" i="2"/>
  <c r="B4" i="2"/>
  <c r="B3" i="2"/>
  <c r="B62" i="2"/>
  <c r="B18" i="2"/>
  <c r="B38" i="2"/>
  <c r="B100" i="2"/>
  <c r="B76" i="2"/>
  <c r="B75" i="2"/>
  <c r="B74" i="2"/>
  <c r="B63" i="2"/>
  <c r="B22" i="2"/>
  <c r="B207" i="2"/>
  <c r="B36" i="2"/>
  <c r="B20" i="2"/>
  <c r="B80" i="2"/>
  <c r="B182" i="2"/>
  <c r="B139" i="2"/>
  <c r="B138" i="2"/>
  <c r="B137" i="2"/>
  <c r="B136" i="2"/>
  <c r="B135" i="2"/>
  <c r="B134" i="2"/>
  <c r="B133" i="2"/>
  <c r="B117" i="2"/>
  <c r="B181" i="2"/>
  <c r="B180" i="2"/>
  <c r="B210" i="2"/>
  <c r="B85" i="2"/>
  <c r="B84" i="2"/>
  <c r="B61" i="2"/>
  <c r="B50" i="2"/>
  <c r="B32" i="2"/>
  <c r="B31" i="2"/>
  <c r="B30" i="2"/>
  <c r="B174" i="2"/>
  <c r="B173" i="2"/>
  <c r="B172" i="2"/>
  <c r="B171" i="2"/>
  <c r="B146" i="2"/>
  <c r="B170" i="2"/>
  <c r="B169" i="2"/>
  <c r="B168" i="2"/>
  <c r="B167" i="2"/>
  <c r="B127" i="2"/>
  <c r="B99" i="2"/>
  <c r="B98" i="2"/>
  <c r="B201" i="2"/>
  <c r="B165" i="2"/>
  <c r="B164" i="2"/>
  <c r="B163" i="2"/>
  <c r="B162" i="2"/>
  <c r="B161" i="2"/>
  <c r="B160" i="2"/>
  <c r="B142" i="2"/>
  <c r="B141" i="2"/>
  <c r="B140" i="2"/>
  <c r="B104" i="2"/>
  <c r="B109" i="2"/>
  <c r="B108" i="2"/>
  <c r="B97" i="2"/>
  <c r="B107" i="2"/>
  <c r="B106" i="2"/>
  <c r="B68" i="2"/>
  <c r="B60" i="2"/>
  <c r="B59" i="2"/>
  <c r="B58" i="2"/>
  <c r="B67" i="2"/>
  <c r="B49" i="2"/>
  <c r="B42" i="2"/>
  <c r="B46" i="2"/>
  <c r="B41" i="2"/>
  <c r="B40" i="2"/>
  <c r="B28" i="2"/>
  <c r="B27" i="2"/>
  <c r="S28" i="2" l="1"/>
  <c r="T28" i="2"/>
  <c r="U28" i="2"/>
  <c r="V28" i="2"/>
  <c r="S40" i="2"/>
  <c r="T40" i="2"/>
  <c r="U40" i="2"/>
  <c r="V40" i="2"/>
  <c r="S41" i="2"/>
  <c r="T41" i="2"/>
  <c r="U41" i="2"/>
  <c r="V41" i="2"/>
  <c r="S46" i="2"/>
  <c r="T46" i="2"/>
  <c r="U46" i="2"/>
  <c r="V46" i="2"/>
  <c r="S42" i="2"/>
  <c r="T42" i="2"/>
  <c r="U42" i="2"/>
  <c r="V42" i="2"/>
  <c r="S49" i="2"/>
  <c r="T49" i="2"/>
  <c r="U49" i="2"/>
  <c r="V49" i="2"/>
  <c r="S67" i="2"/>
  <c r="T67" i="2"/>
  <c r="U67" i="2"/>
  <c r="V67" i="2"/>
  <c r="S58" i="2"/>
  <c r="T58" i="2"/>
  <c r="U58" i="2"/>
  <c r="V58" i="2"/>
  <c r="S59" i="2"/>
  <c r="T59" i="2"/>
  <c r="U59" i="2"/>
  <c r="V59" i="2"/>
  <c r="S60" i="2"/>
  <c r="T60" i="2"/>
  <c r="U60" i="2"/>
  <c r="V60" i="2"/>
  <c r="S68" i="2"/>
  <c r="T68" i="2"/>
  <c r="U68" i="2"/>
  <c r="V68" i="2"/>
  <c r="S106" i="2"/>
  <c r="T106" i="2"/>
  <c r="U106" i="2"/>
  <c r="V106" i="2"/>
  <c r="S107" i="2"/>
  <c r="T107" i="2"/>
  <c r="U107" i="2"/>
  <c r="V107" i="2"/>
  <c r="S97" i="2"/>
  <c r="T97" i="2"/>
  <c r="U97" i="2"/>
  <c r="V97" i="2"/>
  <c r="S108" i="2"/>
  <c r="T108" i="2"/>
  <c r="U108" i="2"/>
  <c r="V108" i="2"/>
  <c r="S109" i="2"/>
  <c r="T109" i="2"/>
  <c r="U109" i="2"/>
  <c r="V109" i="2"/>
  <c r="S104" i="2"/>
  <c r="T104" i="2"/>
  <c r="U104" i="2"/>
  <c r="V104" i="2"/>
  <c r="S140" i="2"/>
  <c r="T140" i="2"/>
  <c r="U140" i="2"/>
  <c r="V140" i="2"/>
  <c r="S141" i="2"/>
  <c r="T141" i="2"/>
  <c r="U141" i="2"/>
  <c r="V141" i="2"/>
  <c r="S142" i="2"/>
  <c r="T142" i="2"/>
  <c r="U142" i="2"/>
  <c r="V142" i="2"/>
  <c r="S160" i="2"/>
  <c r="T160" i="2"/>
  <c r="U160" i="2"/>
  <c r="V160" i="2"/>
  <c r="S161" i="2"/>
  <c r="T161" i="2"/>
  <c r="U161" i="2"/>
  <c r="V161" i="2"/>
  <c r="S162" i="2"/>
  <c r="T162" i="2"/>
  <c r="U162" i="2"/>
  <c r="V162" i="2"/>
  <c r="S163" i="2"/>
  <c r="T163" i="2"/>
  <c r="U163" i="2"/>
  <c r="V163" i="2"/>
  <c r="S164" i="2"/>
  <c r="T164" i="2"/>
  <c r="U164" i="2"/>
  <c r="V164" i="2"/>
  <c r="S165" i="2"/>
  <c r="T165" i="2"/>
  <c r="U165" i="2"/>
  <c r="V165" i="2"/>
  <c r="S201" i="2"/>
  <c r="T201" i="2"/>
  <c r="U201" i="2"/>
  <c r="V201" i="2"/>
  <c r="S98" i="2"/>
  <c r="T98" i="2"/>
  <c r="U98" i="2"/>
  <c r="V98" i="2"/>
  <c r="S99" i="2"/>
  <c r="T99" i="2"/>
  <c r="U99" i="2"/>
  <c r="V99" i="2"/>
  <c r="S127" i="2"/>
  <c r="T127" i="2"/>
  <c r="U127" i="2"/>
  <c r="V127" i="2"/>
  <c r="S167" i="2"/>
  <c r="T167" i="2"/>
  <c r="U167" i="2"/>
  <c r="V167" i="2"/>
  <c r="S168" i="2"/>
  <c r="T168" i="2"/>
  <c r="U168" i="2"/>
  <c r="V168" i="2"/>
  <c r="S169" i="2"/>
  <c r="T169" i="2"/>
  <c r="U169" i="2"/>
  <c r="V169" i="2"/>
  <c r="S170" i="2"/>
  <c r="T170" i="2"/>
  <c r="U170" i="2"/>
  <c r="V170" i="2"/>
  <c r="S146" i="2"/>
  <c r="T146" i="2"/>
  <c r="U146" i="2"/>
  <c r="V146" i="2"/>
  <c r="S171" i="2"/>
  <c r="T171" i="2"/>
  <c r="U171" i="2"/>
  <c r="V171" i="2"/>
  <c r="S172" i="2"/>
  <c r="T172" i="2"/>
  <c r="U172" i="2"/>
  <c r="V172" i="2"/>
  <c r="S173" i="2"/>
  <c r="T173" i="2"/>
  <c r="U173" i="2"/>
  <c r="V173" i="2"/>
  <c r="S174" i="2"/>
  <c r="T174" i="2"/>
  <c r="U174" i="2"/>
  <c r="V174" i="2"/>
  <c r="S30" i="2"/>
  <c r="T30" i="2"/>
  <c r="U30" i="2"/>
  <c r="V30" i="2"/>
  <c r="S31" i="2"/>
  <c r="T31" i="2"/>
  <c r="U31" i="2"/>
  <c r="V31" i="2"/>
  <c r="S32" i="2"/>
  <c r="T32" i="2"/>
  <c r="U32" i="2"/>
  <c r="V32" i="2"/>
  <c r="S50" i="2"/>
  <c r="T50" i="2"/>
  <c r="U50" i="2"/>
  <c r="V50" i="2"/>
  <c r="S61" i="2"/>
  <c r="T61" i="2"/>
  <c r="U61" i="2"/>
  <c r="V61" i="2"/>
  <c r="S84" i="2"/>
  <c r="T84" i="2"/>
  <c r="U84" i="2"/>
  <c r="V84" i="2"/>
  <c r="S85" i="2"/>
  <c r="T85" i="2"/>
  <c r="U85" i="2"/>
  <c r="V85" i="2"/>
  <c r="S210" i="2"/>
  <c r="T210" i="2"/>
  <c r="U210" i="2"/>
  <c r="V210" i="2"/>
  <c r="S180" i="2"/>
  <c r="T180" i="2"/>
  <c r="U180" i="2"/>
  <c r="V180" i="2"/>
  <c r="S181" i="2"/>
  <c r="T181" i="2"/>
  <c r="U181" i="2"/>
  <c r="V181" i="2"/>
  <c r="S117" i="2"/>
  <c r="T117" i="2"/>
  <c r="U117" i="2"/>
  <c r="V117" i="2"/>
  <c r="S133" i="2"/>
  <c r="T133" i="2"/>
  <c r="U133" i="2"/>
  <c r="V133" i="2"/>
  <c r="S134" i="2"/>
  <c r="T134" i="2"/>
  <c r="U134" i="2"/>
  <c r="V134" i="2"/>
  <c r="S135" i="2"/>
  <c r="T135" i="2"/>
  <c r="U135" i="2"/>
  <c r="V135" i="2"/>
  <c r="S136" i="2"/>
  <c r="T136" i="2"/>
  <c r="U136" i="2"/>
  <c r="V136" i="2"/>
  <c r="S137" i="2"/>
  <c r="T137" i="2"/>
  <c r="U137" i="2"/>
  <c r="V137" i="2"/>
  <c r="S138" i="2"/>
  <c r="T138" i="2"/>
  <c r="U138" i="2"/>
  <c r="V138" i="2"/>
  <c r="S139" i="2"/>
  <c r="T139" i="2"/>
  <c r="U139" i="2"/>
  <c r="V139" i="2"/>
  <c r="S182" i="2"/>
  <c r="T182" i="2"/>
  <c r="U182" i="2"/>
  <c r="V182" i="2"/>
  <c r="S80" i="2"/>
  <c r="T80" i="2"/>
  <c r="U80" i="2"/>
  <c r="V80" i="2"/>
  <c r="S20" i="2"/>
  <c r="T20" i="2"/>
  <c r="U20" i="2"/>
  <c r="V20" i="2"/>
  <c r="S36" i="2"/>
  <c r="T36" i="2"/>
  <c r="U36" i="2"/>
  <c r="V36" i="2"/>
  <c r="S207" i="2"/>
  <c r="T207" i="2"/>
  <c r="U207" i="2"/>
  <c r="V207" i="2"/>
  <c r="S22" i="2"/>
  <c r="T22" i="2"/>
  <c r="U22" i="2"/>
  <c r="V22" i="2"/>
  <c r="S63" i="2"/>
  <c r="T63" i="2"/>
  <c r="U63" i="2"/>
  <c r="V63" i="2"/>
  <c r="S74" i="2"/>
  <c r="T74" i="2"/>
  <c r="U74" i="2"/>
  <c r="V74" i="2"/>
  <c r="S75" i="2"/>
  <c r="T75" i="2"/>
  <c r="U75" i="2"/>
  <c r="V75" i="2"/>
  <c r="S76" i="2"/>
  <c r="T76" i="2"/>
  <c r="U76" i="2"/>
  <c r="V76" i="2"/>
  <c r="S100" i="2"/>
  <c r="T100" i="2"/>
  <c r="U100" i="2"/>
  <c r="V100" i="2"/>
  <c r="S38" i="2"/>
  <c r="T38" i="2"/>
  <c r="U38" i="2"/>
  <c r="V38" i="2"/>
  <c r="S18" i="2"/>
  <c r="T18" i="2"/>
  <c r="U18" i="2"/>
  <c r="V18" i="2"/>
  <c r="S62" i="2"/>
  <c r="T62" i="2"/>
  <c r="U62" i="2"/>
  <c r="V62" i="2"/>
  <c r="S3" i="2"/>
  <c r="T3" i="2"/>
  <c r="U3" i="2"/>
  <c r="V3" i="2"/>
  <c r="S4" i="2"/>
  <c r="T4" i="2"/>
  <c r="U4" i="2"/>
  <c r="V4" i="2"/>
  <c r="S7" i="2"/>
  <c r="T7" i="2"/>
  <c r="U7" i="2"/>
  <c r="V7" i="2"/>
  <c r="S11" i="2"/>
  <c r="T11" i="2"/>
  <c r="U11" i="2"/>
  <c r="V11" i="2"/>
  <c r="S12" i="2"/>
  <c r="T12" i="2"/>
  <c r="U12" i="2"/>
  <c r="V12" i="2"/>
  <c r="S13" i="2"/>
  <c r="T13" i="2"/>
  <c r="U13" i="2"/>
  <c r="V13" i="2"/>
  <c r="S14" i="2"/>
  <c r="T14" i="2"/>
  <c r="U14" i="2"/>
  <c r="V14" i="2"/>
  <c r="S15" i="2"/>
  <c r="T15" i="2"/>
  <c r="U15" i="2"/>
  <c r="V15" i="2"/>
  <c r="S33" i="2"/>
  <c r="T33" i="2"/>
  <c r="U33" i="2"/>
  <c r="V33" i="2"/>
  <c r="S17" i="2"/>
  <c r="T17" i="2"/>
  <c r="U17" i="2"/>
  <c r="V17" i="2"/>
  <c r="S77" i="2"/>
  <c r="T77" i="2"/>
  <c r="U77" i="2"/>
  <c r="V77" i="2"/>
  <c r="S78" i="2"/>
  <c r="T78" i="2"/>
  <c r="U78" i="2"/>
  <c r="V78" i="2"/>
  <c r="S56" i="2"/>
  <c r="T56" i="2"/>
  <c r="U56" i="2"/>
  <c r="V56" i="2"/>
  <c r="S16" i="2"/>
  <c r="T16" i="2"/>
  <c r="U16" i="2"/>
  <c r="V16" i="2"/>
  <c r="S101" i="2"/>
  <c r="T101" i="2"/>
  <c r="U101" i="2"/>
  <c r="V101" i="2"/>
  <c r="S43" i="2"/>
  <c r="T43" i="2"/>
  <c r="U43" i="2"/>
  <c r="V43" i="2"/>
  <c r="S66" i="2"/>
  <c r="T66" i="2"/>
  <c r="U66" i="2"/>
  <c r="V66" i="2"/>
  <c r="S73" i="2"/>
  <c r="T73" i="2"/>
  <c r="U73" i="2"/>
  <c r="V73" i="2"/>
  <c r="S111" i="2"/>
  <c r="T111" i="2"/>
  <c r="U111" i="2"/>
  <c r="V111" i="2"/>
  <c r="S147" i="2"/>
  <c r="T147" i="2"/>
  <c r="U147" i="2"/>
  <c r="V147" i="2"/>
  <c r="S92" i="2"/>
  <c r="T92" i="2"/>
  <c r="U92" i="2"/>
  <c r="V92" i="2"/>
  <c r="S211" i="2"/>
  <c r="T211" i="2"/>
  <c r="U211" i="2"/>
  <c r="V211" i="2"/>
  <c r="S212" i="2"/>
  <c r="T212" i="2"/>
  <c r="U212" i="2"/>
  <c r="V212" i="2"/>
  <c r="S88" i="2"/>
  <c r="T88" i="2"/>
  <c r="U88" i="2"/>
  <c r="V88" i="2"/>
  <c r="S23" i="2"/>
  <c r="T23" i="2"/>
  <c r="U23" i="2"/>
  <c r="V23" i="2"/>
  <c r="S37" i="2"/>
  <c r="T37" i="2"/>
  <c r="U37" i="2"/>
  <c r="V37" i="2"/>
  <c r="S24" i="2"/>
  <c r="T24" i="2"/>
  <c r="U24" i="2"/>
  <c r="V24" i="2"/>
  <c r="S34" i="2"/>
  <c r="T34" i="2"/>
  <c r="U34" i="2"/>
  <c r="V34" i="2"/>
  <c r="S35" i="2"/>
  <c r="T35" i="2"/>
  <c r="U35" i="2"/>
  <c r="V35" i="2"/>
  <c r="S57" i="2"/>
  <c r="T57" i="2"/>
  <c r="U57" i="2"/>
  <c r="V57" i="2"/>
  <c r="S10" i="2"/>
  <c r="T10" i="2"/>
  <c r="U10" i="2"/>
  <c r="V10" i="2"/>
  <c r="S5" i="2"/>
  <c r="T5" i="2"/>
  <c r="U5" i="2"/>
  <c r="V5" i="2"/>
  <c r="S29" i="2"/>
  <c r="T29" i="2"/>
  <c r="U29" i="2"/>
  <c r="V29" i="2"/>
  <c r="S44" i="2"/>
  <c r="T44" i="2"/>
  <c r="U44" i="2"/>
  <c r="V44" i="2"/>
  <c r="S45" i="2"/>
  <c r="T45" i="2"/>
  <c r="U45" i="2"/>
  <c r="V45" i="2"/>
  <c r="S65" i="2"/>
  <c r="T65" i="2"/>
  <c r="U65" i="2"/>
  <c r="V65" i="2"/>
  <c r="S112" i="2"/>
  <c r="T112" i="2"/>
  <c r="U112" i="2"/>
  <c r="V112" i="2"/>
  <c r="S352" i="2"/>
  <c r="T352" i="2"/>
  <c r="U352" i="2"/>
  <c r="V352" i="2"/>
  <c r="S353" i="2"/>
  <c r="T353" i="2"/>
  <c r="U353" i="2"/>
  <c r="V353" i="2"/>
  <c r="S354" i="2"/>
  <c r="T354" i="2"/>
  <c r="U354" i="2"/>
  <c r="V354" i="2"/>
  <c r="S355" i="2"/>
  <c r="T355" i="2"/>
  <c r="U355" i="2"/>
  <c r="V355" i="2"/>
  <c r="S69" i="2"/>
  <c r="T69" i="2"/>
  <c r="U69" i="2"/>
  <c r="V69" i="2"/>
  <c r="S70" i="2"/>
  <c r="T70" i="2"/>
  <c r="U70" i="2"/>
  <c r="V70" i="2"/>
  <c r="S71" i="2"/>
  <c r="T71" i="2"/>
  <c r="U71" i="2"/>
  <c r="V71" i="2"/>
  <c r="S72" i="2"/>
  <c r="T72" i="2"/>
  <c r="U72" i="2"/>
  <c r="V72" i="2"/>
  <c r="S105" i="2"/>
  <c r="T105" i="2"/>
  <c r="U105" i="2"/>
  <c r="V105" i="2"/>
  <c r="S158" i="2"/>
  <c r="T158" i="2"/>
  <c r="U158" i="2"/>
  <c r="V158" i="2"/>
  <c r="S87" i="2"/>
  <c r="T87" i="2"/>
  <c r="U87" i="2"/>
  <c r="V87" i="2"/>
  <c r="S102" i="2"/>
  <c r="T102" i="2"/>
  <c r="U102" i="2"/>
  <c r="V102" i="2"/>
  <c r="S103" i="2"/>
  <c r="T103" i="2"/>
  <c r="U103" i="2"/>
  <c r="V103" i="2"/>
  <c r="S25" i="2"/>
  <c r="T25" i="2"/>
  <c r="U25" i="2"/>
  <c r="V25" i="2"/>
  <c r="S9" i="2"/>
  <c r="T9" i="2"/>
  <c r="U9" i="2"/>
  <c r="V9" i="2"/>
  <c r="S64" i="2"/>
  <c r="T64" i="2"/>
  <c r="U64" i="2"/>
  <c r="V64" i="2"/>
  <c r="S81" i="2"/>
  <c r="T81" i="2"/>
  <c r="U81" i="2"/>
  <c r="V81" i="2"/>
  <c r="S82" i="2"/>
  <c r="T82" i="2"/>
  <c r="U82" i="2"/>
  <c r="V82" i="2"/>
  <c r="S192" i="2"/>
  <c r="T192" i="2"/>
  <c r="U192" i="2"/>
  <c r="V192" i="2"/>
  <c r="S193" i="2"/>
  <c r="T193" i="2"/>
  <c r="U193" i="2"/>
  <c r="V193" i="2"/>
  <c r="S194" i="2"/>
  <c r="T194" i="2"/>
  <c r="U194" i="2"/>
  <c r="V194" i="2"/>
  <c r="S195" i="2"/>
  <c r="T195" i="2"/>
  <c r="U195" i="2"/>
  <c r="V195" i="2"/>
  <c r="S196" i="2"/>
  <c r="T196" i="2"/>
  <c r="U196" i="2"/>
  <c r="V196" i="2"/>
  <c r="S93" i="2"/>
  <c r="T93" i="2"/>
  <c r="U93" i="2"/>
  <c r="V93" i="2"/>
  <c r="S94" i="2"/>
  <c r="T94" i="2"/>
  <c r="U94" i="2"/>
  <c r="V94" i="2"/>
  <c r="S95" i="2"/>
  <c r="T95" i="2"/>
  <c r="U95" i="2"/>
  <c r="V95" i="2"/>
  <c r="S96" i="2"/>
  <c r="T96" i="2"/>
  <c r="U96" i="2"/>
  <c r="V96" i="2"/>
  <c r="S118" i="2"/>
  <c r="T118" i="2"/>
  <c r="U118" i="2"/>
  <c r="V118" i="2"/>
  <c r="S119" i="2"/>
  <c r="T119" i="2"/>
  <c r="U119" i="2"/>
  <c r="V119" i="2"/>
  <c r="S120" i="2"/>
  <c r="T120" i="2"/>
  <c r="U120" i="2"/>
  <c r="V120" i="2"/>
  <c r="S121" i="2"/>
  <c r="T121" i="2"/>
  <c r="U121" i="2"/>
  <c r="V121" i="2"/>
  <c r="S122" i="2"/>
  <c r="T122" i="2"/>
  <c r="U122" i="2"/>
  <c r="V122" i="2"/>
  <c r="S123" i="2"/>
  <c r="T123" i="2"/>
  <c r="U123" i="2"/>
  <c r="V123" i="2"/>
  <c r="S124" i="2"/>
  <c r="T124" i="2"/>
  <c r="U124" i="2"/>
  <c r="V124" i="2"/>
  <c r="S125" i="2"/>
  <c r="T125" i="2"/>
  <c r="U125" i="2"/>
  <c r="V125" i="2"/>
  <c r="S126" i="2"/>
  <c r="T126" i="2"/>
  <c r="U126" i="2"/>
  <c r="V126" i="2"/>
  <c r="S21" i="2"/>
  <c r="T21" i="2"/>
  <c r="U21" i="2"/>
  <c r="V21" i="2"/>
  <c r="S86" i="2"/>
  <c r="T86" i="2"/>
  <c r="U86" i="2"/>
  <c r="V86" i="2"/>
  <c r="S183" i="2"/>
  <c r="T183" i="2"/>
  <c r="U183" i="2"/>
  <c r="V183" i="2"/>
  <c r="S148" i="2"/>
  <c r="T148" i="2"/>
  <c r="U148" i="2"/>
  <c r="V148" i="2"/>
  <c r="S202" i="2"/>
  <c r="T202" i="2"/>
  <c r="U202" i="2"/>
  <c r="V202" i="2"/>
  <c r="S198" i="2"/>
  <c r="T198" i="2"/>
  <c r="U198" i="2"/>
  <c r="V198" i="2"/>
  <c r="S199" i="2"/>
  <c r="T199" i="2"/>
  <c r="U199" i="2"/>
  <c r="V199" i="2"/>
  <c r="S200" i="2"/>
  <c r="T200" i="2"/>
  <c r="U200" i="2"/>
  <c r="V200" i="2"/>
  <c r="S208" i="2"/>
  <c r="T208" i="2"/>
  <c r="U208" i="2"/>
  <c r="V208" i="2"/>
  <c r="S209" i="2"/>
  <c r="T209" i="2"/>
  <c r="U209" i="2"/>
  <c r="V209" i="2"/>
  <c r="S51" i="2"/>
  <c r="T51" i="2"/>
  <c r="U51" i="2"/>
  <c r="V51" i="2"/>
  <c r="S52" i="2"/>
  <c r="T52" i="2"/>
  <c r="U52" i="2"/>
  <c r="V52" i="2"/>
  <c r="S53" i="2"/>
  <c r="T53" i="2"/>
  <c r="U53" i="2"/>
  <c r="V53" i="2"/>
  <c r="S54" i="2"/>
  <c r="T54" i="2"/>
  <c r="U54" i="2"/>
  <c r="V54" i="2"/>
  <c r="S55" i="2"/>
  <c r="T55" i="2"/>
  <c r="U55" i="2"/>
  <c r="V55" i="2"/>
  <c r="S26" i="2"/>
  <c r="T26" i="2"/>
  <c r="U26" i="2"/>
  <c r="V26" i="2"/>
  <c r="S89" i="2"/>
  <c r="T89" i="2"/>
  <c r="U89" i="2"/>
  <c r="V89" i="2"/>
  <c r="S90" i="2"/>
  <c r="T90" i="2"/>
  <c r="U90" i="2"/>
  <c r="V90" i="2"/>
  <c r="S129" i="2"/>
  <c r="T129" i="2"/>
  <c r="U129" i="2"/>
  <c r="V129" i="2"/>
  <c r="S79" i="2"/>
  <c r="T79" i="2"/>
  <c r="U79" i="2"/>
  <c r="V79" i="2"/>
  <c r="S91" i="2"/>
  <c r="T91" i="2"/>
  <c r="U91" i="2"/>
  <c r="V91" i="2"/>
  <c r="S128" i="2"/>
  <c r="T128" i="2"/>
  <c r="U128" i="2"/>
  <c r="V128" i="2"/>
  <c r="S149" i="2"/>
  <c r="T149" i="2"/>
  <c r="U149" i="2"/>
  <c r="V149" i="2"/>
  <c r="S150" i="2"/>
  <c r="T150" i="2"/>
  <c r="U150" i="2"/>
  <c r="V150" i="2"/>
  <c r="S151" i="2"/>
  <c r="T151" i="2"/>
  <c r="U151" i="2"/>
  <c r="V151" i="2"/>
  <c r="S2" i="2"/>
  <c r="T2" i="2"/>
  <c r="U2" i="2"/>
  <c r="V2" i="2"/>
  <c r="S184" i="2"/>
  <c r="T184" i="2"/>
  <c r="U184" i="2"/>
  <c r="V184" i="2"/>
  <c r="S185" i="2"/>
  <c r="T185" i="2"/>
  <c r="U185" i="2"/>
  <c r="V185" i="2"/>
  <c r="S203" i="2"/>
  <c r="T203" i="2"/>
  <c r="U203" i="2"/>
  <c r="V203" i="2"/>
  <c r="S152" i="2"/>
  <c r="T152" i="2"/>
  <c r="U152" i="2"/>
  <c r="V152" i="2"/>
  <c r="S204" i="2"/>
  <c r="T204" i="2"/>
  <c r="U204" i="2"/>
  <c r="V204" i="2"/>
  <c r="S113" i="2"/>
  <c r="T113" i="2"/>
  <c r="U113" i="2"/>
  <c r="V113" i="2"/>
  <c r="S153" i="2"/>
  <c r="T153" i="2"/>
  <c r="U153" i="2"/>
  <c r="V153" i="2"/>
  <c r="S154" i="2"/>
  <c r="T154" i="2"/>
  <c r="U154" i="2"/>
  <c r="V154" i="2"/>
  <c r="S155" i="2"/>
  <c r="T155" i="2"/>
  <c r="U155" i="2"/>
  <c r="V155" i="2"/>
  <c r="S156" i="2"/>
  <c r="T156" i="2"/>
  <c r="U156" i="2"/>
  <c r="V156" i="2"/>
  <c r="S186" i="2"/>
  <c r="T186" i="2"/>
  <c r="U186" i="2"/>
  <c r="V186" i="2"/>
  <c r="S205" i="2"/>
  <c r="T205" i="2"/>
  <c r="U205" i="2"/>
  <c r="V205" i="2"/>
  <c r="S206" i="2"/>
  <c r="T206" i="2"/>
  <c r="U206" i="2"/>
  <c r="V206" i="2"/>
  <c r="S114" i="2"/>
  <c r="T114" i="2"/>
  <c r="U114" i="2"/>
  <c r="V114" i="2"/>
  <c r="S115" i="2"/>
  <c r="T115" i="2"/>
  <c r="U115" i="2"/>
  <c r="V115" i="2"/>
  <c r="S157" i="2"/>
  <c r="T157" i="2"/>
  <c r="U157" i="2"/>
  <c r="V157" i="2"/>
  <c r="S116" i="2"/>
  <c r="T116" i="2"/>
  <c r="U116" i="2"/>
  <c r="V116" i="2"/>
  <c r="S356" i="2"/>
  <c r="T356" i="2"/>
  <c r="U356" i="2"/>
  <c r="V356" i="2"/>
  <c r="S357" i="2"/>
  <c r="T357" i="2"/>
  <c r="U357" i="2"/>
  <c r="V357" i="2"/>
  <c r="S358" i="2"/>
  <c r="T358" i="2"/>
  <c r="U358" i="2"/>
  <c r="V358" i="2"/>
  <c r="S359" i="2"/>
  <c r="T359" i="2"/>
  <c r="U359" i="2"/>
  <c r="V359" i="2"/>
  <c r="S47" i="2"/>
  <c r="T47" i="2"/>
  <c r="U47" i="2"/>
  <c r="V47" i="2"/>
  <c r="S48" i="2"/>
  <c r="T48" i="2"/>
  <c r="U48" i="2"/>
  <c r="V48" i="2"/>
  <c r="S19" i="2"/>
  <c r="T19" i="2"/>
  <c r="U19" i="2"/>
  <c r="V19" i="2"/>
  <c r="S177" i="2"/>
  <c r="T177" i="2"/>
  <c r="U177" i="2"/>
  <c r="V177" i="2"/>
  <c r="S178" i="2"/>
  <c r="T178" i="2"/>
  <c r="U178" i="2"/>
  <c r="V178" i="2"/>
  <c r="S110" i="2"/>
  <c r="T110" i="2"/>
  <c r="U110" i="2"/>
  <c r="V110" i="2"/>
  <c r="S130" i="2"/>
  <c r="T130" i="2"/>
  <c r="U130" i="2"/>
  <c r="V130" i="2"/>
  <c r="S131" i="2"/>
  <c r="T131" i="2"/>
  <c r="U131" i="2"/>
  <c r="V131" i="2"/>
  <c r="S132" i="2"/>
  <c r="T132" i="2"/>
  <c r="U132" i="2"/>
  <c r="V132" i="2"/>
  <c r="S176" i="2"/>
  <c r="T176" i="2"/>
  <c r="U176" i="2"/>
  <c r="V176" i="2"/>
  <c r="S159" i="2"/>
  <c r="T159" i="2"/>
  <c r="U159" i="2"/>
  <c r="V159" i="2"/>
  <c r="S179" i="2"/>
  <c r="T179" i="2"/>
  <c r="U179" i="2"/>
  <c r="V179" i="2"/>
  <c r="S39" i="2"/>
  <c r="T39" i="2"/>
  <c r="U39" i="2"/>
  <c r="V39" i="2"/>
  <c r="S175" i="2"/>
  <c r="T175" i="2"/>
  <c r="U175" i="2"/>
  <c r="V175" i="2"/>
  <c r="S143" i="2"/>
  <c r="T143" i="2"/>
  <c r="U143" i="2"/>
  <c r="V143" i="2"/>
  <c r="S187" i="2"/>
  <c r="T187" i="2"/>
  <c r="U187" i="2"/>
  <c r="V187" i="2"/>
  <c r="S188" i="2"/>
  <c r="T188" i="2"/>
  <c r="U188" i="2"/>
  <c r="V188" i="2"/>
  <c r="S189" i="2"/>
  <c r="T189" i="2"/>
  <c r="U189" i="2"/>
  <c r="V189" i="2"/>
  <c r="S190" i="2"/>
  <c r="T190" i="2"/>
  <c r="U190" i="2"/>
  <c r="V190" i="2"/>
  <c r="S191" i="2"/>
  <c r="T191" i="2"/>
  <c r="U191" i="2"/>
  <c r="V191" i="2"/>
  <c r="S213" i="2"/>
  <c r="T213" i="2"/>
  <c r="U213" i="2"/>
  <c r="V213" i="2"/>
  <c r="S214" i="2"/>
  <c r="T214" i="2"/>
  <c r="U214" i="2"/>
  <c r="V214" i="2"/>
  <c r="S215" i="2"/>
  <c r="T215" i="2"/>
  <c r="U215" i="2"/>
  <c r="V215" i="2"/>
  <c r="S216" i="2"/>
  <c r="T216" i="2"/>
  <c r="U216" i="2"/>
  <c r="V216" i="2"/>
  <c r="S217" i="2"/>
  <c r="T217" i="2"/>
  <c r="U217" i="2"/>
  <c r="V217" i="2"/>
  <c r="S218" i="2"/>
  <c r="T218" i="2"/>
  <c r="U218" i="2"/>
  <c r="V218" i="2"/>
  <c r="S219" i="2"/>
  <c r="T219" i="2"/>
  <c r="U219" i="2"/>
  <c r="V219" i="2"/>
  <c r="S220" i="2"/>
  <c r="T220" i="2"/>
  <c r="U220" i="2"/>
  <c r="V220" i="2"/>
  <c r="S221" i="2"/>
  <c r="T221" i="2"/>
  <c r="U221" i="2"/>
  <c r="V221" i="2"/>
  <c r="S222" i="2"/>
  <c r="T222" i="2"/>
  <c r="U222" i="2"/>
  <c r="V222" i="2"/>
  <c r="S223" i="2"/>
  <c r="T223" i="2"/>
  <c r="U223" i="2"/>
  <c r="V223" i="2"/>
  <c r="S224" i="2"/>
  <c r="T224" i="2"/>
  <c r="U224" i="2"/>
  <c r="V224" i="2"/>
  <c r="S237" i="2"/>
  <c r="T237" i="2"/>
  <c r="U237" i="2"/>
  <c r="V237" i="2"/>
  <c r="S225" i="2"/>
  <c r="T225" i="2"/>
  <c r="U225" i="2"/>
  <c r="V225" i="2"/>
  <c r="S226" i="2"/>
  <c r="T226" i="2"/>
  <c r="U226" i="2"/>
  <c r="V226" i="2"/>
  <c r="S227" i="2"/>
  <c r="T227" i="2"/>
  <c r="U227" i="2"/>
  <c r="V227" i="2"/>
  <c r="S228" i="2"/>
  <c r="T228" i="2"/>
  <c r="U228" i="2"/>
  <c r="V228" i="2"/>
  <c r="S229" i="2"/>
  <c r="T229" i="2"/>
  <c r="U229" i="2"/>
  <c r="V229" i="2"/>
  <c r="S230" i="2"/>
  <c r="T230" i="2"/>
  <c r="U230" i="2"/>
  <c r="V230" i="2"/>
  <c r="S231" i="2"/>
  <c r="T231" i="2"/>
  <c r="U231" i="2"/>
  <c r="V231" i="2"/>
  <c r="S232" i="2"/>
  <c r="T232" i="2"/>
  <c r="U232" i="2"/>
  <c r="V232" i="2"/>
  <c r="S233" i="2"/>
  <c r="T233" i="2"/>
  <c r="U233" i="2"/>
  <c r="V233" i="2"/>
  <c r="S238" i="2"/>
  <c r="T238" i="2"/>
  <c r="U238" i="2"/>
  <c r="V238" i="2"/>
  <c r="S234" i="2"/>
  <c r="T234" i="2"/>
  <c r="U234" i="2"/>
  <c r="V234" i="2"/>
  <c r="S235" i="2"/>
  <c r="T235" i="2"/>
  <c r="U235" i="2"/>
  <c r="V235" i="2"/>
  <c r="S236" i="2"/>
  <c r="T236" i="2"/>
  <c r="U236" i="2"/>
  <c r="V236" i="2"/>
  <c r="S239" i="2"/>
  <c r="T239" i="2"/>
  <c r="U239" i="2"/>
  <c r="V239" i="2"/>
  <c r="S240" i="2"/>
  <c r="T240" i="2"/>
  <c r="U240" i="2"/>
  <c r="V240" i="2"/>
  <c r="S83" i="2"/>
  <c r="T83" i="2"/>
  <c r="U83" i="2"/>
  <c r="V83" i="2"/>
  <c r="S8" i="2"/>
  <c r="T8" i="2"/>
  <c r="U8" i="2"/>
  <c r="V8" i="2"/>
  <c r="S6" i="2"/>
  <c r="T6" i="2"/>
  <c r="U6" i="2"/>
  <c r="V6" i="2"/>
  <c r="S197" i="2"/>
  <c r="T197" i="2"/>
  <c r="U197" i="2"/>
  <c r="V197" i="2"/>
  <c r="S166" i="2"/>
  <c r="T166" i="2"/>
  <c r="U166" i="2"/>
  <c r="V166" i="2"/>
  <c r="S144" i="2"/>
  <c r="T144" i="2"/>
  <c r="U144" i="2"/>
  <c r="V144" i="2"/>
  <c r="S145" i="2"/>
  <c r="T145" i="2"/>
  <c r="U145" i="2"/>
  <c r="V145" i="2"/>
  <c r="S360" i="2"/>
  <c r="T360" i="2"/>
  <c r="U360" i="2"/>
  <c r="V360" i="2"/>
  <c r="S361" i="2"/>
  <c r="T361" i="2"/>
  <c r="U361" i="2"/>
  <c r="V361" i="2"/>
  <c r="S362" i="2"/>
  <c r="T362" i="2"/>
  <c r="U362" i="2"/>
  <c r="V362" i="2"/>
  <c r="S363" i="2"/>
  <c r="T363" i="2"/>
  <c r="U363" i="2"/>
  <c r="V363" i="2"/>
  <c r="S364" i="2"/>
  <c r="T364" i="2"/>
  <c r="U364" i="2"/>
  <c r="V364" i="2"/>
  <c r="S365" i="2"/>
  <c r="T365" i="2"/>
  <c r="U365" i="2"/>
  <c r="V365" i="2"/>
  <c r="S366" i="2"/>
  <c r="T366" i="2"/>
  <c r="U366" i="2"/>
  <c r="V366" i="2"/>
  <c r="S367" i="2"/>
  <c r="T367" i="2"/>
  <c r="U367" i="2"/>
  <c r="V367" i="2"/>
  <c r="S368" i="2"/>
  <c r="T368" i="2"/>
  <c r="U368" i="2"/>
  <c r="V368" i="2"/>
  <c r="S241" i="2"/>
  <c r="T241" i="2"/>
  <c r="U241" i="2"/>
  <c r="V241" i="2"/>
  <c r="S242" i="2"/>
  <c r="T242" i="2"/>
  <c r="U242" i="2"/>
  <c r="V242" i="2"/>
  <c r="S243" i="2"/>
  <c r="T243" i="2"/>
  <c r="U243" i="2"/>
  <c r="V243" i="2"/>
  <c r="S244" i="2"/>
  <c r="T244" i="2"/>
  <c r="U244" i="2"/>
  <c r="V244" i="2"/>
  <c r="S245" i="2"/>
  <c r="T245" i="2"/>
  <c r="U245" i="2"/>
  <c r="V245" i="2"/>
  <c r="S246" i="2"/>
  <c r="T246" i="2"/>
  <c r="U246" i="2"/>
  <c r="V246" i="2"/>
  <c r="S247" i="2"/>
  <c r="T247" i="2"/>
  <c r="U247" i="2"/>
  <c r="V247" i="2"/>
  <c r="S248" i="2"/>
  <c r="T248" i="2"/>
  <c r="U248" i="2"/>
  <c r="V248" i="2"/>
  <c r="S249" i="2"/>
  <c r="T249" i="2"/>
  <c r="U249" i="2"/>
  <c r="V249" i="2"/>
  <c r="S250" i="2"/>
  <c r="T250" i="2"/>
  <c r="U250" i="2"/>
  <c r="V250" i="2"/>
  <c r="S251" i="2"/>
  <c r="T251" i="2"/>
  <c r="U251" i="2"/>
  <c r="V251" i="2"/>
  <c r="S252" i="2"/>
  <c r="T252" i="2"/>
  <c r="U252" i="2"/>
  <c r="V252" i="2"/>
  <c r="S253" i="2"/>
  <c r="T253" i="2"/>
  <c r="U253" i="2"/>
  <c r="V253" i="2"/>
  <c r="S254" i="2"/>
  <c r="T254" i="2"/>
  <c r="U254" i="2"/>
  <c r="V254" i="2"/>
  <c r="S255" i="2"/>
  <c r="T255" i="2"/>
  <c r="U255" i="2"/>
  <c r="V255" i="2"/>
  <c r="S256" i="2"/>
  <c r="T256" i="2"/>
  <c r="U256" i="2"/>
  <c r="V256" i="2"/>
  <c r="S257" i="2"/>
  <c r="T257" i="2"/>
  <c r="U257" i="2"/>
  <c r="V257" i="2"/>
  <c r="S258" i="2"/>
  <c r="T258" i="2"/>
  <c r="U258" i="2"/>
  <c r="V258" i="2"/>
  <c r="S259" i="2"/>
  <c r="T259" i="2"/>
  <c r="U259" i="2"/>
  <c r="V259" i="2"/>
  <c r="S260" i="2"/>
  <c r="T260" i="2"/>
  <c r="U260" i="2"/>
  <c r="V260" i="2"/>
  <c r="S261" i="2"/>
  <c r="T261" i="2"/>
  <c r="U261" i="2"/>
  <c r="V261" i="2"/>
  <c r="S262" i="2"/>
  <c r="T262" i="2"/>
  <c r="U262" i="2"/>
  <c r="V262" i="2"/>
  <c r="S263" i="2"/>
  <c r="T263" i="2"/>
  <c r="U263" i="2"/>
  <c r="V263" i="2"/>
  <c r="S264" i="2"/>
  <c r="T264" i="2"/>
  <c r="U264" i="2"/>
  <c r="V264" i="2"/>
  <c r="S265" i="2"/>
  <c r="T265" i="2"/>
  <c r="U265" i="2"/>
  <c r="V265" i="2"/>
  <c r="S266" i="2"/>
  <c r="T266" i="2"/>
  <c r="U266" i="2"/>
  <c r="V266" i="2"/>
  <c r="S267" i="2"/>
  <c r="T267" i="2"/>
  <c r="U267" i="2"/>
  <c r="V267" i="2"/>
  <c r="S268" i="2"/>
  <c r="T268" i="2"/>
  <c r="U268" i="2"/>
  <c r="V268" i="2"/>
  <c r="S269" i="2"/>
  <c r="T269" i="2"/>
  <c r="U269" i="2"/>
  <c r="V269" i="2"/>
  <c r="S270" i="2"/>
  <c r="T270" i="2"/>
  <c r="U270" i="2"/>
  <c r="V270" i="2"/>
  <c r="S271" i="2"/>
  <c r="T271" i="2"/>
  <c r="U271" i="2"/>
  <c r="V271" i="2"/>
  <c r="S272" i="2"/>
  <c r="T272" i="2"/>
  <c r="U272" i="2"/>
  <c r="V272" i="2"/>
  <c r="S273" i="2"/>
  <c r="T273" i="2"/>
  <c r="U273" i="2"/>
  <c r="V273" i="2"/>
  <c r="S274" i="2"/>
  <c r="T274" i="2"/>
  <c r="U274" i="2"/>
  <c r="V274" i="2"/>
  <c r="S275" i="2"/>
  <c r="T275" i="2"/>
  <c r="U275" i="2"/>
  <c r="V275" i="2"/>
  <c r="S276" i="2"/>
  <c r="T276" i="2"/>
  <c r="U276" i="2"/>
  <c r="V276" i="2"/>
  <c r="S277" i="2"/>
  <c r="T277" i="2"/>
  <c r="U277" i="2"/>
  <c r="V277" i="2"/>
  <c r="S278" i="2"/>
  <c r="T278" i="2"/>
  <c r="U278" i="2"/>
  <c r="V278" i="2"/>
  <c r="S279" i="2"/>
  <c r="T279" i="2"/>
  <c r="U279" i="2"/>
  <c r="V279" i="2"/>
  <c r="S280" i="2"/>
  <c r="T280" i="2"/>
  <c r="U280" i="2"/>
  <c r="V280" i="2"/>
  <c r="S281" i="2"/>
  <c r="T281" i="2"/>
  <c r="U281" i="2"/>
  <c r="V281" i="2"/>
  <c r="S282" i="2"/>
  <c r="T282" i="2"/>
  <c r="U282" i="2"/>
  <c r="V282" i="2"/>
  <c r="S283" i="2"/>
  <c r="T283" i="2"/>
  <c r="U283" i="2"/>
  <c r="V283" i="2"/>
  <c r="S284" i="2"/>
  <c r="T284" i="2"/>
  <c r="U284" i="2"/>
  <c r="V284" i="2"/>
  <c r="S285" i="2"/>
  <c r="T285" i="2"/>
  <c r="U285" i="2"/>
  <c r="V285" i="2"/>
  <c r="S286" i="2"/>
  <c r="T286" i="2"/>
  <c r="U286" i="2"/>
  <c r="V286" i="2"/>
  <c r="S287" i="2"/>
  <c r="T287" i="2"/>
  <c r="U287" i="2"/>
  <c r="V287" i="2"/>
  <c r="S288" i="2"/>
  <c r="T288" i="2"/>
  <c r="U288" i="2"/>
  <c r="V288" i="2"/>
  <c r="S289" i="2"/>
  <c r="T289" i="2"/>
  <c r="U289" i="2"/>
  <c r="V289" i="2"/>
  <c r="S290" i="2"/>
  <c r="T290" i="2"/>
  <c r="U290" i="2"/>
  <c r="V290" i="2"/>
  <c r="S291" i="2"/>
  <c r="T291" i="2"/>
  <c r="U291" i="2"/>
  <c r="V291" i="2"/>
  <c r="S292" i="2"/>
  <c r="T292" i="2"/>
  <c r="U292" i="2"/>
  <c r="V292" i="2"/>
  <c r="S293" i="2"/>
  <c r="T293" i="2"/>
  <c r="U293" i="2"/>
  <c r="V293" i="2"/>
  <c r="S294" i="2"/>
  <c r="T294" i="2"/>
  <c r="U294" i="2"/>
  <c r="V294" i="2"/>
  <c r="S295" i="2"/>
  <c r="T295" i="2"/>
  <c r="U295" i="2"/>
  <c r="V295" i="2"/>
  <c r="S296" i="2"/>
  <c r="T296" i="2"/>
  <c r="U296" i="2"/>
  <c r="V296" i="2"/>
  <c r="S297" i="2"/>
  <c r="T297" i="2"/>
  <c r="U297" i="2"/>
  <c r="V297" i="2"/>
  <c r="S298" i="2"/>
  <c r="T298" i="2"/>
  <c r="U298" i="2"/>
  <c r="V298" i="2"/>
  <c r="S299" i="2"/>
  <c r="T299" i="2"/>
  <c r="U299" i="2"/>
  <c r="V299" i="2"/>
  <c r="S300" i="2"/>
  <c r="T300" i="2"/>
  <c r="U300" i="2"/>
  <c r="V300" i="2"/>
  <c r="S301" i="2"/>
  <c r="T301" i="2"/>
  <c r="U301" i="2"/>
  <c r="V301" i="2"/>
  <c r="S302" i="2"/>
  <c r="T302" i="2"/>
  <c r="U302" i="2"/>
  <c r="V302" i="2"/>
  <c r="S303" i="2"/>
  <c r="T303" i="2"/>
  <c r="U303" i="2"/>
  <c r="V303" i="2"/>
  <c r="S304" i="2"/>
  <c r="T304" i="2"/>
  <c r="U304" i="2"/>
  <c r="V304" i="2"/>
  <c r="S305" i="2"/>
  <c r="T305" i="2"/>
  <c r="U305" i="2"/>
  <c r="V305" i="2"/>
  <c r="S306" i="2"/>
  <c r="T306" i="2"/>
  <c r="U306" i="2"/>
  <c r="V306" i="2"/>
  <c r="S307" i="2"/>
  <c r="T307" i="2"/>
  <c r="U307" i="2"/>
  <c r="V307" i="2"/>
  <c r="S308" i="2"/>
  <c r="T308" i="2"/>
  <c r="U308" i="2"/>
  <c r="V308" i="2"/>
  <c r="S309" i="2"/>
  <c r="T309" i="2"/>
  <c r="U309" i="2"/>
  <c r="V309" i="2"/>
  <c r="S310" i="2"/>
  <c r="T310" i="2"/>
  <c r="U310" i="2"/>
  <c r="V310" i="2"/>
  <c r="S311" i="2"/>
  <c r="T311" i="2"/>
  <c r="U311" i="2"/>
  <c r="V311" i="2"/>
  <c r="S312" i="2"/>
  <c r="T312" i="2"/>
  <c r="U312" i="2"/>
  <c r="V312" i="2"/>
  <c r="S313" i="2"/>
  <c r="T313" i="2"/>
  <c r="U313" i="2"/>
  <c r="V313" i="2"/>
  <c r="S314" i="2"/>
  <c r="T314" i="2"/>
  <c r="U314" i="2"/>
  <c r="V314" i="2"/>
  <c r="S315" i="2"/>
  <c r="T315" i="2"/>
  <c r="U315" i="2"/>
  <c r="V315" i="2"/>
  <c r="S316" i="2"/>
  <c r="T316" i="2"/>
  <c r="U316" i="2"/>
  <c r="V316" i="2"/>
  <c r="S317" i="2"/>
  <c r="T317" i="2"/>
  <c r="U317" i="2"/>
  <c r="V317" i="2"/>
  <c r="S318" i="2"/>
  <c r="T318" i="2"/>
  <c r="U318" i="2"/>
  <c r="V318" i="2"/>
  <c r="S319" i="2"/>
  <c r="T319" i="2"/>
  <c r="U319" i="2"/>
  <c r="V319" i="2"/>
  <c r="S320" i="2"/>
  <c r="T320" i="2"/>
  <c r="U320" i="2"/>
  <c r="V320" i="2"/>
  <c r="S321" i="2"/>
  <c r="T321" i="2"/>
  <c r="U321" i="2"/>
  <c r="V321" i="2"/>
  <c r="S322" i="2"/>
  <c r="T322" i="2"/>
  <c r="U322" i="2"/>
  <c r="V322" i="2"/>
  <c r="S323" i="2"/>
  <c r="T323" i="2"/>
  <c r="U323" i="2"/>
  <c r="V323" i="2"/>
  <c r="S324" i="2"/>
  <c r="T324" i="2"/>
  <c r="U324" i="2"/>
  <c r="V324" i="2"/>
  <c r="S325" i="2"/>
  <c r="T325" i="2"/>
  <c r="U325" i="2"/>
  <c r="V325" i="2"/>
  <c r="S326" i="2"/>
  <c r="T326" i="2"/>
  <c r="U326" i="2"/>
  <c r="V326" i="2"/>
  <c r="S327" i="2"/>
  <c r="T327" i="2"/>
  <c r="U327" i="2"/>
  <c r="V327" i="2"/>
  <c r="S328" i="2"/>
  <c r="T328" i="2"/>
  <c r="U328" i="2"/>
  <c r="V328" i="2"/>
  <c r="S329" i="2"/>
  <c r="T329" i="2"/>
  <c r="U329" i="2"/>
  <c r="V329" i="2"/>
  <c r="S330" i="2"/>
  <c r="T330" i="2"/>
  <c r="U330" i="2"/>
  <c r="V330" i="2"/>
  <c r="S331" i="2"/>
  <c r="T331" i="2"/>
  <c r="U331" i="2"/>
  <c r="V331" i="2"/>
  <c r="S332" i="2"/>
  <c r="T332" i="2"/>
  <c r="U332" i="2"/>
  <c r="V332" i="2"/>
  <c r="S333" i="2"/>
  <c r="T333" i="2"/>
  <c r="U333" i="2"/>
  <c r="V333" i="2"/>
  <c r="S334" i="2"/>
  <c r="T334" i="2"/>
  <c r="U334" i="2"/>
  <c r="V334" i="2"/>
  <c r="S335" i="2"/>
  <c r="T335" i="2"/>
  <c r="U335" i="2"/>
  <c r="V335" i="2"/>
  <c r="S336" i="2"/>
  <c r="T336" i="2"/>
  <c r="U336" i="2"/>
  <c r="V336" i="2"/>
  <c r="S337" i="2"/>
  <c r="T337" i="2"/>
  <c r="U337" i="2"/>
  <c r="V337" i="2"/>
  <c r="S338" i="2"/>
  <c r="T338" i="2"/>
  <c r="U338" i="2"/>
  <c r="V338" i="2"/>
  <c r="S339" i="2"/>
  <c r="T339" i="2"/>
  <c r="U339" i="2"/>
  <c r="V339" i="2"/>
  <c r="S340" i="2"/>
  <c r="T340" i="2"/>
  <c r="U340" i="2"/>
  <c r="V340" i="2"/>
  <c r="S341" i="2"/>
  <c r="T341" i="2"/>
  <c r="U341" i="2"/>
  <c r="V341" i="2"/>
  <c r="S342" i="2"/>
  <c r="T342" i="2"/>
  <c r="U342" i="2"/>
  <c r="V342" i="2"/>
  <c r="S343" i="2"/>
  <c r="T343" i="2"/>
  <c r="U343" i="2"/>
  <c r="V343" i="2"/>
  <c r="S344" i="2"/>
  <c r="T344" i="2"/>
  <c r="U344" i="2"/>
  <c r="V344" i="2"/>
  <c r="S345" i="2"/>
  <c r="T345" i="2"/>
  <c r="U345" i="2"/>
  <c r="V345" i="2"/>
  <c r="S346" i="2"/>
  <c r="T346" i="2"/>
  <c r="U346" i="2"/>
  <c r="V346" i="2"/>
  <c r="S347" i="2"/>
  <c r="T347" i="2"/>
  <c r="U347" i="2"/>
  <c r="V347" i="2"/>
  <c r="S348" i="2"/>
  <c r="T348" i="2"/>
  <c r="U348" i="2"/>
  <c r="V348" i="2"/>
  <c r="S349" i="2"/>
  <c r="T349" i="2"/>
  <c r="U349" i="2"/>
  <c r="V349" i="2"/>
  <c r="S350" i="2"/>
  <c r="T350" i="2"/>
  <c r="U350" i="2"/>
  <c r="V350" i="2"/>
  <c r="S351" i="2"/>
  <c r="T351" i="2"/>
  <c r="U351" i="2"/>
  <c r="V351" i="2"/>
  <c r="X350" i="2" l="1"/>
  <c r="W350" i="2"/>
  <c r="X347" i="2"/>
  <c r="W347" i="2"/>
  <c r="X344" i="2"/>
  <c r="W344" i="2"/>
  <c r="X341" i="2"/>
  <c r="W341" i="2"/>
  <c r="X340" i="2"/>
  <c r="W340" i="2"/>
  <c r="X337" i="2"/>
  <c r="W337" i="2"/>
  <c r="X334" i="2"/>
  <c r="W334" i="2"/>
  <c r="X331" i="2"/>
  <c r="W331" i="2"/>
  <c r="X328" i="2"/>
  <c r="W328" i="2"/>
  <c r="X322" i="2"/>
  <c r="W322" i="2"/>
  <c r="X351" i="2"/>
  <c r="W351" i="2"/>
  <c r="X348" i="2"/>
  <c r="W348" i="2"/>
  <c r="X345" i="2"/>
  <c r="W345" i="2"/>
  <c r="X342" i="2"/>
  <c r="W342" i="2"/>
  <c r="X338" i="2"/>
  <c r="W338" i="2"/>
  <c r="X335" i="2"/>
  <c r="W335" i="2"/>
  <c r="X332" i="2"/>
  <c r="W332" i="2"/>
  <c r="X329" i="2"/>
  <c r="W329" i="2"/>
  <c r="X326" i="2"/>
  <c r="W326" i="2"/>
  <c r="X324" i="2"/>
  <c r="W324" i="2"/>
  <c r="X321" i="2"/>
  <c r="W321" i="2"/>
  <c r="X319" i="2"/>
  <c r="W319" i="2"/>
  <c r="X317" i="2"/>
  <c r="W317" i="2"/>
  <c r="X315" i="2"/>
  <c r="W315" i="2"/>
  <c r="X313" i="2"/>
  <c r="W313" i="2"/>
  <c r="X311" i="2"/>
  <c r="W311" i="2"/>
  <c r="X309" i="2"/>
  <c r="W309" i="2"/>
  <c r="X307" i="2"/>
  <c r="W307" i="2"/>
  <c r="X304" i="2"/>
  <c r="W304" i="2"/>
  <c r="X302" i="2"/>
  <c r="W302" i="2"/>
  <c r="X300" i="2"/>
  <c r="W300" i="2"/>
  <c r="X298" i="2"/>
  <c r="W298" i="2"/>
  <c r="X296" i="2"/>
  <c r="W296" i="2"/>
  <c r="X293" i="2"/>
  <c r="W293" i="2"/>
  <c r="X291" i="2"/>
  <c r="W291" i="2"/>
  <c r="W289" i="2"/>
  <c r="X289" i="2"/>
  <c r="X286" i="2"/>
  <c r="W286" i="2"/>
  <c r="X284" i="2"/>
  <c r="W284" i="2"/>
  <c r="X282" i="2"/>
  <c r="W282" i="2"/>
  <c r="X280" i="2"/>
  <c r="W280" i="2"/>
  <c r="X278" i="2"/>
  <c r="W278" i="2"/>
  <c r="X276" i="2"/>
  <c r="W276" i="2"/>
  <c r="W273" i="2"/>
  <c r="X273" i="2"/>
  <c r="X271" i="2"/>
  <c r="W271" i="2"/>
  <c r="X269" i="2"/>
  <c r="W269" i="2"/>
  <c r="X267" i="2"/>
  <c r="W267" i="2"/>
  <c r="X265" i="2"/>
  <c r="W265" i="2"/>
  <c r="X263" i="2"/>
  <c r="W263" i="2"/>
  <c r="X261" i="2"/>
  <c r="W261" i="2"/>
  <c r="X258" i="2"/>
  <c r="W258" i="2"/>
  <c r="X256" i="2"/>
  <c r="W256" i="2"/>
  <c r="X253" i="2"/>
  <c r="W253" i="2"/>
  <c r="X250" i="2"/>
  <c r="W250" i="2"/>
  <c r="X248" i="2"/>
  <c r="W248" i="2"/>
  <c r="X245" i="2"/>
  <c r="W245" i="2"/>
  <c r="X243" i="2"/>
  <c r="W243" i="2"/>
  <c r="W241" i="2"/>
  <c r="X241" i="2"/>
  <c r="X366" i="2"/>
  <c r="W366" i="2"/>
  <c r="X364" i="2"/>
  <c r="W364" i="2"/>
  <c r="X362" i="2"/>
  <c r="W362" i="2"/>
  <c r="X360" i="2"/>
  <c r="W360" i="2"/>
  <c r="X144" i="2"/>
  <c r="W144" i="2"/>
  <c r="X6" i="2"/>
  <c r="W6" i="2"/>
  <c r="X83" i="2"/>
  <c r="W83" i="2"/>
  <c r="X239" i="2"/>
  <c r="W239" i="2"/>
  <c r="X235" i="2"/>
  <c r="W235" i="2"/>
  <c r="X238" i="2"/>
  <c r="W238" i="2"/>
  <c r="X232" i="2"/>
  <c r="W232" i="2"/>
  <c r="X230" i="2"/>
  <c r="W230" i="2"/>
  <c r="X227" i="2"/>
  <c r="W227" i="2"/>
  <c r="X225" i="2"/>
  <c r="W225" i="2"/>
  <c r="X224" i="2"/>
  <c r="W224" i="2"/>
  <c r="X222" i="2"/>
  <c r="W222" i="2"/>
  <c r="X220" i="2"/>
  <c r="W220" i="2"/>
  <c r="X218" i="2"/>
  <c r="W218" i="2"/>
  <c r="X214" i="2"/>
  <c r="W214" i="2"/>
  <c r="X191" i="2"/>
  <c r="W191" i="2"/>
  <c r="X189" i="2"/>
  <c r="W189" i="2"/>
  <c r="X143" i="2"/>
  <c r="W143" i="2"/>
  <c r="X39" i="2"/>
  <c r="W39" i="2"/>
  <c r="X179" i="2"/>
  <c r="W179" i="2"/>
  <c r="X176" i="2"/>
  <c r="W176" i="2"/>
  <c r="W132" i="2"/>
  <c r="X132" i="2"/>
  <c r="X131" i="2"/>
  <c r="W131" i="2"/>
  <c r="X130" i="2"/>
  <c r="W130" i="2"/>
  <c r="X110" i="2"/>
  <c r="W110" i="2"/>
  <c r="X178" i="2"/>
  <c r="W178" i="2"/>
  <c r="X177" i="2"/>
  <c r="W177" i="2"/>
  <c r="X19" i="2"/>
  <c r="W19" i="2"/>
  <c r="X48" i="2"/>
  <c r="W48" i="2"/>
  <c r="X47" i="2"/>
  <c r="W47" i="2"/>
  <c r="X359" i="2"/>
  <c r="W359" i="2"/>
  <c r="X358" i="2"/>
  <c r="W358" i="2"/>
  <c r="X357" i="2"/>
  <c r="W357" i="2"/>
  <c r="X356" i="2"/>
  <c r="W356" i="2"/>
  <c r="X116" i="2"/>
  <c r="W116" i="2"/>
  <c r="X157" i="2"/>
  <c r="W157" i="2"/>
  <c r="X114" i="2"/>
  <c r="W114" i="2"/>
  <c r="X206" i="2"/>
  <c r="W206" i="2"/>
  <c r="X205" i="2"/>
  <c r="W205" i="2"/>
  <c r="X186" i="2"/>
  <c r="W186" i="2"/>
  <c r="X156" i="2"/>
  <c r="W156" i="2"/>
  <c r="X155" i="2"/>
  <c r="W155" i="2"/>
  <c r="X154" i="2"/>
  <c r="W154" i="2"/>
  <c r="X153" i="2"/>
  <c r="W153" i="2"/>
  <c r="X113" i="2"/>
  <c r="W113" i="2"/>
  <c r="X204" i="2"/>
  <c r="W204" i="2"/>
  <c r="W152" i="2"/>
  <c r="X152" i="2"/>
  <c r="X203" i="2"/>
  <c r="W203" i="2"/>
  <c r="X185" i="2"/>
  <c r="W185" i="2"/>
  <c r="X184" i="2"/>
  <c r="W184" i="2"/>
  <c r="X2" i="2"/>
  <c r="W2" i="2"/>
  <c r="X151" i="2"/>
  <c r="W151" i="2"/>
  <c r="X150" i="2"/>
  <c r="W150" i="2"/>
  <c r="X149" i="2"/>
  <c r="W149" i="2"/>
  <c r="X128" i="2"/>
  <c r="W128" i="2"/>
  <c r="X91" i="2"/>
  <c r="W91" i="2"/>
  <c r="X79" i="2"/>
  <c r="W79" i="2"/>
  <c r="X129" i="2"/>
  <c r="W129" i="2"/>
  <c r="X90" i="2"/>
  <c r="W90" i="2"/>
  <c r="X89" i="2"/>
  <c r="W89" i="2"/>
  <c r="X26" i="2"/>
  <c r="W26" i="2"/>
  <c r="X55" i="2"/>
  <c r="W55" i="2"/>
  <c r="X54" i="2"/>
  <c r="W54" i="2"/>
  <c r="X53" i="2"/>
  <c r="W53" i="2"/>
  <c r="X52" i="2"/>
  <c r="W52" i="2"/>
  <c r="X51" i="2"/>
  <c r="W51" i="2"/>
  <c r="W209" i="2"/>
  <c r="X209" i="2"/>
  <c r="X208" i="2"/>
  <c r="W208" i="2"/>
  <c r="X200" i="2"/>
  <c r="W200" i="2"/>
  <c r="X199" i="2"/>
  <c r="W199" i="2"/>
  <c r="W198" i="2"/>
  <c r="X198" i="2"/>
  <c r="X202" i="2"/>
  <c r="W202" i="2"/>
  <c r="X148" i="2"/>
  <c r="W148" i="2"/>
  <c r="X183" i="2"/>
  <c r="W183" i="2"/>
  <c r="X86" i="2"/>
  <c r="W86" i="2"/>
  <c r="X21" i="2"/>
  <c r="W21" i="2"/>
  <c r="X126" i="2"/>
  <c r="W126" i="2"/>
  <c r="X125" i="2"/>
  <c r="W125" i="2"/>
  <c r="X124" i="2"/>
  <c r="W124" i="2"/>
  <c r="X123" i="2"/>
  <c r="W123" i="2"/>
  <c r="X122" i="2"/>
  <c r="W122" i="2"/>
  <c r="X121" i="2"/>
  <c r="W121" i="2"/>
  <c r="X120" i="2"/>
  <c r="W120" i="2"/>
  <c r="X119" i="2"/>
  <c r="W119" i="2"/>
  <c r="X118" i="2"/>
  <c r="W118" i="2"/>
  <c r="X96" i="2"/>
  <c r="W96" i="2"/>
  <c r="X95" i="2"/>
  <c r="W95" i="2"/>
  <c r="X94" i="2"/>
  <c r="W94" i="2"/>
  <c r="X93" i="2"/>
  <c r="W93" i="2"/>
  <c r="X196" i="2"/>
  <c r="W196" i="2"/>
  <c r="X195" i="2"/>
  <c r="W195" i="2"/>
  <c r="X194" i="2"/>
  <c r="W194" i="2"/>
  <c r="X193" i="2"/>
  <c r="W193" i="2"/>
  <c r="X192" i="2"/>
  <c r="W192" i="2"/>
  <c r="X82" i="2"/>
  <c r="W82" i="2"/>
  <c r="X81" i="2"/>
  <c r="W81" i="2"/>
  <c r="X64" i="2"/>
  <c r="W64" i="2"/>
  <c r="X9" i="2"/>
  <c r="W9" i="2"/>
  <c r="X25" i="2"/>
  <c r="W25" i="2"/>
  <c r="X103" i="2"/>
  <c r="W103" i="2"/>
  <c r="X102" i="2"/>
  <c r="W102" i="2"/>
  <c r="X87" i="2"/>
  <c r="W87" i="2"/>
  <c r="X158" i="2"/>
  <c r="W158" i="2"/>
  <c r="X105" i="2"/>
  <c r="W105" i="2"/>
  <c r="X72" i="2"/>
  <c r="W72" i="2"/>
  <c r="X71" i="2"/>
  <c r="W71" i="2"/>
  <c r="X70" i="2"/>
  <c r="W70" i="2"/>
  <c r="X69" i="2"/>
  <c r="W69" i="2"/>
  <c r="X355" i="2"/>
  <c r="W355" i="2"/>
  <c r="X354" i="2"/>
  <c r="W354" i="2"/>
  <c r="X353" i="2"/>
  <c r="W353" i="2"/>
  <c r="X352" i="2"/>
  <c r="W352" i="2"/>
  <c r="X112" i="2"/>
  <c r="W112" i="2"/>
  <c r="X65" i="2"/>
  <c r="W65" i="2"/>
  <c r="X45" i="2"/>
  <c r="W45" i="2"/>
  <c r="X44" i="2"/>
  <c r="W44" i="2"/>
  <c r="X29" i="2"/>
  <c r="W29" i="2"/>
  <c r="X5" i="2"/>
  <c r="W5" i="2"/>
  <c r="X10" i="2"/>
  <c r="W10" i="2"/>
  <c r="X57" i="2"/>
  <c r="W57" i="2"/>
  <c r="X35" i="2"/>
  <c r="W35" i="2"/>
  <c r="X34" i="2"/>
  <c r="W34" i="2"/>
  <c r="X24" i="2"/>
  <c r="W24" i="2"/>
  <c r="X37" i="2"/>
  <c r="W37" i="2"/>
  <c r="X23" i="2"/>
  <c r="W23" i="2"/>
  <c r="X88" i="2"/>
  <c r="W88" i="2"/>
  <c r="X212" i="2"/>
  <c r="W212" i="2"/>
  <c r="X211" i="2"/>
  <c r="W211" i="2"/>
  <c r="X92" i="2"/>
  <c r="W92" i="2"/>
  <c r="X147" i="2"/>
  <c r="W147" i="2"/>
  <c r="X111" i="2"/>
  <c r="W111" i="2"/>
  <c r="X73" i="2"/>
  <c r="W73" i="2"/>
  <c r="X66" i="2"/>
  <c r="W66" i="2"/>
  <c r="X43" i="2"/>
  <c r="W43" i="2"/>
  <c r="X101" i="2"/>
  <c r="W101" i="2"/>
  <c r="X16" i="2"/>
  <c r="W16" i="2"/>
  <c r="X56" i="2"/>
  <c r="W56" i="2"/>
  <c r="X78" i="2"/>
  <c r="W78" i="2"/>
  <c r="X77" i="2"/>
  <c r="W77" i="2"/>
  <c r="X17" i="2"/>
  <c r="W17" i="2"/>
  <c r="X33" i="2"/>
  <c r="W33" i="2"/>
  <c r="X15" i="2"/>
  <c r="W15" i="2"/>
  <c r="X14" i="2"/>
  <c r="W14" i="2"/>
  <c r="X13" i="2"/>
  <c r="W13" i="2"/>
  <c r="X12" i="2"/>
  <c r="W12" i="2"/>
  <c r="X11" i="2"/>
  <c r="W11" i="2"/>
  <c r="X7" i="2"/>
  <c r="W7" i="2"/>
  <c r="X4" i="2"/>
  <c r="W4" i="2"/>
  <c r="X3" i="2"/>
  <c r="W3" i="2"/>
  <c r="X62" i="2"/>
  <c r="W62" i="2"/>
  <c r="X18" i="2"/>
  <c r="W18" i="2"/>
  <c r="X38" i="2"/>
  <c r="W38" i="2"/>
  <c r="W100" i="2"/>
  <c r="X100" i="2"/>
  <c r="X76" i="2"/>
  <c r="W76" i="2"/>
  <c r="X75" i="2"/>
  <c r="W75" i="2"/>
  <c r="X74" i="2"/>
  <c r="W74" i="2"/>
  <c r="X63" i="2"/>
  <c r="W63" i="2"/>
  <c r="X22" i="2"/>
  <c r="W22" i="2"/>
  <c r="X207" i="2"/>
  <c r="W207" i="2"/>
  <c r="X36" i="2"/>
  <c r="W36" i="2"/>
  <c r="X20" i="2"/>
  <c r="W20" i="2"/>
  <c r="X80" i="2"/>
  <c r="W80" i="2"/>
  <c r="X182" i="2"/>
  <c r="W182" i="2"/>
  <c r="X139" i="2"/>
  <c r="W139" i="2"/>
  <c r="X138" i="2"/>
  <c r="W138" i="2"/>
  <c r="X137" i="2"/>
  <c r="W137" i="2"/>
  <c r="X136" i="2"/>
  <c r="W136" i="2"/>
  <c r="X135" i="2"/>
  <c r="W135" i="2"/>
  <c r="X134" i="2"/>
  <c r="W134" i="2"/>
  <c r="X133" i="2"/>
  <c r="W133" i="2"/>
  <c r="X117" i="2"/>
  <c r="W117" i="2"/>
  <c r="X181" i="2"/>
  <c r="W181" i="2"/>
  <c r="X180" i="2"/>
  <c r="W180" i="2"/>
  <c r="X210" i="2"/>
  <c r="W210" i="2"/>
  <c r="X85" i="2"/>
  <c r="W85" i="2"/>
  <c r="X84" i="2"/>
  <c r="W84" i="2"/>
  <c r="X61" i="2"/>
  <c r="W61" i="2"/>
  <c r="X50" i="2"/>
  <c r="W50" i="2"/>
  <c r="X32" i="2"/>
  <c r="W32" i="2"/>
  <c r="X31" i="2"/>
  <c r="W31" i="2"/>
  <c r="X30" i="2"/>
  <c r="W30" i="2"/>
  <c r="X174" i="2"/>
  <c r="W174" i="2"/>
  <c r="X173" i="2"/>
  <c r="W173" i="2"/>
  <c r="X172" i="2"/>
  <c r="W172" i="2"/>
  <c r="X171" i="2"/>
  <c r="W171" i="2"/>
  <c r="X146" i="2"/>
  <c r="W146" i="2"/>
  <c r="W170" i="2"/>
  <c r="X170" i="2"/>
  <c r="X169" i="2"/>
  <c r="W169" i="2"/>
  <c r="X168" i="2"/>
  <c r="W168" i="2"/>
  <c r="X167" i="2"/>
  <c r="W167" i="2"/>
  <c r="X127" i="2"/>
  <c r="W127" i="2"/>
  <c r="X99" i="2"/>
  <c r="W99" i="2"/>
  <c r="X98" i="2"/>
  <c r="W98" i="2"/>
  <c r="X201" i="2"/>
  <c r="W201" i="2"/>
  <c r="X165" i="2"/>
  <c r="W165" i="2"/>
  <c r="X164" i="2"/>
  <c r="W164" i="2"/>
  <c r="X163" i="2"/>
  <c r="W163" i="2"/>
  <c r="X162" i="2"/>
  <c r="W162" i="2"/>
  <c r="X161" i="2"/>
  <c r="W161" i="2"/>
  <c r="X160" i="2"/>
  <c r="W160" i="2"/>
  <c r="W142" i="2"/>
  <c r="X142" i="2"/>
  <c r="X141" i="2"/>
  <c r="W141" i="2"/>
  <c r="X140" i="2"/>
  <c r="W140" i="2"/>
  <c r="X104" i="2"/>
  <c r="W104" i="2"/>
  <c r="X109" i="2"/>
  <c r="W109" i="2"/>
  <c r="W108" i="2"/>
  <c r="X108" i="2"/>
  <c r="X97" i="2"/>
  <c r="W97" i="2"/>
  <c r="X107" i="2"/>
  <c r="W107" i="2"/>
  <c r="X106" i="2"/>
  <c r="W106" i="2"/>
  <c r="X68" i="2"/>
  <c r="W68" i="2"/>
  <c r="X60" i="2"/>
  <c r="W60" i="2"/>
  <c r="X59" i="2"/>
  <c r="W59" i="2"/>
  <c r="X58" i="2"/>
  <c r="W58" i="2"/>
  <c r="X67" i="2"/>
  <c r="W67" i="2"/>
  <c r="X49" i="2"/>
  <c r="W49" i="2"/>
  <c r="X42" i="2"/>
  <c r="W42" i="2"/>
  <c r="W46" i="2"/>
  <c r="X46" i="2"/>
  <c r="X41" i="2"/>
  <c r="W41" i="2"/>
  <c r="X40" i="2"/>
  <c r="W40" i="2"/>
  <c r="X28" i="2"/>
  <c r="W28" i="2"/>
  <c r="X349" i="2"/>
  <c r="W349" i="2"/>
  <c r="X346" i="2"/>
  <c r="W346" i="2"/>
  <c r="X343" i="2"/>
  <c r="W343" i="2"/>
  <c r="X339" i="2"/>
  <c r="W339" i="2"/>
  <c r="X336" i="2"/>
  <c r="W336" i="2"/>
  <c r="X333" i="2"/>
  <c r="W333" i="2"/>
  <c r="X330" i="2"/>
  <c r="W330" i="2"/>
  <c r="X327" i="2"/>
  <c r="W327" i="2"/>
  <c r="X325" i="2"/>
  <c r="W325" i="2"/>
  <c r="X323" i="2"/>
  <c r="W323" i="2"/>
  <c r="X320" i="2"/>
  <c r="W320" i="2"/>
  <c r="X318" i="2"/>
  <c r="W318" i="2"/>
  <c r="X316" i="2"/>
  <c r="W316" i="2"/>
  <c r="X314" i="2"/>
  <c r="W314" i="2"/>
  <c r="X312" i="2"/>
  <c r="W312" i="2"/>
  <c r="X310" i="2"/>
  <c r="W310" i="2"/>
  <c r="X308" i="2"/>
  <c r="W308" i="2"/>
  <c r="X306" i="2"/>
  <c r="W306" i="2"/>
  <c r="W305" i="2"/>
  <c r="X305" i="2"/>
  <c r="X303" i="2"/>
  <c r="W303" i="2"/>
  <c r="X301" i="2"/>
  <c r="W301" i="2"/>
  <c r="X299" i="2"/>
  <c r="W299" i="2"/>
  <c r="X297" i="2"/>
  <c r="W297" i="2"/>
  <c r="X295" i="2"/>
  <c r="W295" i="2"/>
  <c r="X294" i="2"/>
  <c r="W294" i="2"/>
  <c r="X292" i="2"/>
  <c r="W292" i="2"/>
  <c r="X290" i="2"/>
  <c r="W290" i="2"/>
  <c r="X288" i="2"/>
  <c r="W288" i="2"/>
  <c r="X287" i="2"/>
  <c r="W287" i="2"/>
  <c r="X285" i="2"/>
  <c r="W285" i="2"/>
  <c r="W283" i="2"/>
  <c r="X283" i="2"/>
  <c r="X281" i="2"/>
  <c r="W281" i="2"/>
  <c r="X279" i="2"/>
  <c r="W279" i="2"/>
  <c r="X277" i="2"/>
  <c r="W277" i="2"/>
  <c r="X275" i="2"/>
  <c r="W275" i="2"/>
  <c r="X274" i="2"/>
  <c r="W274" i="2"/>
  <c r="X272" i="2"/>
  <c r="W272" i="2"/>
  <c r="X270" i="2"/>
  <c r="W270" i="2"/>
  <c r="X268" i="2"/>
  <c r="W268" i="2"/>
  <c r="X266" i="2"/>
  <c r="W266" i="2"/>
  <c r="X264" i="2"/>
  <c r="W264" i="2"/>
  <c r="X262" i="2"/>
  <c r="W262" i="2"/>
  <c r="X260" i="2"/>
  <c r="W260" i="2"/>
  <c r="X259" i="2"/>
  <c r="W259" i="2"/>
  <c r="X257" i="2"/>
  <c r="W257" i="2"/>
  <c r="X255" i="2"/>
  <c r="W255" i="2"/>
  <c r="X254" i="2"/>
  <c r="W254" i="2"/>
  <c r="X252" i="2"/>
  <c r="W252" i="2"/>
  <c r="X251" i="2"/>
  <c r="W251" i="2"/>
  <c r="X249" i="2"/>
  <c r="W249" i="2"/>
  <c r="X247" i="2"/>
  <c r="W247" i="2"/>
  <c r="X246" i="2"/>
  <c r="W246" i="2"/>
  <c r="X244" i="2"/>
  <c r="W244" i="2"/>
  <c r="X242" i="2"/>
  <c r="W242" i="2"/>
  <c r="X368" i="2"/>
  <c r="W368" i="2"/>
  <c r="X367" i="2"/>
  <c r="W367" i="2"/>
  <c r="X365" i="2"/>
  <c r="W365" i="2"/>
  <c r="X363" i="2"/>
  <c r="W363" i="2"/>
  <c r="X361" i="2"/>
  <c r="W361" i="2"/>
  <c r="X145" i="2"/>
  <c r="W145" i="2"/>
  <c r="X166" i="2"/>
  <c r="W166" i="2"/>
  <c r="X197" i="2"/>
  <c r="W197" i="2"/>
  <c r="X8" i="2"/>
  <c r="W8" i="2"/>
  <c r="X240" i="2"/>
  <c r="W240" i="2"/>
  <c r="X236" i="2"/>
  <c r="W236" i="2"/>
  <c r="X234" i="2"/>
  <c r="W234" i="2"/>
  <c r="X233" i="2"/>
  <c r="W233" i="2"/>
  <c r="X231" i="2"/>
  <c r="W231" i="2"/>
  <c r="X229" i="2"/>
  <c r="W229" i="2"/>
  <c r="X228" i="2"/>
  <c r="W228" i="2"/>
  <c r="X226" i="2"/>
  <c r="W226" i="2"/>
  <c r="W237" i="2"/>
  <c r="X237" i="2"/>
  <c r="X223" i="2"/>
  <c r="W223" i="2"/>
  <c r="X221" i="2"/>
  <c r="W221" i="2"/>
  <c r="W219" i="2"/>
  <c r="X219" i="2"/>
  <c r="X217" i="2"/>
  <c r="W217" i="2"/>
  <c r="X216" i="2"/>
  <c r="W216" i="2"/>
  <c r="X215" i="2"/>
  <c r="W215" i="2"/>
  <c r="X213" i="2"/>
  <c r="W213" i="2"/>
  <c r="X190" i="2"/>
  <c r="W190" i="2"/>
  <c r="W188" i="2"/>
  <c r="X188" i="2"/>
  <c r="X187" i="2"/>
  <c r="W187" i="2"/>
  <c r="X175" i="2"/>
  <c r="W175" i="2"/>
  <c r="X159" i="2"/>
  <c r="W159" i="2"/>
  <c r="X115" i="2"/>
  <c r="W115" i="2"/>
  <c r="V27" i="2"/>
  <c r="U27" i="2"/>
  <c r="S27" i="2"/>
  <c r="T27" i="2"/>
  <c r="X27" i="2" l="1"/>
  <c r="W27" i="2"/>
</calcChain>
</file>

<file path=xl/sharedStrings.xml><?xml version="1.0" encoding="utf-8"?>
<sst xmlns="http://schemas.openxmlformats.org/spreadsheetml/2006/main" count="5994" uniqueCount="615">
  <si>
    <t>Life_cycle</t>
  </si>
  <si>
    <t>Exploration and appraisal</t>
  </si>
  <si>
    <t>Production</t>
  </si>
  <si>
    <t>Development</t>
  </si>
  <si>
    <t>Mine closure</t>
  </si>
  <si>
    <t>Rehabilitation</t>
  </si>
  <si>
    <t>Open pit</t>
  </si>
  <si>
    <t>Undergound mine layout</t>
  </si>
  <si>
    <t>Surface facilities</t>
  </si>
  <si>
    <t>Airborne geophysics</t>
  </si>
  <si>
    <t>Drill stem testing (extraction)</t>
  </si>
  <si>
    <t>Drilling and coring</t>
  </si>
  <si>
    <t>Ground-based geophysics</t>
  </si>
  <si>
    <t>Materials delivery and storage</t>
  </si>
  <si>
    <t>Surface core testing</t>
  </si>
  <si>
    <t>Gas pre-drainage</t>
  </si>
  <si>
    <t>Coal excavation</t>
  </si>
  <si>
    <t>Pit dust suppression</t>
  </si>
  <si>
    <t>Groundwater monitoring bore construction</t>
  </si>
  <si>
    <t>Pit stabilisation</t>
  </si>
  <si>
    <t>Off site water disposal</t>
  </si>
  <si>
    <t>Off site water acquisition</t>
  </si>
  <si>
    <t>Waste rock blasting, excavation and storage</t>
  </si>
  <si>
    <t>Pit backfill</t>
  </si>
  <si>
    <t xml:space="preserve">Fencing and signage </t>
  </si>
  <si>
    <t>Revegetation</t>
  </si>
  <si>
    <t>Rainwater and runoff diversion</t>
  </si>
  <si>
    <t>Ventilation shaft construction</t>
  </si>
  <si>
    <t>Mine dust suppression</t>
  </si>
  <si>
    <t>Mine ventilation</t>
  </si>
  <si>
    <t>Component</t>
  </si>
  <si>
    <t>Activities</t>
  </si>
  <si>
    <t>Effects</t>
  </si>
  <si>
    <t>Current_Controls</t>
  </si>
  <si>
    <t>Pit backfill (in-pit dump)</t>
  </si>
  <si>
    <t>Onsite mine equipment storage</t>
  </si>
  <si>
    <t>onsite explosive storage</t>
  </si>
  <si>
    <t>Development of mine panles (construction of roadways)</t>
  </si>
  <si>
    <t>Inertisation system</t>
  </si>
  <si>
    <t>Site preparation and construction for drilling activities</t>
  </si>
  <si>
    <t>Temporary diesel generators (construction phase)</t>
  </si>
  <si>
    <t>Quarry pits (source of sand/aggregate for construction)</t>
  </si>
  <si>
    <t>Off-lease and on-lease roadways</t>
  </si>
  <si>
    <t>General waste landfill site</t>
  </si>
  <si>
    <t>Gas drainage wells</t>
  </si>
  <si>
    <t>Tailings decant water dam</t>
  </si>
  <si>
    <t>Tailings dumps</t>
  </si>
  <si>
    <t>Permanent sewerage treatment plant</t>
  </si>
  <si>
    <t>Overland conveyor system operation</t>
  </si>
  <si>
    <t>Tailings paste containment cells</t>
  </si>
  <si>
    <t>Train Load Out (TLO) facility</t>
  </si>
  <si>
    <t>TLO rail loop</t>
  </si>
  <si>
    <t>Water management structures (dams, levee bunds and diversions)</t>
  </si>
  <si>
    <t>Creek diversions, levee bunds, creek crossings</t>
  </si>
  <si>
    <t>Ongoing rail maintenance</t>
  </si>
  <si>
    <t>Daily operational use of rail network</t>
  </si>
  <si>
    <t>Lo_RPN</t>
  </si>
  <si>
    <t>Hi_RPN</t>
  </si>
  <si>
    <t>Soil erosion following heavy rainfall</t>
  </si>
  <si>
    <t>Disruption of natural surface drainage</t>
  </si>
  <si>
    <t>Impacts of ground support staff</t>
  </si>
  <si>
    <t>TSS</t>
  </si>
  <si>
    <t>TSS, SW flow</t>
  </si>
  <si>
    <t>Litter, spills</t>
  </si>
  <si>
    <t>NA</t>
  </si>
  <si>
    <t>Use existing tracks where possible</t>
  </si>
  <si>
    <t>Interuption of natural surface drainage</t>
  </si>
  <si>
    <t>Interupting ephermeral water courses</t>
  </si>
  <si>
    <t>Mud pressure unbalance between well and aquifer</t>
  </si>
  <si>
    <t>Number of drilling control issues</t>
  </si>
  <si>
    <t>Very localised water table reduction</t>
  </si>
  <si>
    <t>Accidental intersection of artesian aquifer</t>
  </si>
  <si>
    <t>Subsurface geophysics</t>
  </si>
  <si>
    <t>Recovered fluid disposal</t>
  </si>
  <si>
    <t>Slug testing (injection)</t>
  </si>
  <si>
    <t>Fluid loss to aquifer</t>
  </si>
  <si>
    <t>GW composition</t>
  </si>
  <si>
    <t>Pump testing</t>
  </si>
  <si>
    <t>Overflow and/or loss of containment</t>
  </si>
  <si>
    <t>Geochemistry testing</t>
  </si>
  <si>
    <t>Drill cutting disposal</t>
  </si>
  <si>
    <t>Leaching</t>
  </si>
  <si>
    <t>Abandonment</t>
  </si>
  <si>
    <t>Bore leakage between aquifers</t>
  </si>
  <si>
    <t>Bore leakage to surface</t>
  </si>
  <si>
    <t>Mud and drill cutting spillage</t>
  </si>
  <si>
    <t>Spillage</t>
  </si>
  <si>
    <t>Change to natural surface drainage</t>
  </si>
  <si>
    <t>Creek line diversion</t>
  </si>
  <si>
    <t>Dust suppression</t>
  </si>
  <si>
    <t>Dam construction for mine water storage</t>
  </si>
  <si>
    <t>Dam construction for tailings storage</t>
  </si>
  <si>
    <t>Fire</t>
  </si>
  <si>
    <t>TSS, SW flow, GW flow</t>
  </si>
  <si>
    <t>SW flow</t>
  </si>
  <si>
    <t>Coal and waste characteristics, spontaneous combustion,  bushfire</t>
  </si>
  <si>
    <t>Cuttings disposal</t>
  </si>
  <si>
    <t>Incomplete/compromised cementing/casing (linking aquifers)</t>
  </si>
  <si>
    <t>Incomplete grouting</t>
  </si>
  <si>
    <t>Treatment plant failure</t>
  </si>
  <si>
    <t>Onsite explosive storage</t>
  </si>
  <si>
    <t>Runoff changes</t>
  </si>
  <si>
    <t>Containment failure</t>
  </si>
  <si>
    <t>Deliberate</t>
  </si>
  <si>
    <t>Intentional</t>
  </si>
  <si>
    <t xml:space="preserve">Pit wall (stabilisation) dewatering, treatment, reuse and disposal </t>
  </si>
  <si>
    <t>Linking aquifers</t>
  </si>
  <si>
    <t xml:space="preserve">Erosion </t>
  </si>
  <si>
    <t>Waste rock dump rehabilitation</t>
  </si>
  <si>
    <t>Mine expansion too close to river/lake</t>
  </si>
  <si>
    <t>Subsidence</t>
  </si>
  <si>
    <t>Consolidation of loose backfill</t>
  </si>
  <si>
    <t>Enhanced aquifer interconnectivity</t>
  </si>
  <si>
    <t>Artificial point of recharge</t>
  </si>
  <si>
    <t>GW quality</t>
  </si>
  <si>
    <t>SW quality</t>
  </si>
  <si>
    <t>Equipment failure (pipe)</t>
  </si>
  <si>
    <t>Product coal stockpiling</t>
  </si>
  <si>
    <t>Underground conveyor system operation</t>
  </si>
  <si>
    <t>Excessive runoff during closure</t>
  </si>
  <si>
    <t>Infrastructure</t>
  </si>
  <si>
    <t>Diverting site drain line</t>
  </si>
  <si>
    <t>Off-lease and on-lease roadways  (construction phase)</t>
  </si>
  <si>
    <t>Rail easement construction</t>
  </si>
  <si>
    <t>Haul road construction</t>
  </si>
  <si>
    <t>Maintenance of existing haul roads</t>
  </si>
  <si>
    <t>Maintenance of existing off-lease and on-lease roadways</t>
  </si>
  <si>
    <t>New haul road construction</t>
  </si>
  <si>
    <t>TSS, TDS, GW quantity</t>
  </si>
  <si>
    <t>Stressors</t>
  </si>
  <si>
    <t>Mine access (adit / incline) construction</t>
  </si>
  <si>
    <t>Mine access (shaft / incline) construction</t>
  </si>
  <si>
    <t>Dewatering of water table aquifer</t>
  </si>
  <si>
    <t>GW level</t>
  </si>
  <si>
    <t>Disruption of groundwater equilibrium</t>
  </si>
  <si>
    <t>Waste rock removal and storage during construction of mine access (adit/shaft/incline)</t>
  </si>
  <si>
    <t>Overflow and/or loss of containment of water/mud storage</t>
  </si>
  <si>
    <t>Gas pre-drainage, surface to inseam: site preparation</t>
  </si>
  <si>
    <t>Gas pre-drainage, surface to inseam: drill cutting disposal</t>
  </si>
  <si>
    <t>Gas pre-drainage, surface to inseam: abandonment</t>
  </si>
  <si>
    <t>Gas pre-drainage, surface to inseam: materials delivery and storage</t>
  </si>
  <si>
    <t>Gas pre-drainage, underground: drilling</t>
  </si>
  <si>
    <t>Gas pre-drainage, surface to inseam: drilling</t>
  </si>
  <si>
    <t>Accidental intersection with major hydraulicly transmissive fault</t>
  </si>
  <si>
    <t>Gas pre-drainage, underground: spillage (fuel etc)</t>
  </si>
  <si>
    <t>Gas pre-drainage, underground: pipelines</t>
  </si>
  <si>
    <t>Gas post-drainage, surface to goaf: site preparation</t>
  </si>
  <si>
    <t>Gas post-drainage, surface to goaf: drilling</t>
  </si>
  <si>
    <t>Gas post-drainage, surface to goaf: drill cutting disposal</t>
  </si>
  <si>
    <t>Gas post-drainage, surface to goaf: materials delivery and storage</t>
  </si>
  <si>
    <t>Gas post-drainage, surface to goaf: abandonment</t>
  </si>
  <si>
    <t>Leakage between aquifers</t>
  </si>
  <si>
    <t>Gas post-drainage, underground: pipelines</t>
  </si>
  <si>
    <t>Gas post-drainage, underground: spillage (fuel etc)</t>
  </si>
  <si>
    <t xml:space="preserve">Dam construction </t>
  </si>
  <si>
    <t>Onsite / underground mine equipment storage</t>
  </si>
  <si>
    <t>Long wall coal extraction</t>
  </si>
  <si>
    <t>Bord and pillar coal extraction</t>
  </si>
  <si>
    <t>Fire/explosion</t>
  </si>
  <si>
    <t>Underground vehicle movements</t>
  </si>
  <si>
    <t>Sub-surface fractures (create new, enlarge or change existing)</t>
  </si>
  <si>
    <t>Inseam gas pre-drainage, underground: drilling</t>
  </si>
  <si>
    <t>Inseam gas pre-drainage, underground: spillage (fuel etc)</t>
  </si>
  <si>
    <t>Inseam gas pre-drainage, underground: pipelines</t>
  </si>
  <si>
    <t>Inadequate understanding and control measures</t>
  </si>
  <si>
    <t>Subsidence management and monitoring</t>
  </si>
  <si>
    <t>Poor management and monitoring</t>
  </si>
  <si>
    <t>Underground blasting</t>
  </si>
  <si>
    <t>Sudden mine water increase (unplanned) - from old workings</t>
  </si>
  <si>
    <t>Airstrip construction</t>
  </si>
  <si>
    <t>Construct own Quarry for road base etc</t>
  </si>
  <si>
    <t>GW composition, GW quality</t>
  </si>
  <si>
    <t>GW and/or SW contamination</t>
  </si>
  <si>
    <t>GW dewatering</t>
  </si>
  <si>
    <t>GW extraction</t>
  </si>
  <si>
    <t>Groundwater supply bore</t>
  </si>
  <si>
    <t>Change groundwater recharge</t>
  </si>
  <si>
    <t>Materials storage facilities (e.g. fuel, oil and explosives)</t>
  </si>
  <si>
    <t>Off site water acquisition (e.g.. groundwater supply bore / river / trucked in)</t>
  </si>
  <si>
    <t>Coal on-site transport</t>
  </si>
  <si>
    <t>Coal on-site processing</t>
  </si>
  <si>
    <t>Coal on-site transport: stockpiles</t>
  </si>
  <si>
    <t>Coal processing waste material: handling, transport, storage</t>
  </si>
  <si>
    <t>Groundwater monitoring bore construction or expansion</t>
  </si>
  <si>
    <t>Mine dewatering drilling: casing</t>
  </si>
  <si>
    <t>Mine dewatering drilling: site preparation</t>
  </si>
  <si>
    <t>Mine dewatering drilling: drilling</t>
  </si>
  <si>
    <t>Mine dewatering drilling: abandonment</t>
  </si>
  <si>
    <t>Mine dewatering drilling: materials delivery and storage</t>
  </si>
  <si>
    <t>Mine dewatering drilling: drill cutting disposal</t>
  </si>
  <si>
    <t>Mine dewatering, treatment, reuse and disposal</t>
  </si>
  <si>
    <t>Run-of-mine (ROM) plants</t>
  </si>
  <si>
    <t>Topsoil excavation and storage</t>
  </si>
  <si>
    <t>Groundwater monitoring bore: mine closure</t>
  </si>
  <si>
    <t>Recontoured landforms (slopes, gradients etc)</t>
  </si>
  <si>
    <t>Recontoured landforms (slopes, gradients etc): from building, rail and road infrastructure</t>
  </si>
  <si>
    <t>Dismantling and removal of built infrastructure</t>
  </si>
  <si>
    <t>Post-closure water filling the pit</t>
  </si>
  <si>
    <t>Post-closure mine site decontamination</t>
  </si>
  <si>
    <t>Administration, workshop, service facilities (construction phase)</t>
  </si>
  <si>
    <t xml:space="preserve">Administration, workshop, service facilities </t>
  </si>
  <si>
    <t>Dam construction for freshwater storage</t>
  </si>
  <si>
    <t>Power, water and communications network: connection to existing grids</t>
  </si>
  <si>
    <t>Topsoil and waste rock dump site preparation</t>
  </si>
  <si>
    <t>Waste byproduct: treatment of water</t>
  </si>
  <si>
    <t>Site clean-up and rehabilitation</t>
  </si>
  <si>
    <t>Gas post-drainage, surface to goaf: site clean-up and rehabilitation</t>
  </si>
  <si>
    <t>Gas pre-drainage, surface to inseam: site clean-up and rehabilitation</t>
  </si>
  <si>
    <t>Mine dewatering drilling: site clean-up and rehabilitation</t>
  </si>
  <si>
    <t>Surface water and mud storage and evaporation</t>
  </si>
  <si>
    <t>Mine dewatering drilling: Surface water and mud storage and evaporation</t>
  </si>
  <si>
    <t>Gas post-drainage, surface to goaf: Surface water and mud storage and evaporation</t>
  </si>
  <si>
    <t>Gas pre-drainage, surface to inseam: Surface water and mud storage and evaporation</t>
  </si>
  <si>
    <t>Temporary accommodation, administration, workshop, depots, stock piles, service facilities</t>
  </si>
  <si>
    <t>Fire: pit</t>
  </si>
  <si>
    <t>Fire: storage</t>
  </si>
  <si>
    <t>Failure of the storage: slope failure</t>
  </si>
  <si>
    <t>Equipment failure: pipe failure between dewatering bore and dam</t>
  </si>
  <si>
    <t>Equipment failure: pipe failure between pit and dam</t>
  </si>
  <si>
    <t>Equipment failure: pipe failure to tailings dam</t>
  </si>
  <si>
    <t>Disruption of natural surface drainage: Pit</t>
  </si>
  <si>
    <t>Disruption of natural surface drainage: Pit - expansion</t>
  </si>
  <si>
    <t>Incomplete removal (e.g. fuel tank)</t>
  </si>
  <si>
    <t>Leaching:  in pit waste rock dump</t>
  </si>
  <si>
    <t>Leaching:  waste storage</t>
  </si>
  <si>
    <t>Spillage: coal slurry</t>
  </si>
  <si>
    <t>Spillage: fuel</t>
  </si>
  <si>
    <t>Spillage: e.g. fuel</t>
  </si>
  <si>
    <t>Spillage: during explosive preparation</t>
  </si>
  <si>
    <t>Spillage: accidental</t>
  </si>
  <si>
    <t>Impact_Mode</t>
  </si>
  <si>
    <t>Impact_Causes</t>
  </si>
  <si>
    <t>Lining integrity of shaft (linking aquifers)</t>
  </si>
  <si>
    <t>New topography, combined with timing of new vegetation and rainfall</t>
  </si>
  <si>
    <t>Compaction / settlement</t>
  </si>
  <si>
    <t>Negligence</t>
  </si>
  <si>
    <t>Digging through multiple stratigraphic (geological) units, change in groundwater gradients</t>
  </si>
  <si>
    <t>Intersection of artesian aquifer</t>
  </si>
  <si>
    <t xml:space="preserve">GW quality, SW quality </t>
  </si>
  <si>
    <t>GW quality, SW quality</t>
  </si>
  <si>
    <t xml:space="preserve">Dewatering, treatment, reuse and disposal </t>
  </si>
  <si>
    <t>Mine dewatering, treatment, reuse and disposal (multi-seam mining)</t>
  </si>
  <si>
    <t>Mine dewatering, treatment, reuse and disposal (single-seam mining)</t>
  </si>
  <si>
    <t>Incremental mine water increase (unplanned) - from old workings</t>
  </si>
  <si>
    <t>Off site water disposal: fresh water</t>
  </si>
  <si>
    <t>GW quantity, TDS</t>
  </si>
  <si>
    <t>Overflow of artifical lake</t>
  </si>
  <si>
    <t>Discharge of treated mine water into the river (regulated)</t>
  </si>
  <si>
    <t>Discharge of treated mine water into the river (unregulated)</t>
  </si>
  <si>
    <t>Discharge into river</t>
  </si>
  <si>
    <t>Discharge timing into river</t>
  </si>
  <si>
    <t>TSS, TDS</t>
  </si>
  <si>
    <t>Linking aquifers, preferential drainage of rivers/alluvium degraded water quality</t>
  </si>
  <si>
    <t>Physical disruption river boundary or channel, creation GW flow paths</t>
  </si>
  <si>
    <t xml:space="preserve">Spontaneous Combustion </t>
  </si>
  <si>
    <t>Pollutants (e.g. metals/trace elements/sulfides/phosphorous)</t>
  </si>
  <si>
    <t>TSS, Pollutants (e.g. metals/trace elements/sulfides/phosphorous)</t>
  </si>
  <si>
    <t>TSS, TDS, pH, Pollutants (e.g. metals/trace elements/sulfides/phosphorous)</t>
  </si>
  <si>
    <t>Gasses (e.g. Sulfur/Nitrogen Oxides), Pollutants (e.g. metals/trace elements/sulfides/phosphorous)</t>
  </si>
  <si>
    <t>TSS, Drilling mud products, TDS</t>
  </si>
  <si>
    <t>Spillage: from maintenance vehicles</t>
  </si>
  <si>
    <t>Lo_RS</t>
  </si>
  <si>
    <t>Hi_RS</t>
  </si>
  <si>
    <t>Lo_Det</t>
  </si>
  <si>
    <t>Hi_Det</t>
  </si>
  <si>
    <t>Hi_Lik</t>
  </si>
  <si>
    <t>Lo_Lik</t>
  </si>
  <si>
    <t>Hi_Sev</t>
  </si>
  <si>
    <t>Lo_Sev</t>
  </si>
  <si>
    <t>Spillage: substantial l (e.g. diesel)</t>
  </si>
  <si>
    <t>Spillage: substantial (e.g. diesel)</t>
  </si>
  <si>
    <t>Increased inflow from natural event (e.g. Flood)</t>
  </si>
  <si>
    <t>TSS, Pollutants (e.g. metals/trace elements/sulfides/phosphorous), TDS</t>
  </si>
  <si>
    <t>Groundwater sink</t>
  </si>
  <si>
    <t>GW quantity</t>
  </si>
  <si>
    <t>Daily operational use of roads: haulage, inspection, maintenance etc</t>
  </si>
  <si>
    <t>Development of mine panels (construction of roadways)</t>
  </si>
  <si>
    <t>Erosion / sedimentation</t>
  </si>
  <si>
    <t>TDS, Pollutants (e.g. metals/trace elements/sulfides/phosphorous), Hydrocarbons, TSS</t>
  </si>
  <si>
    <t>GW composition, Hydrocarbons</t>
  </si>
  <si>
    <t>Pollutants (e.g. metals/trace elements/sulfides/phosphorous), Hydrocarbons</t>
  </si>
  <si>
    <t>TSS, Drilling mud products, TDS, Pollutants (e.g. metals/trace elements/sulfides/phosphorous), Hydrocarbons</t>
  </si>
  <si>
    <t>Hydrocarbons</t>
  </si>
  <si>
    <t>TSS, Hydrocarbons, Pollutants (e.g. metals/trace elements/sulfides/phosphorous), SW flow</t>
  </si>
  <si>
    <t>SW composition, Hydrocarbons</t>
  </si>
  <si>
    <t>GW quantity/volume (changed recharge), SW recharge (baseflow)</t>
  </si>
  <si>
    <t>GW quantity/volume, GW quality</t>
  </si>
  <si>
    <t>SW volume/quantity, SW quality, GW quantity/volume</t>
  </si>
  <si>
    <t>GW flow, GW directional characteristics, GW quantity/volume, change in GW pressure</t>
  </si>
  <si>
    <t>GW flow, GW directional characteristics, GW quantity/volume, change in GW pressure, SW flow</t>
  </si>
  <si>
    <t>GW flow, GW quantity/volume, change in GW pressure,  GW quantity/volume</t>
  </si>
  <si>
    <t>GW flow, GW quantity/volume, change in GW pressure, GW quantity/volume</t>
  </si>
  <si>
    <t>change in GW pressure</t>
  </si>
  <si>
    <t>change in GW pressure, GW flow, GW quality, GW quantity/volume, SW flow, SW volume/quantity</t>
  </si>
  <si>
    <t>GW quantity/volume, change in GW pressure, GW quality</t>
  </si>
  <si>
    <t>SW flow, GW quantity/volume, change in GW pressure, GW quality, disrupt SW system(s), increased zero flow periods</t>
  </si>
  <si>
    <t>SW directional characteristics</t>
  </si>
  <si>
    <t>SW directional characteristics, SW volume/quantity, SW quality</t>
  </si>
  <si>
    <t>SW directional characteristics, SW volume/quantity, SW quality, GW directional characteristics, GW quantity/volume, GW quality</t>
  </si>
  <si>
    <t>SW flow, SW directional characteristics, SW quality, GW flow, GW level, GW directional characteristics</t>
  </si>
  <si>
    <t>SW directional characteristics, GW directional characteristics</t>
  </si>
  <si>
    <t>SW directional characteristics, SW flow, SW quality</t>
  </si>
  <si>
    <t>GW flow, change in GW pressure, SW flow</t>
  </si>
  <si>
    <t>GW level, change in GW pressure, GW quality</t>
  </si>
  <si>
    <t>GW level,change in GW pressure</t>
  </si>
  <si>
    <t>GW level, change in GW pressure, GW quality, SW flow, SW volume/quantity</t>
  </si>
  <si>
    <t>GW quantity, SW volume/quantity</t>
  </si>
  <si>
    <t>SW flow, SW volume/quantity, GW level</t>
  </si>
  <si>
    <t>SW flow, SW directional characteristics</t>
  </si>
  <si>
    <t>SW flow, SW directional characteristics, GW flow, GW level</t>
  </si>
  <si>
    <t>Human error, accident</t>
  </si>
  <si>
    <t>Human error, accident; Containment failure, leaching, flooding (e.g. lining material failure, plant failure, mechanical failure, pipe fatigue)</t>
  </si>
  <si>
    <t>Natural disaster (e.g. earthquake); Poor design, construction, implementation, management (e.g. Abandonment practice, bore location, lack of knowledge, historical data records, sealing practices, geological characterisation)</t>
  </si>
  <si>
    <t>Coal characteristics, waste characteristics, spontaneous combustion, bushfire</t>
  </si>
  <si>
    <t>Containment failure, leaching, flooding (e.g. lining material failure, plant failure, mechanical failure, pipe fatigue)</t>
  </si>
  <si>
    <t>Corridor, site vegetation removal (e.g. removing rocks and topsoil)</t>
  </si>
  <si>
    <t>Inevitable, Deliberate (e.g. mining below water table, in recharge areas, removal of rock mass, more than one aquifer intersected by pit)</t>
  </si>
  <si>
    <t>Ineffective revegetation due to (e.g. disease, poor topsoil, fire, weather, weeds)</t>
  </si>
  <si>
    <t>Poor design, construction, implementation, management (e.g. Abandonment practice, bore location, lack of knowledge, historical data records, sealing practices, geological characterisation)</t>
  </si>
  <si>
    <t>Poor design, construction, implementation, management (e.g. Abandonment practice, bore location, lack of knowledge, historical data records, sealing practices, geological characterisation); Containment failure, leaching, flooding (e.g. lining material failure, plant failure, mechanical failure, pipe fatigue)</t>
  </si>
  <si>
    <t>Human error, accident; Poor design, construction, implementation, management (e.g. Abandonment practice, bore location, lack of knowledge, historical data records, sealing practices, geological characterisation)</t>
  </si>
  <si>
    <t>Regulations (e.g. bore construction standards, testing, abandonment practice, waste disposal practice, discharge license, guidelines for slug testing)</t>
  </si>
  <si>
    <t>Dewatering;  Good design, monitoring, management (e.g. site selection, erosion control, engineering works, formation knowledge, monitor temp and water, pipe inspection, staff training)</t>
  </si>
  <si>
    <t>Good design, monitoring, management (e.g. site selection, erosion control, engineering works, formation knowledge, monitor temp and water, pipe inspection, staff training)</t>
  </si>
  <si>
    <t>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</t>
  </si>
  <si>
    <t>Subsidence management protocol;  Good design, monitoring, management (e.g. site selection, erosion control, engineering works, formation knowledge, monitor temp and water, pipe inspection, staff training)</t>
  </si>
  <si>
    <t>GW quantity/volume, GW directional characteristics</t>
  </si>
  <si>
    <t>SW quality, SW flow, GW quality, GW quantity/volume (changed recharge), GW flow</t>
  </si>
  <si>
    <t>GW quantity/volume, GW quantity/volume (changed recharge), GW connectivity</t>
  </si>
  <si>
    <t>GW level, change in GW pressure, GW quality, GW directional characteristics, SW volume/quantity</t>
  </si>
  <si>
    <t>SW flow, GW flow, change in GW pressure</t>
  </si>
  <si>
    <t>GW quantity, GW directional characteristics, GW connectivity</t>
  </si>
  <si>
    <t>(blank)</t>
  </si>
  <si>
    <t>Sum of Lo_RS</t>
  </si>
  <si>
    <t>Values</t>
  </si>
  <si>
    <t>Sum of Hi_RS</t>
  </si>
  <si>
    <t>Comp1</t>
  </si>
  <si>
    <t>LC</t>
  </si>
  <si>
    <t>Act</t>
  </si>
  <si>
    <t>Descriptor</t>
  </si>
  <si>
    <t>MidpointRPN</t>
  </si>
  <si>
    <t>ErrorBarsRPN</t>
  </si>
  <si>
    <t>InScope</t>
  </si>
  <si>
    <t>Grand Total</t>
  </si>
  <si>
    <t>ScopeDetail</t>
  </si>
  <si>
    <t>Grouping</t>
  </si>
  <si>
    <t>etc</t>
  </si>
  <si>
    <t>Modelling</t>
  </si>
  <si>
    <t>Disruption of natural surface drainage and change in run-off (interception of run-off by pit)</t>
  </si>
  <si>
    <t>Groundwater dewatering of target seam (underground) and layers to coal seam (open cut)</t>
  </si>
  <si>
    <t>Post mining - creation of groundwater sink, artificial point of recharge</t>
  </si>
  <si>
    <t>Subsidence due to underground mining</t>
  </si>
  <si>
    <t>Site based risk management</t>
  </si>
  <si>
    <t>Equipment/infrastructure failure</t>
  </si>
  <si>
    <t>Disruption of surface drainage network (site-based)</t>
  </si>
  <si>
    <t>Loss of containment (due to construction or design, slope failure)</t>
  </si>
  <si>
    <t>Leaching/leaking from storage ponds and stockpiles</t>
  </si>
  <si>
    <t>Narrative</t>
  </si>
  <si>
    <t>Vegetation clearance and subsequent soil erosion following heavy rainfall</t>
  </si>
  <si>
    <t>Inter aquifer connectivity - Shaft construction, bore construction</t>
  </si>
  <si>
    <t>Mine rehabilitation issues</t>
  </si>
  <si>
    <t>Spillages and disposals</t>
  </si>
  <si>
    <t>Re-contouring, compaction and settlement following backfill</t>
  </si>
  <si>
    <t>Unregulated or forced release of water due to dam/containment failure</t>
  </si>
  <si>
    <t>Changes to water quality associated with depressurisation and connecting aquifers</t>
  </si>
  <si>
    <t>Ground staff impacts, spillage, dust suppression</t>
  </si>
  <si>
    <t>Disruption of surface drainage network (site-based infrastructure, plant and facilities, roads, creek crossings)</t>
  </si>
  <si>
    <t>(P:O) Topsoil excavation and storage: Runoff changes - GW quantity/volume (changed recharge), SW recharge (baseflow)/GW quantity, SW volume/quantity</t>
  </si>
  <si>
    <t>(D:O) Rainwater and runoff diversion: Change to natural surface drainage - SW volume/quantity, SW quality, GW quantity/volume/TSS, SW flow, GW flow</t>
  </si>
  <si>
    <t>(D:O) Creek line diversion: Change to natural surface drainage - SW directional characteristics, SW volume/quantity, SW quality/TSS, SW flow</t>
  </si>
  <si>
    <t>(D:U) Mine access (adit / incline) construction: Disruption of natural surface drainage - SW directional characteristics, SW volume/quantity, SW quality, GW directional characteristics, GW quantity/volume, GW quality/TSS, SW flow, GW flow</t>
  </si>
  <si>
    <t>(D:U) Ventilation shaft construction: Disruption of natural surface drainage - SW directional characteristics, SW volume/quantity, SW quality, GW directional characteristics, GW quantity/volume, GW quality/TSS, SW flow, GW flow</t>
  </si>
  <si>
    <t>(D:U) Rainwater and runoff diversion: Change to natural surface drainage - SW volume/quantity, SW quality, GW quantity/volume/TSS, SW flow, GW flow</t>
  </si>
  <si>
    <t>(D:U) Creek line diversion: Change to natural surface drainage - SW directional characteristics, SW volume/quantity, SW quality/TSS, SW flow</t>
  </si>
  <si>
    <t>(P:U) Long wall coal extraction: GW dewatering - GW level/GW level, change in GW pressure, GW quality, GW directional characteristics, SW volume/quantity</t>
  </si>
  <si>
    <t>(D:U) Development of mine panels (construction of roadways): GW dewatering - GW level/GW level, change in GW pressure, GW quality</t>
  </si>
  <si>
    <t>(P:O) Pit wall (stabilisation) dewatering, treatment, reuse and disposal : Deliberate - GW flow, GW directional characteristics, GW quantity/volume, change in GW pressure, SW flow/GW flow, change in GW pressure, SW flow</t>
  </si>
  <si>
    <t>(D:U) Ventilation shaft construction: Change groundwater recharge - GW quantity/volume (changed recharge), SW recharge (baseflow)/GW quantity, SW volume/quantity</t>
  </si>
  <si>
    <t>(D:U) Mine access (adit / incline) construction: Disruption of groundwater equilibrium - GW flow, GW directional characteristics, GW quantity/volume, change in GW pressure/GW level,change in GW pressure</t>
  </si>
  <si>
    <t>(D:U) Mine access (adit / incline) construction: Change groundwater recharge - GW quantity/volume (changed recharge), SW recharge (baseflow)/GW quantity, SW volume/quantity</t>
  </si>
  <si>
    <t>(D:U) Mine access (shaft / incline) construction: Change groundwater recharge - GW quantity/volume (changed recharge), SW recharge (baseflow)/GW quantity, SW volume/quantity</t>
  </si>
  <si>
    <t>(D:U) Mine access (shaft / incline) construction: Disruption of groundwater equilibrium - GW flow, GW directional characteristics, GW quantity/volume, change in GW pressure/GW level,change in GW pressure</t>
  </si>
  <si>
    <t>(D:U) Ventilation shaft construction: Disruption of groundwater equilibrium - GW flow, GW directional characteristics, GW quantity/volume, change in GW pressure/GW level,change in GW pressure</t>
  </si>
  <si>
    <t>(D:U) Mine access (adit / incline) construction: Dewatering of water table aquifer - GW level/GW level</t>
  </si>
  <si>
    <t>(D:U) Mine access (shaft / incline) construction: Dewatering of water table aquifer - GW level/GW level</t>
  </si>
  <si>
    <t>(D:U) Ventilation shaft construction: Dewatering of water table aquifer - GW level/GW level</t>
  </si>
  <si>
    <t>(M:O) Post-closure water filling the pit: Artificial point of recharge - GW quantity/volume, GW quality/GW quantity, TDS</t>
  </si>
  <si>
    <t>(M:O) Post-closure water filling the pit: Enhanced aquifer interconnectivity - GW quality/TSS, TDS, pH, Pollutants (e.g. metals/trace elements/sulfides/phosphorous)</t>
  </si>
  <si>
    <t>(M:O) Post-closure water filling the pit: Groundwater sink - GW quantity/volume, GW directional characteristics/GW quantity</t>
  </si>
  <si>
    <t>(P:U) Long wall coal extraction: Subsidence - SW directional characteristics/SW flow, SW directional characteristics</t>
  </si>
  <si>
    <t>(P:U) Long wall coal extraction: Subsidence - GW quantity/volume, GW quantity/volume (changed recharge), GW connectivity/GW quantity, GW directional characteristics, GW connectivity</t>
  </si>
  <si>
    <t>(M:S) Water management structures (dams, levee bunds and diversions): Change to natural surface drainage - SW directional characteristics, SW flow, SW quality/TSS, SW flow</t>
  </si>
  <si>
    <t>(M:S) Water management structures (dams, levee bunds and diversions): Excessive runoff during closure - GW quality, SW quality/TSS, TDS</t>
  </si>
  <si>
    <t>(P:O) Waste rock blasting, excavation and storage: Disruption of natural surface drainage: Pit - expansion - SW directional characteristics, SW volume/quantity, SW quality, GW directional characteristics, GW quantity/volume, GW quality/TSS, SW flow, GW flow</t>
  </si>
  <si>
    <t>(P:U) Subsidence management and monitoring: Poor management and monitoring - SW flow, SW directional characteristics, SW quality, GW flow, GW level, GW directional characteristics/SW flow, SW directional characteristics, GW flow, GW level</t>
  </si>
  <si>
    <t>(M:O) Pit backfill: Compaction / settlement - SW directional characteristics, GW directional characteristics/SW flow, SW volume/quantity, GW level</t>
  </si>
  <si>
    <t>(D:O) Dam construction for freshwater storage: Disruption of natural surface drainage - SW volume/quantity, SW quality, GW quantity/volume/TSS, SW flow, GW flow</t>
  </si>
  <si>
    <t>(D:O) Dam construction for tailings storage: Disruption of natural surface drainage - SW volume/quantity, SW quality, GW quantity/volume/TSS, SW flow, GW flow</t>
  </si>
  <si>
    <t>(D:O) Waste rock blasting, excavation and storage: Disruption of natural surface drainage: Pit - SW directional characteristics, SW volume/quantity, SW quality, GW directional characteristics, GW quantity/volume, GW quality/TSS, SW flow, GW flow</t>
  </si>
  <si>
    <t>(D:U) Dam construction for mine water storage: Disruption of natural surface drainage - SW volume/quantity, SW quality, GW quantity/volume/TSS, SW flow, GW flow</t>
  </si>
  <si>
    <t>(D:U) Dam construction for tailings storage: Disruption of natural surface drainage - SW volume/quantity, SW quality, GW quantity/volume/TSS, SW flow, GW flow</t>
  </si>
  <si>
    <t>(D:O) Dam construction for mine water storage: Disruption of natural surface drainage - SW volume/quantity, SW quality, GW quantity/volume/TSS, SW flow, GW flow</t>
  </si>
  <si>
    <t>(D:O) Topsoil and waste rock dump site preparation: Disruption of natural surface drainage - SW volume/quantity, SW quality, GW quantity/volume/TSS, SW flow, GW flow</t>
  </si>
  <si>
    <t>(D:U) Dam construction for freshwater storage: Disruption of natural surface drainage - SW volume/quantity, SW quality, GW quantity/volume/TSS, SW flow, GW flow</t>
  </si>
  <si>
    <t>(P:U) Gas post-drainage, surface to goaf: site preparation: Disruption of natural surface drainage - SW directional characteristics, SW volume/quantity, SW quality, GW directional characteristics, GW quantity/volume, GW quality/TSS, SW flow, GW flow</t>
  </si>
  <si>
    <t>(P:O) Mine dewatering, treatment, reuse and disposal: Equipment failure: pipe failure between pit and dam - GW quality, SW quality/TSS, Pollutants (e.g. metals/trace elements/sulfides/phosphorous), TDS</t>
  </si>
  <si>
    <t>(D:O) Mine dewatering, treatment, reuse and disposal: Equipment failure: pipe failure between pit and dam - GW quality, SW quality/TSS, Pollutants (e.g. metals/trace elements/sulfides/phosphorous)</t>
  </si>
  <si>
    <t>(P:U) Mine dewatering, treatment, reuse and disposal: Equipment failure: pipe failure between dewatering bore and dam - GW quality, SW quality/TSS, Pollutants (e.g. metals/trace elements/sulfides/phosphorous)</t>
  </si>
  <si>
    <t>(P:O) Pit wall (stabilisation) dewatering, treatment, reuse and disposal : Equipment failure: pipe failure between pit and dam - GW quality, SW quality/TSS, Pollutants (e.g. metals/trace elements/sulfides/phosphorous), TDS</t>
  </si>
  <si>
    <t>(P:O) Dewatering, treatment, reuse and disposal : Increased inflow from natural event (e.g. Flood) - GW quality, SW quality /TSS, Pollutants (e.g. metals/trace elements/sulfides/phosphorous), TDS</t>
  </si>
  <si>
    <t>(P:S) Coal processing waste material: handling, transport, storage: Equipment failure (pipe) - GW quality, SW quality/TSS, TDS, pH, Pollutants (e.g. metals/trace elements/sulfides/phosphorous)</t>
  </si>
  <si>
    <t>(D:O) Waste byproduct: treatment of water: Equipment failure: pipe failure to tailings dam - GW quality, SW quality/TSS, Pollutants (e.g. metals/trace elements/sulfides/phosphorous)</t>
  </si>
  <si>
    <t>(P:O) Dewatering, treatment, reuse and disposal : Treatment plant failure - GW quality, SW quality /TSS, Pollutants (e.g. metals/trace elements/sulfides/phosphorous), TDS</t>
  </si>
  <si>
    <t>(D:O) Mine dewatering, treatment, reuse and disposal: Treatment plant failure - GW quality, SW quality/TSS, Pollutants (e.g. metals/trace elements/sulfides/phosphorous)</t>
  </si>
  <si>
    <t>(P:U) Mine dewatering, treatment, reuse and disposal: Treatment plant failure - GW quality, SW quality/TSS, Pollutants (e.g. metals/trace elements/sulfides/phosphorous)</t>
  </si>
  <si>
    <t>(P:O) Mine dewatering, treatment, reuse and disposal: Treatment plant failure - GW quality, SW quality/TSS, Pollutants (e.g. metals/trace elements/sulfides/phosphorous), TDS</t>
  </si>
  <si>
    <t>(P:U) Coal on-site transport: stockpiles: Fire - GW quality, SW quality/TSS, Pollutants (e.g. metals/trace elements/sulfides/phosphorous)</t>
  </si>
  <si>
    <t>(P:S) Product coal stockpiling: Fire - GW quality, SW quality/TSS, TDS, pH, Pollutants (e.g. metals/trace elements/sulfides/phosphorous)</t>
  </si>
  <si>
    <t>(P:S) Run-of-mine (ROM) plants: Fire - GW quality, SW quality/TSS, TDS, pH, Pollutants (e.g. metals/trace elements/sulfides/phosphorous)</t>
  </si>
  <si>
    <t>(P:O) Spontaneous Combustion : Fire - GW quality, SW quality/Gasses (e.g. Sulfur/Nitrogen Oxides), Pollutants (e.g. metals/trace elements/sulfides/phosphorous)</t>
  </si>
  <si>
    <t>(P:U) Long wall coal extraction: Fire/explosion - GW quality/Pollutants (e.g. metals/trace elements/sulfides/phosphorous)</t>
  </si>
  <si>
    <t>(D:O) Waste rock blasting, excavation and storage: Fire: pit - GW quality, SW quality/TSS, Pollutants (e.g. metals/trace elements/sulfides/phosphorous)</t>
  </si>
  <si>
    <t>(P:O) Coal excavation: Fire: pit - GW quality, SW quality/TSS, Pollutants (e.g. metals/trace elements/sulfides/phosphorous)</t>
  </si>
  <si>
    <t>(P:O) Coal on-site transport: stockpiles: Fire - GW quality, SW quality/TSS, Pollutants (e.g. metals/trace elements/sulfides/phosphorous)</t>
  </si>
  <si>
    <t>(P:O) Waste rock blasting, excavation and storage: Fire: pit - GW quality, SW quality/TSS, Pollutants (e.g. metals/trace elements/sulfides/phosphorous)</t>
  </si>
  <si>
    <t>(P:U) Spontaneous Combustion : Fire - GW quality/Gasses (e.g. Sulfur/Nitrogen Oxides), Pollutants (e.g. metals/trace elements/sulfides/phosphorous)</t>
  </si>
  <si>
    <t>(D:O) Waste rock blasting, excavation and storage: Fire: storage - GW quality, SW quality/TSS, Pollutants (e.g. metals/trace elements/sulfides/phosphorous)</t>
  </si>
  <si>
    <t>(P:O) Waste rock blasting, excavation and storage: Fire: storage - GW quality, SW quality/TSS, Pollutants (e.g. metals/trace elements/sulfides/phosphorous)</t>
  </si>
  <si>
    <t>(P:U) Coal on-site transport: Fire - GW quality, SW quality/TSS, Pollutants (e.g. metals/trace elements/sulfides/phosphorous)</t>
  </si>
  <si>
    <t>(D:U) Waste rock removal and storage during construction of mine access (adit/shaft/incline): Fire: storage - GW quality, SW quality/TSS, Pollutants (e.g. metals/trace elements/sulfides/phosphorous)</t>
  </si>
  <si>
    <t>(D:U) Mine access (adit / incline) construction: Fire - GW quality/TSS, Pollutants (e.g. metals/trace elements/sulfides/phosphorous)</t>
  </si>
  <si>
    <t>(D:U) Mine access (shaft / incline) construction: Fire - GW quality, SW quality/TSS, Pollutants (e.g. metals/trace elements/sulfides/phosphorous)</t>
  </si>
  <si>
    <t>(D:U) Ventilation shaft construction: Fire - GW quality, SW quality/TSS, Pollutants (e.g. metals/trace elements/sulfides/phosphorous)</t>
  </si>
  <si>
    <t>(E:O) Ground-based geophysics: Interuption of natural surface drainage - SW directional characteristics, SW volume/quantity, SW quality/TSS, SW flow</t>
  </si>
  <si>
    <t>(E:U) Ground-based geophysics: Interuption of natural surface drainage - SW directional characteristics, SW volume/quantity, SW quality/TSS, SW flow</t>
  </si>
  <si>
    <t>(D:O) Groundwater monitoring bore construction: Incomplete/compromised cementing/casing (linking aquifers) - GW composition, GW quality/GW composition, Hydrocarbons</t>
  </si>
  <si>
    <t>(P:O) Groundwater monitoring bore construction or expansion: Incomplete/compromised cementing/casing (linking aquifers) - GW composition, GW quality/GW composition, Hydrocarbons</t>
  </si>
  <si>
    <t>(E:O) Abandonment: Bore leakage between aquifers - GW composition, GW quality/GW composition, Hydrocarbons</t>
  </si>
  <si>
    <t>(E:U) Abandonment: Bore leakage between aquifers - GW composition, GW quality/GW composition, Hydrocarbons</t>
  </si>
  <si>
    <t>(P:U) Gas post-drainage, surface to goaf: abandonment: Leakage between aquifers - GW composition, GW quality/GW composition, Hydrocarbons</t>
  </si>
  <si>
    <t>(R:S) Groundwater monitoring bore: mine closure: Incomplete/compromised cementing/casing (linking aquifers) - GW composition, GW quality/GW composition, Hydrocarbons</t>
  </si>
  <si>
    <t>(D:U) Groundwater monitoring bore construction: Incomplete/compromised cementing/casing (linking aquifers) - GW composition, GW quality/GW composition, Hydrocarbons</t>
  </si>
  <si>
    <t>(P:U) Groundwater monitoring bore construction or expansion: Incomplete/compromised cementing/casing (linking aquifers) - GW composition, GW quality/GW composition, Hydrocarbons</t>
  </si>
  <si>
    <t>(D:U) Mine dewatering drilling: casing: Incomplete/compromised cementing/casing (linking aquifers) - GW composition, GW quality/GW composition, Hydrocarbons</t>
  </si>
  <si>
    <t>(D:U) Mine access (shaft / incline) construction: Lining integrity of shaft (linking aquifers) - GW composition, GW quality/GW composition</t>
  </si>
  <si>
    <t>(D:U) Gas pre-drainage, surface to inseam: abandonment: Leakage between aquifers - GW composition, GW quality/GW composition, Hydrocarbons</t>
  </si>
  <si>
    <t>(D:U) Ventilation shaft construction: Linking aquifers - GW quantity/volume, change in GW pressure, GW quality/TSS, TDS, GW quantity</t>
  </si>
  <si>
    <t>(D:U) Mine access (adit / incline) construction: Linking aquifers - GW quantity/volume, change in GW pressure, GW quality/TSS, TDS, GW quantity</t>
  </si>
  <si>
    <t>(D:U) Mine access (shaft / incline) construction: Linking aquifers - GW quantity/volume, change in GW pressure, GW quality/TSS, TDS, GW quantity</t>
  </si>
  <si>
    <t>(D:U) Mine dewatering drilling: abandonment: Leakage between aquifers - GW composition, GW quality/GW composition, Hydrocarbons</t>
  </si>
  <si>
    <t>(D:U) Ventilation shaft construction: Lining integrity of shaft (linking aquifers) - GW composition, GW quality/GW composition</t>
  </si>
  <si>
    <t>(E:O) Abandonment: Bore leakage to surface - SW quality/SW composition, Hydrocarbons</t>
  </si>
  <si>
    <t>(E:U) Abandonment: Bore leakage to surface - SW quality/SW composition, Hydrocarbons</t>
  </si>
  <si>
    <t>(P:U) Gas post-drainage, surface to goaf: drilling: Very localised water table reduction - GW level/GW level</t>
  </si>
  <si>
    <t>(P:U) Inseam gas pre-drainage, underground: drilling: Very localised water table reduction - GW level/GW level</t>
  </si>
  <si>
    <t>(D:U) Mine access (shaft / incline) construction: Disruption of natural surface drainage - SW directional characteristics, SW volume/quantity, SW quality, GW directional characteristics, GW quantity/volume, GW quality/TSS, SW flow, GW flow</t>
  </si>
  <si>
    <t>(D:U) Gas pre-drainage, underground: drilling: Very localised water table reduction - GW level/GW level</t>
  </si>
  <si>
    <t>(E:O) Drilling and coring: Mud pressure unbalance between well and aquifer - GW quality/TSS, Drilling mud products, TDS</t>
  </si>
  <si>
    <t>(P:U) Inseam gas pre-drainage, underground: drilling: Accidental intersection with major hydraulicly transmissive fault - GW flow, GW quantity/volume, change in GW pressure, GW quantity/volume/change in GW pressure</t>
  </si>
  <si>
    <t>(E:O) Drilling and coring: Very localised water table reduction - GW level/GW level</t>
  </si>
  <si>
    <t>(D:U) Gas pre-drainage, surface to inseam: drilling: Very localised water table reduction - GW level/GW level</t>
  </si>
  <si>
    <t>(D:U) Mine dewatering drilling: drilling: Very localised water table reduction - GW level/GW level</t>
  </si>
  <si>
    <t>(E:U) Drilling and coring: Very localised water table reduction - GW level/GW level</t>
  </si>
  <si>
    <t>(D:U) Gas pre-drainage, surface to inseam: drilling: Mud pressure unbalance between well and aquifer - GW quality/TSS, Drilling mud products, TDS</t>
  </si>
  <si>
    <t>(D:U) Mine dewatering drilling: drilling: Mud pressure unbalance between well and aquifer - GW quality/TSS, Drilling mud products, TDS</t>
  </si>
  <si>
    <t>(E:U) Drilling and coring: Mud pressure unbalance between well and aquifer - GW quality/TSS, Drilling mud products, TDS</t>
  </si>
  <si>
    <t>(P:U) Gas post-drainage, surface to goaf: drilling: Mud pressure unbalance between well and aquifer - GW quality/TSS, Drilling mud products, TDS</t>
  </si>
  <si>
    <t>(D:U) Gas pre-drainage, underground: drilling: Accidental intersection with major hydraulicly transmissive fault - GW flow, GW quantity/volume, change in GW pressure,  GW quantity/volume/change in GW pressure</t>
  </si>
  <si>
    <t>(E:U) Drilling and coring: Accidental intersection of artesian aquifer - change in GW pressure/change in GW pressure</t>
  </si>
  <si>
    <t>(D:U) Gas pre-drainage, surface to inseam: site clean-up and rehabilitation: Mud and drill cutting spillage - SW quality/TSS, Drilling mud products, TDS</t>
  </si>
  <si>
    <t>(D:U) Mine dewatering drilling: site clean-up and rehabilitation: Mud and drill cutting spillage - SW quality/TSS, Drilling mud products, TDS</t>
  </si>
  <si>
    <t>(P:O) Pit backfill (in-pit dump): Leaching:  in pit waste rock dump - GW quality/TSS, TDS, pH, Pollutants (e.g. metals/trace elements/sulfides/phosphorous)</t>
  </si>
  <si>
    <t>(P:O) Waste rock blasting, excavation and storage: Leaching:  waste storage - GW quality, SW quality/TSS, TDS, pH, Pollutants (e.g. metals/trace elements/sulfides/phosphorous)</t>
  </si>
  <si>
    <t>(D:O) Waste rock blasting, excavation and storage: Leaching:  waste storage - GW quality, SW quality/TSS, TDS, pH, Pollutants (e.g. metals/trace elements/sulfides/phosphorous)</t>
  </si>
  <si>
    <t>(P:O) Coal on-site transport: stockpiles: Leaching - GW quality, SW quality/TSS, TDS, pH, Pollutants (e.g. metals/trace elements/sulfides/phosphorous)</t>
  </si>
  <si>
    <t>(P:O) Waste rock dump rehabilitation: Leaching - GW quality, SW quality/TSS, TDS, pH, Pollutants (e.g. metals/trace elements/sulfides/phosphorous)</t>
  </si>
  <si>
    <t>(P:S) Product coal stockpiling: Leaching - GW quality, SW quality/TSS, TDS, pH, Pollutants (e.g. metals/trace elements/sulfides/phosphorous)</t>
  </si>
  <si>
    <t>(P:S) Run-of-mine (ROM) plants: Leaching - GW quality, SW quality/TSS, TDS, pH, Pollutants (e.g. metals/trace elements/sulfides/phosphorous)</t>
  </si>
  <si>
    <t>(P:U) Coal on-site transport: stockpiles: Leaching - GW quality, SW quality/TSS, TDS, pH, Pollutants (e.g. metals/trace elements/sulfides/phosphorous)</t>
  </si>
  <si>
    <t>(P:S) Tailings decant water dam: Leaching - GW quality, SW quality/TSS, TDS, pH, Pollutants (e.g. metals/trace elements/sulfides/phosphorous)</t>
  </si>
  <si>
    <t>(D:U) Waste rock removal and storage during construction of mine access (adit/shaft/incline): Leaching:  waste storage - GW quality, SW quality/TSS, TDS, pH, Pollutants (e.g. metals/trace elements/sulfides/phosphorous)</t>
  </si>
  <si>
    <t>(P:I) Permanent sewerage treatment plant: Leaching - GW quality, SW quality/SW quality</t>
  </si>
  <si>
    <t>(M:O) Post-closure water filling the pit: Overflow of artifical lake - SW quality/TSS, TDS, pH, Pollutants (e.g. metals/trace elements/sulfides/phosphorous)</t>
  </si>
  <si>
    <t>(P:U) Long wall coal extraction: Sub-surface fractures (create new, enlarge or change existing) - change in GW pressure, GW flow, GW quality, GW quantity/volume, SW flow, SW volume/quantity/GW level, change in GW pressure, GW quality, SW flow, SW volume/quantity</t>
  </si>
  <si>
    <t>(D:O) Waste rock blasting, excavation and storage: Failure of the storage: slope failure - SW directional characteristics/SW flow</t>
  </si>
  <si>
    <t>(P:O) Waste rock blasting, excavation and storage: Failure of the storage: slope failure - SW directional characteristics/SW flow</t>
  </si>
  <si>
    <t>(D:U) Gas pre-drainage, surface to inseam: Surface water and mud storage and evaporation: Overflow and/or loss of containment of water/mud storage - GW quality, SW quality/TSS, Drilling mud products, TDS</t>
  </si>
  <si>
    <t>(D:U) Mine dewatering drilling: Surface water and mud storage and evaporation: Overflow and/or loss of containment of water/mud storage - GW quality, SW quality/TSS, Drilling mud products, TDS</t>
  </si>
  <si>
    <t>(E:U) Surface water and mud storage and evaporation: Overflow and/or loss of containment - GW quality, SW quality/TSS, Drilling mud products, TDS</t>
  </si>
  <si>
    <t>(P:U) Gas post-drainage, surface to goaf: Surface water and mud storage and evaporation: Overflow and/or loss of containment of water/mud storage - GW quality, SW quality/TSS, Drilling mud products, TDS</t>
  </si>
  <si>
    <t>(D:U) Waste rock removal and storage during construction of mine access (adit/shaft/incline): Failure of the storage: slope failure - SW directional characteristics/SW flow</t>
  </si>
  <si>
    <t>(R:O) Recontoured landforms (slopes, gradients etc): Change to natural surface drainage - SW directional characteristics, SW flow, SW quality/TSS, SW flow</t>
  </si>
  <si>
    <t>(M:O) Post-closure mine site decontamination: Negligence - GW quality, SW quality/Pollutants (e.g. metals/trace elements/sulfides/phosphorous)</t>
  </si>
  <si>
    <t>(R:U) Post-closure mine site decontamination: Negligence - GW quality, SW quality/Pollutants (e.g. metals/trace elements/sulfides/phosphorous), Hydrocarbons</t>
  </si>
  <si>
    <t>(R:S) Recontoured landforms (slopes, gradients etc): Change to natural surface drainage - SW directional characteristics, SW flow, SW quality/TSS, SW flow</t>
  </si>
  <si>
    <t>(R:U) Recontoured landforms (slopes, gradients etc): Change to natural surface drainage - SW directional characteristics, SW flow, SW quality/TSS, SW flow</t>
  </si>
  <si>
    <t>(R:I) Recontoured landforms (slopes, gradients etc): from building, rail and road infrastructure: Change to natural surface drainage - SW directional characteristics, SW flow, SW quality/TSS, SW flow</t>
  </si>
  <si>
    <t>(E:O) Drill cutting disposal: GW and/or SW contamination - GW quality, SW quality/TSS, Drilling mud products, TDS</t>
  </si>
  <si>
    <t>(D:U) Gas pre-drainage, surface to inseam: drill cutting disposal: GW and/or SW contamination - GW quality, SW quality/TSS, Drilling mud products, TDS</t>
  </si>
  <si>
    <t>(D:U) Mine dewatering drilling: drill cutting disposal: GW and/or SW contamination - GW quality, SW quality/TSS, Drilling mud products, TDS</t>
  </si>
  <si>
    <t>(E:U) Drill cutting disposal: GW and/or SW contamination - GW quality, SW quality/TSS, Drilling mud products, TDS</t>
  </si>
  <si>
    <t>(P:U) Gas post-drainage, surface to goaf: drill cutting disposal: GW and/or SW contamination - GW quality, SW quality/TSS, Drilling mud products, TDS</t>
  </si>
  <si>
    <t>(M:I) Dismantling and removal of built infrastructure: Incomplete removal (e.g. fuel tank) - SW quality, SW flow, GW quality, GW quantity/volume (changed recharge), GW flow/TSS, Hydrocarbons, Pollutants (e.g. metals/trace elements/sulfides/phosphorous), SW flow</t>
  </si>
  <si>
    <t>(P:O) Coal on-site transport: Spillage: substantial (e.g. diesel) - GW quality, SW quality/Hydrocarbons</t>
  </si>
  <si>
    <t>(P:U) Mine ventilation: Spillage: from maintenance vehicles - GW quality/Pollutants (e.g. metals/trace elements/sulfides/phosphorous)</t>
  </si>
  <si>
    <t>(E:O) Materials delivery and storage: Spillage - SW quality/TSS, Drilling mud products, TDS, Pollutants (e.g. metals/trace elements/sulfides/phosphorous), Hydrocarbons</t>
  </si>
  <si>
    <t>(D:U) Gas pre-drainage, surface to inseam: materials delivery and storage: Spillage - SW quality/TSS, Drilling mud products, TDS, Pollutants (e.g. metals/trace elements/sulfides/phosphorous), Hydrocarbons</t>
  </si>
  <si>
    <t>(D:U) Mine dewatering drilling: materials delivery and storage: Spillage - SW quality/TSS, Drilling mud products, TDS, Pollutants (e.g. metals/trace elements/sulfides/phosphorous), Hydrocarbons</t>
  </si>
  <si>
    <t>(E:U) Materials delivery and storage: Spillage - SW quality/TSS, Drilling mud products, TDS, Pollutants (e.g. metals/trace elements/sulfides/phosphorous), Hydrocarbons</t>
  </si>
  <si>
    <t>(P:U) Gas post-drainage, surface to goaf: materials delivery and storage: Spillage - SW quality/TSS, Drilling mud products, TDS, Pollutants (e.g. metals/trace elements/sulfides/phosphorous), Hydrocarbons</t>
  </si>
  <si>
    <t>(D:O) Dam construction : Spillage: fuel - SW quality/Pollutants (e.g. metals/trace elements/sulfides/phosphorous), Hydrocarbons</t>
  </si>
  <si>
    <t>(D:U) Dam construction : Spillage: fuel - SW quality/Pollutants (e.g. metals/trace elements/sulfides/phosphorous), Hydrocarbons</t>
  </si>
  <si>
    <t>(D:U) Development of mine panels (construction of roadways): Spillage: fuel - SW quality/Pollutants (e.g. metals/trace elements/sulfides/phosphorous), Hydrocarbons</t>
  </si>
  <si>
    <t>(D:I) Administration, workshop, service facilities (construction phase): Spillage: substantial l (e.g. diesel) - GW quality, SW quality/Hydrocarbons</t>
  </si>
  <si>
    <t>(E:I) Temporary accommodation, administration, workshop, depots, stock piles, service facilities: Spillage: substantial l (e.g. diesel) - GW quality, SW quality/Hydrocarbons</t>
  </si>
  <si>
    <t>(P:I) Daily operational use of roads: haulage, inspection, maintenance etc: Spillage: substantial (e.g. diesel) - GW quality, SW quality/Hydrocarbons</t>
  </si>
  <si>
    <t>(P:O) Onsite mine equipment storage: Spillage: substantial (e.g. diesel) - GW quality, SW quality/Hydrocarbons</t>
  </si>
  <si>
    <t>(D:S) Temporary diesel generators (construction phase): Spillage: substantial l (e.g. diesel) - GW quality, SW quality/Hydrocarbons</t>
  </si>
  <si>
    <t>(D:U) Onsite / underground mine equipment storage: Spillage: substantial l (e.g. diesel) - GW quality, SW quality/Hydrocarbons</t>
  </si>
  <si>
    <t>(P:U) Onsite mine equipment storage: Spillage: substantial l (e.g. diesel) - GW quality, SW quality/Hydrocarbons</t>
  </si>
  <si>
    <t>(P:I) Materials storage facilities (e.g. fuel, oil and explosives): Spillage: accidental - GW quality, SW quality/Hydrocarbons</t>
  </si>
  <si>
    <t>(P:U) Underground vehicle movements: Spillage: e.g. fuel - GW quality/GW quality</t>
  </si>
  <si>
    <t>(P:S) Coal on-site processing: Spillage: coal slurry - GW quality, SW quality/TSS, TDS, pH, Pollutants (e.g. metals/trace elements/sulfides/phosphorous)</t>
  </si>
  <si>
    <t>(D:O) Waste rock blasting, excavation and storage: Spillage: during explosive preparation - SW quality/Hydrocarbons</t>
  </si>
  <si>
    <t>(P:O) Waste rock blasting, excavation and storage: Spillage: during explosive preparation - SW quality/Hydrocarbons</t>
  </si>
  <si>
    <t>(E:O) Site clean-up and rehabilitation: Mud and drill cutting spillage - SW quality/TSS, Drilling mud products, TDS</t>
  </si>
  <si>
    <t>(E:U) Site clean-up and rehabilitation: Mud and drill cutting spillage - SW quality/TSS, Drilling mud products, TDS</t>
  </si>
  <si>
    <t>(P:U) Gas post-drainage, surface to goaf: site clean-up and rehabilitation: Mud and drill cutting spillage - SW quality/TSS, Drilling mud products, TDS</t>
  </si>
  <si>
    <t>(D:O) Topsoil and waste rock dump site preparation: Soil erosion following heavy rainfall - SW quality/TSS</t>
  </si>
  <si>
    <t>(D:O) Dam construction for mine water storage: Soil erosion following heavy rainfall - SW quality/TSS</t>
  </si>
  <si>
    <t>(D:O) Dam construction for tailings storage: Soil erosion following heavy rainfall - SW quality/TSS</t>
  </si>
  <si>
    <t>(D:U) Dam construction for mine water storage: Soil erosion following heavy rainfall - SW quality/TSS</t>
  </si>
  <si>
    <t>(D:U) Dam construction for tailings storage: Soil erosion following heavy rainfall - SW quality/TSS</t>
  </si>
  <si>
    <t>(R:I) Revegetation: Erosion  - SW directional characteristics, SW flow, SW quality/TSS, SW flow</t>
  </si>
  <si>
    <t>(R:O) Revegetation: Erosion  - SW directional characteristics, SW flow, SW quality/TSS, SW flow</t>
  </si>
  <si>
    <t>(R:S) Revegetation: Erosion  - SW directional characteristics, SW flow, SW quality/TSS, SW flow</t>
  </si>
  <si>
    <t>(P:O) Topsoil excavation and storage: Soil erosion following heavy rainfall - SW quality/TSS</t>
  </si>
  <si>
    <t>(P:O) Waste rock dump rehabilitation: Erosion  - SW quality/TSS, TDS, pH, Pollutants (e.g. metals/trace elements/sulfides/phosphorous)</t>
  </si>
  <si>
    <t>(D:I) Off-lease and on-lease roadways  (construction phase): Soil erosion following heavy rainfall - SW quality/TSS</t>
  </si>
  <si>
    <t>(R:U) Revegetation: Erosion  - SW directional characteristics, SW flow, SW quality/TSS, SW flow</t>
  </si>
  <si>
    <t>(P:I) Off-lease and on-lease roadways: Soil erosion following heavy rainfall - SW quality/TSS</t>
  </si>
  <si>
    <t>(D:U) Dam construction for freshwater storage: Soil erosion following heavy rainfall - SW quality/TSS</t>
  </si>
  <si>
    <t>(D:I) Administration, workshop, service facilities (construction phase): Soil erosion following heavy rainfall - SW quality/TSS</t>
  </si>
  <si>
    <t>(D:I) Haul road construction: Soil erosion following heavy rainfall - SW quality/TSS</t>
  </si>
  <si>
    <t>(D:I) Rail easement construction: Soil erosion following heavy rainfall - SW quality/TSS</t>
  </si>
  <si>
    <t>(P:I) New haul road construction: Soil erosion following heavy rainfall - SW quality/TSS</t>
  </si>
  <si>
    <t>(D:I) Power, water and communications network: connection to existing grids: Soil erosion following heavy rainfall - SW quality/TSS</t>
  </si>
  <si>
    <t>(E:I) Temporary accommodation, administration, workshop, depots, stock piles, service facilities: Soil erosion following heavy rainfall - SW quality/TSS</t>
  </si>
  <si>
    <t>(E:O) Site preparation and construction for drilling activities: Soil erosion following heavy rainfall - SW quality/TSS</t>
  </si>
  <si>
    <t>(D:O) Dam construction for freshwater storage: Soil erosion following heavy rainfall - SW quality/TSS</t>
  </si>
  <si>
    <t>(D:U) Gas pre-drainage, surface to inseam: site preparation: Soil erosion following heavy rainfall - SW quality/TSS</t>
  </si>
  <si>
    <t>(D:U) Mine access (adit / incline) construction: Soil erosion following heavy rainfall - SW quality/TSS</t>
  </si>
  <si>
    <t>(D:U) Mine access (shaft / incline) construction: Soil erosion following heavy rainfall - SW quality/TSS</t>
  </si>
  <si>
    <t>(D:U) Ventilation shaft construction: Soil erosion following heavy rainfall - SW quality/TSS</t>
  </si>
  <si>
    <t>(E:U) Site preparation and construction for drilling activities: Soil erosion following heavy rainfall - SW quality/TSS</t>
  </si>
  <si>
    <t>(P:U) Gas post-drainage, surface to goaf: site preparation: Soil erosion following heavy rainfall - SW quality/TSS</t>
  </si>
  <si>
    <t>(E:U) Ground-based geophysics: Soil erosion following heavy rainfall - SW quality/TSS</t>
  </si>
  <si>
    <t>(E:O) Ground-based geophysics: Soil erosion following heavy rainfall - SW quality/TSS</t>
  </si>
  <si>
    <t>(D:U) Mine dewatering drilling: site preparation: Soil erosion following heavy rainfall - SW quality/TSS</t>
  </si>
  <si>
    <t>(D:U) Mine access (adit / incline) construction: Spillage: e.g. fuel - GW quality/Hydrocarbons</t>
  </si>
  <si>
    <t>(D:U) Mine access (shaft / incline) construction: Spillage: e.g. fuel - GW quality/Hydrocarbons</t>
  </si>
  <si>
    <t>(D:U) Waste rock removal and storage during construction of mine access (adit/shaft/incline): Spillage: during explosive preparation - SW quality/Hydrocarbons</t>
  </si>
  <si>
    <t>(D:U) Development of mine panles (construction of roadways): Impacts of ground support staff - GW quality/Pollutants (e.g. metals/trace elements/sulfides/phosphorous)</t>
  </si>
  <si>
    <t>(D:I) Administration, workshop, service facilities (construction phase): Impacts of ground support staff - SW quality/Pollutants (e.g. metals/trace elements/sulfides/phosphorous)</t>
  </si>
  <si>
    <t>(D:I) Haul road construction: Impacts of ground support staff - SW quality/Pollutants (e.g. metals/trace elements/sulfides/phosphorous)</t>
  </si>
  <si>
    <t>(D:I) Off-lease and on-lease roadways  (construction phase): Impacts of ground support staff - SW quality/Pollutants (e.g. metals/trace elements/sulfides/phosphorous)</t>
  </si>
  <si>
    <t>(D:I) Rail easement construction: Impacts of ground support staff - SW quality/Pollutants (e.g. metals/trace elements/sulfides/phosphorous)</t>
  </si>
  <si>
    <t>(E:I) Temporary accommodation, administration, workshop, depots, stock piles, service facilities: Impacts of ground support staff - SW quality/Pollutants (e.g. metals/trace elements/sulfides/phosphorous)</t>
  </si>
  <si>
    <t>(P:I) New haul road construction: Impacts of ground support staff - SW quality/Pollutants (e.g. metals/trace elements/sulfides/phosphorous)</t>
  </si>
  <si>
    <t>(P:I) Off-lease and on-lease roadways: Impacts of ground support staff - SW quality/Pollutants (e.g. metals/trace elements/sulfides/phosphorous)</t>
  </si>
  <si>
    <t>(D:O) Dam construction for freshwater storage: Impacts of ground support staff - SW quality/Pollutants (e.g. metals/trace elements/sulfides/phosphorous)</t>
  </si>
  <si>
    <t>(D:O) Dam construction for mine water storage: Impacts of ground support staff - SW quality/Pollutants (e.g. metals/trace elements/sulfides/phosphorous)</t>
  </si>
  <si>
    <t>(D:O) Dam construction for tailings storage: Impacts of ground support staff - SW quality/Pollutants (e.g. metals/trace elements/sulfides/phosphorous)</t>
  </si>
  <si>
    <t>(D:O) Topsoil and waste rock dump site preparation: Impacts of ground support staff - SW quality/Pollutants (e.g. metals/trace elements/sulfides/phosphorous)</t>
  </si>
  <si>
    <t>(E:O) Site preparation and construction for drilling activities: Impacts of ground support staff - SW quality/Pollutants (e.g. metals/trace elements/sulfides/phosphorous)</t>
  </si>
  <si>
    <t>(D:U) Dam construction for freshwater storage: Impacts of ground support staff - SW quality/Pollutants (e.g. metals/trace elements/sulfides/phosphorous)</t>
  </si>
  <si>
    <t>(D:U) Dam construction for mine water storage: Impacts of ground support staff - SW quality/Pollutants (e.g. metals/trace elements/sulfides/phosphorous)</t>
  </si>
  <si>
    <t>(D:U) Dam construction for tailings storage: Impacts of ground support staff - SW quality/Pollutants (e.g. metals/trace elements/sulfides/phosphorous)</t>
  </si>
  <si>
    <t>(D:U) Gas pre-drainage, surface to inseam: site preparation: Impacts of ground support staff - SW quality/Pollutants (e.g. metals/trace elements/sulfides/phosphorous)</t>
  </si>
  <si>
    <t>(D:U) Mine access (adit / incline) construction: Impacts of ground support staff - SW quality/Pollutants (e.g. metals/trace elements/sulfides/phosphorous)</t>
  </si>
  <si>
    <t>(D:U) Mine access (shaft / incline) construction: Impacts of ground support staff - SW quality/Pollutants (e.g. metals/trace elements/sulfides/phosphorous)</t>
  </si>
  <si>
    <t>(D:U) Mine dewatering drilling: site preparation: Impacts of ground support staff - SW quality/Pollutants (e.g. metals/trace elements/sulfides/phosphorous)</t>
  </si>
  <si>
    <t>(D:U) Ventilation shaft construction: Impacts of ground support staff - SW quality/Pollutants (e.g. metals/trace elements/sulfides/phosphorous)</t>
  </si>
  <si>
    <t>(E:U) Site preparation and construction for drilling activities: Impacts of ground support staff - SW quality/Pollutants (e.g. metals/trace elements/sulfides/phosphorous)</t>
  </si>
  <si>
    <t>(P:U) Gas post-drainage, surface to goaf: site preparation: Impacts of ground support staff - SW quality/Pollutants (e.g. metals/trace elements/sulfides/phosphorous)</t>
  </si>
  <si>
    <t>(P:U) Long wall coal extraction: Impacts of ground support staff - SW quality/Pollutants (e.g. metals/trace elements/sulfides/phosphorous)</t>
  </si>
  <si>
    <t>(E:O) Ground-based geophysics: Impacts of ground support staff - SW quality/Pollutants (e.g. metals/trace elements/sulfides/phosphorous)</t>
  </si>
  <si>
    <t>(E:U) Ground-based geophysics: Impacts of ground support staff - SW quality/Pollutants (e.g. metals/trace elements/sulfides/phosphorous)</t>
  </si>
  <si>
    <t>(E:O) Surface core testing: Impacts of ground support staff - SW quality/Pollutants (e.g. metals/trace elements/sulfides/phosphorous)</t>
  </si>
  <si>
    <t>(E:U) Surface core testing: Impacts of ground support staff - SW quality/Pollutants (e.g. metals/trace elements/sulfides/phosphorous)</t>
  </si>
  <si>
    <t>(P:I) TLO rail loop: Disruption of natural surface drainage - SW directional characteristics, SW volume/quantity, SW quality/TSS, SW flow</t>
  </si>
  <si>
    <t>(P:I) Train Load Out (TLO) facility: Disruption of natural surface drainage - SW directional characteristics, SW volume/quantity, SW quality/TSS, SW flow</t>
  </si>
  <si>
    <t>(D:I) TLO rail loop: Disruption of natural surface drainage - SW directional characteristics, SW volume/quantity, SW quality/TSS, SW flow</t>
  </si>
  <si>
    <t>(D:I) Train Load Out (TLO) facility: Disruption of natural surface drainage - SW directional characteristics, SW volume/quantity, SW quality/TSS, SW flow</t>
  </si>
  <si>
    <t>(P:I) Off-lease and on-lease roadways: Disruption of natural surface drainage - SW directional characteristics, SW volume/quantity, SW quality/TSS, SW flow</t>
  </si>
  <si>
    <t>(D:I) Haul road construction: Disruption of natural surface drainage - SW directional characteristics, SW volume/quantity, SW quality/TSS, SW flow</t>
  </si>
  <si>
    <t>(D:I) Off-lease and on-lease roadways  (construction phase): Disruption of natural surface drainage - SW directional characteristics, SW volume/quantity, SW quality/TSS, SW flow</t>
  </si>
  <si>
    <t>(D:I) Rail easement construction: Disruption of natural surface drainage - SW directional characteristics, SW volume/quantity, SW quality/TSS, SW flow</t>
  </si>
  <si>
    <t>(P:I) Haul road construction: Disruption of natural surface drainage - SW directional characteristics, SW volume/quantity, SW quality/TSS, SW flow</t>
  </si>
  <si>
    <t>(D:I) Creek diversions, levee bunds, creek crossings: Disruption of natural surface drainage - SW directional characteristics, SW volume/quantity, SW quality/TSS, SW flow</t>
  </si>
  <si>
    <t>(D:I) Administration, workshop, service facilities (construction phase): Disruption of natural surface drainage - SW directional characteristics, SW volume/quantity, SW quality/TSS, SW flow</t>
  </si>
  <si>
    <t>(E:I) Temporary accommodation, administration, workshop, depots, stock piles, service facilities: Disruption of natural surface drainage - SW directional characteristics, SW volume/quantity, SW quality/TSS, SW flow</t>
  </si>
  <si>
    <t>(D:I) Power, water and communications network: connection to existing grids: Disruption of natural surface drainage - SW directional characteristics, SW volume/quantity, SW quality/TSS, SW flow</t>
  </si>
  <si>
    <t>(P:O) Mine expansion too close to river/lake: Linking aquifers, preferential drainage of rivers/alluvium degraded water quality - SW flow, GW quantity/volume, change in GW pressure, GW quality, disrupt SW system(s), increased zero flow periods/SW flow, GW flow, change in GW pressure</t>
  </si>
  <si>
    <t>(P:S) Tailings decant water dam: Containment failure - GW quality, SW quality/TSS, TDS, pH, Pollutants (e.g. metals/trace elements/sulfides/phosphorous)</t>
  </si>
  <si>
    <t>(E:O) Surface water and mud storage and evaporation: Overflow and/or loss of containment - GW quality, SW quality/TSS, Drilling mud products, TDS</t>
  </si>
  <si>
    <t>Count of Descriptor</t>
  </si>
  <si>
    <t>Disruption of natural surface drainage (beyond site, e.g. rail)</t>
  </si>
  <si>
    <t>4word</t>
  </si>
  <si>
    <t>Address in BA through</t>
  </si>
  <si>
    <t>Categories</t>
  </si>
  <si>
    <t>Total</t>
  </si>
  <si>
    <t>Modelling Total</t>
  </si>
  <si>
    <t>Narrative Total</t>
  </si>
  <si>
    <t>Site based risk management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</si>
</sst>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8"/>
      <color theme="1"/>
      <name val="Arial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 applyFill="1"/>
    <xf numFmtId="0" fontId="1" fillId="0" borderId="0" xfId="0" applyFont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4" fillId="0" borderId="0" xfId="0" pivotButton="1" applyFont="1" applyBorder="1"/>
    <xf numFmtId="0" fontId="4" fillId="0" borderId="0" xfId="0" applyFont="1" applyBorder="1"/>
    <xf numFmtId="0" fontId="4" fillId="0" borderId="0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0" borderId="0" xfId="0" applyFont="1"/>
  </cellXfs>
  <cellStyles count="1">
    <cellStyle name="Normal" xfId="0" builtinId="0"/>
  </cellStyles>
  <dxfs count="7">
    <dxf>
      <font>
        <b val="0"/>
      </font>
    </dxf>
    <dxf>
      <font>
        <b val="0"/>
      </font>
    </dxf>
    <dxf>
      <font>
        <sz val="8"/>
      </font>
    </dxf>
    <dxf>
      <font>
        <name val="Arial"/>
        <scheme val="none"/>
      </font>
    </dxf>
    <dxf>
      <border>
        <left/>
        <right/>
        <top/>
        <bottom/>
        <vertical/>
        <horizontal/>
      </border>
    </dxf>
    <dxf>
      <font>
        <sz val="8"/>
      </font>
    </dxf>
    <dxf>
      <font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Projects\CSG\IMEA_Regions\Namoi\IMEAscoring\Gloucester_CSG_FMEA_v1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EA"/>
      <sheetName val="Pivot_table"/>
      <sheetName val="Well_activities"/>
      <sheetName val="Processing_activities"/>
      <sheetName val="Pipelines_activities"/>
      <sheetName val="Roads_Infra_activities"/>
      <sheetName val="Lists_and_defintion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>
            <v>4.5</v>
          </cell>
        </row>
        <row r="3">
          <cell r="G3">
            <v>4</v>
          </cell>
        </row>
        <row r="4">
          <cell r="G4">
            <v>3.5</v>
          </cell>
        </row>
        <row r="5">
          <cell r="G5">
            <v>3</v>
          </cell>
        </row>
        <row r="6">
          <cell r="G6">
            <v>2.5</v>
          </cell>
        </row>
        <row r="7">
          <cell r="G7">
            <v>2</v>
          </cell>
        </row>
        <row r="8">
          <cell r="G8">
            <v>1.5</v>
          </cell>
        </row>
        <row r="9">
          <cell r="G9">
            <v>1</v>
          </cell>
        </row>
        <row r="10">
          <cell r="G10">
            <v>0.5</v>
          </cell>
        </row>
        <row r="11">
          <cell r="G11">
            <v>0</v>
          </cell>
        </row>
        <row r="12">
          <cell r="G12">
            <v>-0.5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rd, Jessica (Digital, Hobart)" refreshedDate="42216.556993749997" createdVersion="5" refreshedVersion="5" minRefreshableVersion="3" recordCount="367">
  <cacheSource type="worksheet">
    <worksheetSource ref="A1:V368" sheet="IMEA"/>
  </cacheSource>
  <cacheFields count="18">
    <cacheField name="Component" numFmtId="0">
      <sharedItems/>
    </cacheField>
    <cacheField name="Life_cycle" numFmtId="0">
      <sharedItems/>
    </cacheField>
    <cacheField name="Activities" numFmtId="0">
      <sharedItems count="140">
        <s v="Groundwater monitoring bore construction"/>
        <s v="Groundwater monitoring bore construction or expansion"/>
        <s v="Groundwater monitoring bore: mine closure"/>
        <s v="Mine dewatering drilling: casing"/>
        <s v="Mine access (shaft / incline) construction"/>
        <s v="Ventilation shaft construction"/>
        <s v="Mine access (adit / incline) construction"/>
        <s v="Topsoil and waste rock dump site preparation"/>
        <s v="Administration, workshop, service facilities (construction phase)"/>
        <s v="Haul road construction"/>
        <s v="Off-lease and on-lease roadways  (construction phase)"/>
        <s v="Rail easement construction"/>
        <s v="New haul road construction"/>
        <s v="Off-lease and on-lease roadways"/>
        <s v="Power, water and communications network: connection to existing grids"/>
        <s v="Temporary accommodation, administration, workshop, depots, stock piles, service facilities"/>
        <s v="Site preparation and construction for drilling activities"/>
        <s v="Gas pre-drainage, surface to inseam: site preparation"/>
        <s v="Gas post-drainage, surface to goaf: site preparation"/>
        <s v="Mine dewatering drilling: site preparation"/>
        <s v="Gas post-drainage, surface to goaf: drilling"/>
        <s v="Inseam gas pre-drainage, underground: drilling"/>
        <s v="Gas pre-drainage, underground: drilling"/>
        <s v="Drilling and coring"/>
        <s v="Gas pre-drainage, surface to inseam: drilling"/>
        <s v="Mine dewatering drilling: drilling"/>
        <s v="Abandonment"/>
        <s v="Gas post-drainage, surface to goaf: abandonment"/>
        <s v="Gas pre-drainage, surface to inseam: abandonment"/>
        <s v="Mine dewatering drilling: abandonment"/>
        <s v="Waste rock removal and storage during construction of mine access (adit/shaft/incline)"/>
        <s v="Waste rock blasting, excavation and storage"/>
        <s v="Coal on-site transport"/>
        <s v="Daily operational use of roads: haulage, inspection, maintenance etc"/>
        <s v="Onsite mine equipment storage"/>
        <s v="Temporary diesel generators (construction phase)"/>
        <s v="Onsite / underground mine equipment storage"/>
        <s v="Coal on-site processing"/>
        <s v="Tailings decant water dam"/>
        <s v="Pit backfill"/>
        <s v="Creek line diversion"/>
        <s v="Rainwater and runoff diversion"/>
        <s v="Revegetation"/>
        <s v="Post-closure water filling the pit"/>
        <s v="Permanent sewerage treatment plant"/>
        <s v="Pit backfill (in-pit dump)"/>
        <s v="Coal on-site transport: stockpiles"/>
        <s v="Waste rock dump rehabilitation"/>
        <s v="Product coal stockpiling"/>
        <s v="Run-of-mine (ROM) plants"/>
        <s v="Topsoil excavation and storage"/>
        <s v="Dewatering, treatment, reuse and disposal "/>
        <s v="Recontoured landforms (slopes, gradients etc)"/>
        <s v="Recontoured landforms (slopes, gradients etc): from building, rail and road infrastructure"/>
        <s v="Water management structures (dams, levee bunds and diversions)"/>
        <s v="Dam construction for freshwater storage"/>
        <s v="Dam construction for mine water storage"/>
        <s v="Dam construction for tailings storage"/>
        <s v="Mine expansion too close to river/lake"/>
        <s v="Discharge of treated mine water into the river (regulated)"/>
        <s v="Development of mine panels (construction of roadways)"/>
        <s v="Long wall coal extraction"/>
        <s v="Surface water and mud storage and evaporation"/>
        <s v="Gas pre-drainage, surface to inseam: Surface water and mud storage and evaporation"/>
        <s v="Mine dewatering drilling: Surface water and mud storage and evaporation"/>
        <s v="Gas post-drainage, surface to goaf: Surface water and mud storage and evaporation"/>
        <s v="TLO rail loop"/>
        <s v="Train Load Out (TLO) facility"/>
        <s v="Mine ventilation"/>
        <s v="Materials delivery and storage"/>
        <s v="Gas pre-drainage, surface to inseam: materials delivery and storage"/>
        <s v="Mine dewatering drilling: materials delivery and storage"/>
        <s v="Gas post-drainage, surface to goaf: materials delivery and storage"/>
        <s v="Dam construction "/>
        <s v="Site clean-up and rehabilitation"/>
        <s v="Gas post-drainage, surface to goaf: site clean-up and rehabilitation"/>
        <s v="Gas pre-drainage, surface to inseam: site clean-up and rehabilitation"/>
        <s v="Mine dewatering drilling: site clean-up and rehabilitation"/>
        <s v="Drill cutting disposal"/>
        <s v="Gas pre-drainage, surface to inseam: drill cutting disposal"/>
        <s v="Mine dewatering drilling: drill cutting disposal"/>
        <s v="Gas post-drainage, surface to goaf: drill cutting disposal"/>
        <s v="Pit wall (stabilisation) dewatering, treatment, reuse and disposal "/>
        <s v="Mine dewatering, treatment, reuse and disposal"/>
        <s v="Waste byproduct: treatment of water"/>
        <s v="Coal processing waste material: handling, transport, storage"/>
        <s v="Coal excavation"/>
        <s v="Spontaneous Combustion "/>
        <s v="Discharge of treated mine water into the river (unregulated)"/>
        <s v="Post-closure mine site decontamination"/>
        <s v="Subsidence management and monitoring"/>
        <s v="Creek diversions, levee bunds, creek crossings"/>
        <s v="Underground vehicle movements"/>
        <s v="Materials storage facilities (e.g. fuel, oil and explosives)"/>
        <s v="Development of mine panles (construction of roadways)"/>
        <s v="Ground-based geophysics"/>
        <s v="Surface core testing"/>
        <s v="Dismantling and removal of built infrastructure"/>
        <s v="Construct own Quarry for road base etc"/>
        <s v="Mine dewatering, treatment, reuse and disposal (multi-seam mining)"/>
        <s v="Mine dewatering, treatment, reuse and disposal (single-seam mining)"/>
        <s v="General waste landfill site"/>
        <s v="Maintenance of existing haul roads"/>
        <s v="Maintenance of existing off-lease and on-lease roadways"/>
        <s v="Slug testing (injection)"/>
        <s v="Groundwater supply bore"/>
        <s v="Inertisation system"/>
        <s v="Drill stem testing (extraction)"/>
        <s v="Bord and pillar coal extraction"/>
        <s v="Airstrip construction"/>
        <s v="Administration, workshop, service facilities "/>
        <s v="Daily operational use of rail network"/>
        <s v="Ongoing rail maintenance"/>
        <s v="Gas pre-drainage"/>
        <s v="Airborne geophysics"/>
        <s v="Geochemistry testing"/>
        <s v="Pump testing"/>
        <s v="Subsurface geophysics"/>
        <s v="Pit stabilisation"/>
        <s v="Off site water acquisition (e.g.. groundwater supply bore / river / trucked in)"/>
        <s v="Off site water disposal"/>
        <s v="Onsite explosive storage"/>
        <s v="Pit dust suppression"/>
        <s v="Fencing and signage "/>
        <s v="Quarry pits (source of sand/aggregate for construction)"/>
        <s v="Gas drainage wells"/>
        <s v="Overland conveyor system operation"/>
        <s v="Tailings dumps"/>
        <s v="Tailings paste containment cells"/>
        <s v="Gas post-drainage, underground: pipelines"/>
        <s v="Gas post-drainage, underground: spillage (fuel etc)"/>
        <s v="Gas pre-drainage, underground: pipelines"/>
        <s v="Gas pre-drainage, underground: spillage (fuel etc)"/>
        <s v="Inseam gas pre-drainage, underground: pipelines"/>
        <s v="Inseam gas pre-drainage, underground: spillage (fuel etc)"/>
        <s v="Mine dust suppression"/>
        <s v="Off site water acquisition"/>
        <s v="Off site water disposal: fresh water"/>
        <s v="Underground blasting"/>
        <s v="Underground conveyor system operation"/>
      </sharedItems>
    </cacheField>
    <cacheField name="Impact_Mode" numFmtId="0">
      <sharedItems count="76">
        <s v="Incomplete/compromised cementing/casing (linking aquifers)"/>
        <s v="Lining integrity of shaft (linking aquifers)"/>
        <s v="Linking aquifers"/>
        <s v="Soil erosion following heavy rainfall"/>
        <s v="Very localised water table reduction"/>
        <s v="Mud pressure unbalance between well and aquifer"/>
        <s v="Bore leakage between aquifers"/>
        <s v="Leakage between aquifers"/>
        <s v="Bore leakage to surface"/>
        <s v="Failure of the storage: slope failure"/>
        <s v="Spillage: substantial (e.g. diesel)"/>
        <s v="Spillage: substantial l (e.g. diesel)"/>
        <s v="Spillage: coal slurry"/>
        <s v="Containment failure"/>
        <s v="Compaction / settlement"/>
        <s v="Change to natural surface drainage"/>
        <s v="Erosion "/>
        <s v="Groundwater sink"/>
        <s v="Artificial point of recharge"/>
        <s v="Leaching"/>
        <s v="Leaching:  in pit waste rock dump"/>
        <s v="Leaching:  waste storage"/>
        <s v="Runoff changes"/>
        <s v="Change groundwater recharge"/>
        <s v="Increased inflow from natural event (e.g. Flood)"/>
        <s v="Treatment plant failure"/>
        <s v="Excessive runoff during closure"/>
        <s v="Disruption of natural surface drainage"/>
        <s v="Linking aquifers, preferential drainage of rivers/alluvium degraded water quality"/>
        <s v="Disruption of natural surface drainage: Pit - expansion"/>
        <s v="Disruption of natural surface drainage: Pit"/>
        <s v="Discharge timing into river"/>
        <s v="Dewatering of water table aquifer"/>
        <s v="GW dewatering"/>
        <s v="Disruption of groundwater equilibrium"/>
        <s v="Overflow and/or loss of containment"/>
        <s v="Overflow and/or loss of containment of water/mud storage"/>
        <s v="Spillage: from maintenance vehicles"/>
        <s v="Spillage"/>
        <s v="Spillage: fuel"/>
        <s v="Enhanced aquifer interconnectivity"/>
        <s v="Overflow of artifical lake"/>
        <s v="Accidental intersection with major hydraulicly transmissive fault"/>
        <s v="Accidental intersection of artesian aquifer"/>
        <s v="Mud and drill cutting spillage"/>
        <s v="GW and/or SW contamination"/>
        <s v="Deliberate"/>
        <s v="Equipment failure: pipe failure between pit and dam"/>
        <s v="Equipment failure: pipe failure between dewatering bore and dam"/>
        <s v="Equipment failure: pipe failure to tailings dam"/>
        <s v="Equipment failure (pipe)"/>
        <s v="Sub-surface fractures (create new, enlarge or change existing)"/>
        <s v="Fire: storage"/>
        <s v="Fire/explosion"/>
        <s v="Fire"/>
        <s v="Fire: pit"/>
        <s v="Discharge into river"/>
        <s v="Negligence"/>
        <s v="Poor management and monitoring"/>
        <s v="Spillage: e.g. fuel"/>
        <s v="Spillage: accidental"/>
        <s v="Spillage: during explosive preparation"/>
        <s v="Impacts of ground support staff"/>
        <s v="Incomplete removal (e.g. fuel tank)"/>
        <s v="Subsidence"/>
        <s v="Interuption of natural surface drainage"/>
        <s v="Intersection of artesian aquifer"/>
        <s v="Incremental mine water increase (unplanned) - from old workings"/>
        <s v="Sudden mine water increase (unplanned) - from old workings"/>
        <s v="Dust suppression"/>
        <s v="Cuttings disposal"/>
        <s v="Fluid loss to aquifer"/>
        <s v="Recovered fluid disposal"/>
        <s v="Inadequate understanding and control measures"/>
        <s v="GW extraction"/>
        <s v="NA"/>
      </sharedItems>
    </cacheField>
    <cacheField name="Effects" numFmtId="0">
      <sharedItems containsBlank="1"/>
    </cacheField>
    <cacheField name="Stressors" numFmtId="0">
      <sharedItems containsBlank="1" count="39">
        <s v="GW composition, Hydrocarbons"/>
        <s v="GW composition"/>
        <s v="TSS, TDS, GW quantity"/>
        <s v="TSS"/>
        <s v="GW level"/>
        <s v="TSS, Drilling mud products, TDS"/>
        <s v="SW composition, Hydrocarbons"/>
        <s v="SW flow"/>
        <s v="Hydrocarbons"/>
        <s v="TSS, TDS, pH, Pollutants (e.g. metals/trace elements/sulfides/phosphorous)"/>
        <s v="SW flow, SW volume/quantity, GW level"/>
        <s v="TSS, SW flow"/>
        <s v="TSS, SW flow, GW flow"/>
        <s v="GW quantity"/>
        <s v="GW quantity, TDS"/>
        <s v="SW quality"/>
        <s v="GW quantity, SW volume/quantity"/>
        <s v="TSS, Pollutants (e.g. metals/trace elements/sulfides/phosphorous), TDS"/>
        <s v="TSS, TDS"/>
        <s v="SW flow, GW flow, change in GW pressure"/>
        <s v="TDS, Pollutants (e.g. metals/trace elements/sulfides/phosphorous), Hydrocarbons, TSS"/>
        <s v="GW level, change in GW pressure, GW quality"/>
        <s v="GW level, change in GW pressure, GW quality, GW directional characteristics, SW volume/quantity"/>
        <s v="GW level,change in GW pressure"/>
        <s v="Pollutants (e.g. metals/trace elements/sulfides/phosphorous)"/>
        <s v="TSS, Drilling mud products, TDS, Pollutants (e.g. metals/trace elements/sulfides/phosphorous), Hydrocarbons"/>
        <s v="Pollutants (e.g. metals/trace elements/sulfides/phosphorous), Hydrocarbons"/>
        <s v="change in GW pressure"/>
        <s v="GW flow, change in GW pressure, SW flow"/>
        <s v="TSS, Pollutants (e.g. metals/trace elements/sulfides/phosphorous)"/>
        <s v="GW level, change in GW pressure, GW quality, SW flow, SW volume/quantity"/>
        <s v="Gasses (e.g. Sulfur/Nitrogen Oxides), Pollutants (e.g. metals/trace elements/sulfides/phosphorous)"/>
        <s v="SW flow, SW directional characteristics, GW flow, GW level"/>
        <s v="GW quality"/>
        <s v="TSS, Hydrocarbons, Pollutants (e.g. metals/trace elements/sulfides/phosphorous), SW flow"/>
        <s v="GW quantity, GW directional characteristics, GW connectivity"/>
        <s v="SW flow, SW directional characteristics"/>
        <s v="NA"/>
        <m/>
      </sharedItems>
    </cacheField>
    <cacheField name="Lo_Sev" numFmtId="0">
      <sharedItems containsString="0" containsBlank="1" containsNumber="1" containsInteger="1" minValue="3" maxValue="7"/>
    </cacheField>
    <cacheField name="Hi_Sev" numFmtId="0">
      <sharedItems containsString="0" containsBlank="1" containsNumber="1" containsInteger="1" minValue="3" maxValue="9"/>
    </cacheField>
    <cacheField name="Impact_Causes" numFmtId="0">
      <sharedItems containsBlank="1" count="23" longText="1">
        <s v="Incomplete grouting"/>
        <s v="Poor design, construction, implementation, management (e.g. Abandonment practice, bore location, lack of knowledge, historical data records, sealing practices, geological characterisation)"/>
        <s v="Digging through multiple stratigraphic (geological) units, change in groundwater gradients"/>
        <s v="Corridor, site vegetation removal (e.g. removing rocks and topsoil)"/>
        <s v="Number of drilling control issues"/>
        <s v="Poor design, construction, implementation, management (e.g. Abandonment practice, bore location, lack of knowledge, historical data records, sealing practices, geological characterisation); Containment failure, leaching, flooding (e.g. lining material failure, plant failure, mechanical failure, pipe fatigue)"/>
        <s v="Natural disaster (e.g. earthquake); Poor design, construction, implementation, management (e.g. Abandonment practice, bore location, lack of knowledge, historical data records, sealing practices, geological characterisation)"/>
        <s v="Human error, accident"/>
        <s v="Consolidation of loose backfill"/>
        <s v="Inevitable, Deliberate (e.g. mining below water table, in recharge areas, removal of rock mass, more than one aquifer intersected by pit)"/>
        <s v="Ineffective revegetation due to (e.g. disease, poor topsoil, fire, weather, weeds)"/>
        <s v="Containment failure, leaching, flooding (e.g. lining material failure, plant failure, mechanical failure, pipe fatigue)"/>
        <s v="New topography, combined with timing of new vegetation and rainfall"/>
        <s v="Physical disruption river boundary or channel, creation GW flow paths"/>
        <s v="Diverting site drain line"/>
        <s v="Erosion / sedimentation"/>
        <s v="Human error, accident; Containment failure, leaching, flooding (e.g. lining material failure, plant failure, mechanical failure, pipe fatigue)"/>
        <s v="Coal and waste characteristics, spontaneous combustion,  bushfire"/>
        <s v="Coal characteristics, waste characteristics, spontaneous combustion, bushfire"/>
        <s v="Litter, spills"/>
        <s v="Human error, accident; Poor design, construction, implementation, management (e.g. Abandonment practice, bore location, lack of knowledge, historical data records, sealing practices, geological characterisation)"/>
        <s v="Interupting ephermeral water courses"/>
        <m/>
      </sharedItems>
    </cacheField>
    <cacheField name="Lo_Lik" numFmtId="0">
      <sharedItems containsString="0" containsBlank="1" containsNumber="1" minValue="-3" maxValue="2.5"/>
    </cacheField>
    <cacheField name="Hi_Lik" numFmtId="0">
      <sharedItems containsString="0" containsBlank="1" containsNumber="1" minValue="-2.5" maxValue="2.5"/>
    </cacheField>
    <cacheField name="Current_Controls" numFmtId="0">
      <sharedItems containsBlank="1" longText="1"/>
    </cacheField>
    <cacheField name="Lo_Det" numFmtId="0">
      <sharedItems containsString="0" containsBlank="1" containsNumber="1" minValue="-0.5" maxValue="3"/>
    </cacheField>
    <cacheField name="Hi_Det" numFmtId="0">
      <sharedItems containsString="0" containsBlank="1" containsNumber="1" minValue="-0.5" maxValue="4"/>
    </cacheField>
    <cacheField name="Lo_RPN" numFmtId="0">
      <sharedItems containsSemiMixedTypes="0" containsString="0" containsNumber="1" minValue="-0.5" maxValue="8.5"/>
    </cacheField>
    <cacheField name="Hi_RPN" numFmtId="0">
      <sharedItems containsSemiMixedTypes="0" containsString="0" containsNumber="1" minValue="0" maxValue="14"/>
    </cacheField>
    <cacheField name="Lo_RS" numFmtId="0">
      <sharedItems containsSemiMixedTypes="0" containsString="0" containsNumber="1" minValue="0" maxValue="8"/>
    </cacheField>
    <cacheField name="Hi_RS" numFmtId="0">
      <sharedItems containsSemiMixedTypes="0" containsString="0" containsNumber="1" minValue="0" maxValue="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Herr, Alexander Herr - Herry (L&amp;W, Black Mountain)" refreshedDate="42334.648151620371" createdVersion="5" refreshedVersion="5" minRefreshableVersion="3" recordCount="239">
  <cacheSource type="worksheet">
    <worksheetSource ref="A1:AB240" sheet="4R"/>
  </cacheSource>
  <cacheFields count="28">
    <cacheField name="Component" numFmtId="0">
      <sharedItems/>
    </cacheField>
    <cacheField name="Comp1" numFmtId="0">
      <sharedItems/>
    </cacheField>
    <cacheField name="Life_cycle" numFmtId="0">
      <sharedItems/>
    </cacheField>
    <cacheField name="LC" numFmtId="0">
      <sharedItems/>
    </cacheField>
    <cacheField name="Activities" numFmtId="0">
      <sharedItems count="96">
        <s v="Long wall coal extraction"/>
        <s v="Pit backfill (in-pit dump)"/>
        <s v="Waste rock blasting, excavation and storage"/>
        <s v="Mine expansion too close to river/lake"/>
        <s v="Coal on-site transport: stockpiles"/>
        <s v="Waste rock dump rehabilitation"/>
        <s v="Product coal stockpiling"/>
        <s v="Run-of-mine (ROM) plants"/>
        <s v="Tailings decant water dam"/>
        <s v="Topsoil excavation and storage"/>
        <s v="Post-closure water filling the pit"/>
        <s v="Subsidence management and monitoring"/>
        <s v="Pit backfill"/>
        <s v="Rainwater and runoff diversion"/>
        <s v="Dam construction for freshwater storage"/>
        <s v="Dam construction for tailings storage"/>
        <s v="Development of mine panels (construction of roadways)"/>
        <s v="Pit wall (stabilisation) dewatering, treatment, reuse and disposal "/>
        <s v="Groundwater monitoring bore construction"/>
        <s v="Groundwater monitoring bore construction or expansion"/>
        <s v="Abandonment"/>
        <s v="Gas post-drainage, surface to goaf: abandonment"/>
        <s v="Waste rock removal and storage during construction of mine access (adit/shaft/incline)"/>
        <s v="Dam construction for mine water storage"/>
        <s v="Creek line diversion"/>
        <s v="Topsoil and waste rock dump site preparation"/>
        <s v="Groundwater monitoring bore: mine closure"/>
        <s v="Recontoured landforms (slopes, gradients etc)"/>
        <s v="Mine access (adit / incline) construction"/>
        <s v="Ventilation shaft construction"/>
        <s v="Mine dewatering drilling: casing"/>
        <s v="Post-closure mine site decontamination"/>
        <s v="Mine access (shaft / incline) construction"/>
        <s v="Gas pre-drainage, surface to inseam: abandonment"/>
        <s v="Drill cutting disposal"/>
        <s v="Gas pre-drainage, surface to inseam: drill cutting disposal"/>
        <s v="Mine dewatering drilling: drill cutting disposal"/>
        <s v="Gas post-drainage, surface to goaf: drill cutting disposal"/>
        <s v="Mine dewatering drilling: abandonment"/>
        <s v="Permanent sewerage treatment plant"/>
        <s v="Gas post-drainage, surface to goaf: site preparation"/>
        <s v="Revegetation"/>
        <s v="Mine dewatering, treatment, reuse and disposal"/>
        <s v="Dismantling and removal of built infrastructure"/>
        <s v="TLO rail loop"/>
        <s v="Train Load Out (TLO) facility"/>
        <s v="Off-lease and on-lease roadways  (construction phase)"/>
        <s v="Gas post-drainage, surface to goaf: drilling"/>
        <s v="Inseam gas pre-drainage, underground: drilling"/>
        <s v="Dewatering, treatment, reuse and disposal "/>
        <s v="Off-lease and on-lease roadways"/>
        <s v="Administration, workshop, service facilities (construction phase)"/>
        <s v="Haul road construction"/>
        <s v="Rail easement construction"/>
        <s v="New haul road construction"/>
        <s v="Recontoured landforms (slopes, gradients etc): from building, rail and road infrastructure"/>
        <s v="Spontaneous Combustion "/>
        <s v="Coal on-site transport"/>
        <s v="Mine ventilation"/>
        <s v="Materials delivery and storage"/>
        <s v="Gas pre-drainage, surface to inseam: materials delivery and storage"/>
        <s v="Mine dewatering drilling: materials delivery and storage"/>
        <s v="Gas post-drainage, surface to goaf: materials delivery and storage"/>
        <s v="Dam construction "/>
        <s v="Gas pre-drainage, underground: drilling"/>
        <s v="Coal processing waste material: handling, transport, storage"/>
        <s v="Waste byproduct: treatment of water"/>
        <s v="Temporary accommodation, administration, workshop, depots, stock piles, service facilities"/>
        <s v="Daily operational use of roads: haulage, inspection, maintenance etc"/>
        <s v="Onsite mine equipment storage"/>
        <s v="Temporary diesel generators (construction phase)"/>
        <s v="Onsite / underground mine equipment storage"/>
        <s v="Power, water and communications network: connection to existing grids"/>
        <s v="Site preparation and construction for drilling activities"/>
        <s v="Materials storage facilities (e.g. fuel, oil and explosives)"/>
        <s v="Ground-based geophysics"/>
        <s v="Drilling and coring"/>
        <s v="Coal excavation"/>
        <s v="Gas pre-drainage, surface to inseam: site preparation"/>
        <s v="Gas pre-drainage, surface to inseam: drilling"/>
        <s v="Mine dewatering drilling: drilling"/>
        <s v="Underground vehicle movements"/>
        <s v="Creek diversions, levee bunds, creek crossings"/>
        <s v="Coal on-site processing"/>
        <s v="Surface water and mud storage and evaporation"/>
        <s v="Gas pre-drainage, surface to inseam: Surface water and mud storage and evaporation"/>
        <s v="Mine dewatering drilling: Surface water and mud storage and evaporation"/>
        <s v="Gas post-drainage, surface to goaf: Surface water and mud storage and evaporation"/>
        <s v="Site clean-up and rehabilitation"/>
        <s v="Gas post-drainage, surface to goaf: site clean-up and rehabilitation"/>
        <s v="Mine dewatering drilling: site preparation"/>
        <s v="Gas pre-drainage, surface to inseam: site clean-up and rehabilitation"/>
        <s v="Mine dewatering drilling: site clean-up and rehabilitation"/>
        <s v="Water management structures (dams, levee bunds and diversions)"/>
        <s v="Development of mine panles (construction of roadways)"/>
        <s v="Surface core testing"/>
      </sharedItems>
    </cacheField>
    <cacheField name="Act" numFmtId="0">
      <sharedItems/>
    </cacheField>
    <cacheField name="Impact_Mode" numFmtId="0">
      <sharedItems count="64">
        <s v="Sub-surface fractures (create new, enlarge or change existing)"/>
        <s v="Leaching:  in pit waste rock dump"/>
        <s v="Leaching:  waste storage"/>
        <s v="Disruption of natural surface drainage: Pit - expansion"/>
        <s v="Subsidence"/>
        <s v="GW dewatering"/>
        <s v="Linking aquifers, preferential drainage of rivers/alluvium degraded water quality"/>
        <s v="Leaching"/>
        <s v="Runoff changes"/>
        <s v="Artificial point of recharge"/>
        <s v="Poor management and monitoring"/>
        <s v="Compaction / settlement"/>
        <s v="Enhanced aquifer interconnectivity"/>
        <s v="Change to natural surface drainage"/>
        <s v="Disruption of natural surface drainage"/>
        <s v="Deliberate"/>
        <s v="Incomplete/compromised cementing/casing (linking aquifers)"/>
        <s v="Disruption of natural surface drainage: Pit"/>
        <s v="Bore leakage between aquifers"/>
        <s v="Leakage between aquifers"/>
        <s v="Groundwater sink"/>
        <s v="Negligence"/>
        <s v="Lining integrity of shaft (linking aquifers)"/>
        <s v="GW and/or SW contamination"/>
        <s v="Change groundwater recharge"/>
        <s v="Linking aquifers"/>
        <s v="Disruption of groundwater equilibrium"/>
        <s v="Soil erosion following heavy rainfall"/>
        <s v="Erosion "/>
        <s v="Equipment failure: pipe failure between pit and dam"/>
        <s v="Containment failure"/>
        <s v="Incomplete removal (e.g. fuel tank)"/>
        <s v="Bore leakage to surface"/>
        <s v="Overflow of artifical lake"/>
        <s v="Dewatering of water table aquifer"/>
        <s v="Equipment failure: pipe failure between dewatering bore and dam"/>
        <s v="Very localised water table reduction"/>
        <s v="Increased inflow from natural event (e.g. Flood)"/>
        <s v="Fire"/>
        <s v="Spillage: substantial (e.g. diesel)"/>
        <s v="Spillage: from maintenance vehicles"/>
        <s v="Spillage"/>
        <s v="Spillage: fuel"/>
        <s v="Equipment failure (pipe)"/>
        <s v="Equipment failure: pipe failure to tailings dam"/>
        <s v="Spillage: substantial l (e.g. diesel)"/>
        <s v="Spillage: accidental"/>
        <s v="Interuption of natural surface drainage"/>
        <s v="Mud pressure unbalance between well and aquifer"/>
        <s v="Treatment plant failure"/>
        <s v="Accidental intersection with major hydraulicly transmissive fault"/>
        <s v="Fire/explosion"/>
        <s v="Fire: pit"/>
        <s v="Spillage: e.g. fuel"/>
        <s v="Failure of the storage: slope failure"/>
        <s v="Spillage: coal slurry"/>
        <s v="Fire: storage"/>
        <s v="Spillage: during explosive preparation"/>
        <s v="Overflow and/or loss of containment"/>
        <s v="Overflow and/or loss of containment of water/mud storage"/>
        <s v="Mud and drill cutting spillage"/>
        <s v="Accidental intersection of artesian aquifer"/>
        <s v="Excessive runoff during closure"/>
        <s v="Impacts of ground support staff"/>
      </sharedItems>
    </cacheField>
    <cacheField name="Effects" numFmtId="0">
      <sharedItems/>
    </cacheField>
    <cacheField name="Stressors" numFmtId="0">
      <sharedItems/>
    </cacheField>
    <cacheField name="Descriptor" numFmtId="0">
      <sharedItems count="239" longText="1">
        <s v="(P:U) Long wall coal extraction: Sub-surface fractures (create new, enlarge or change existing) - change in GW pressure, GW flow, GW quality, GW quantity/volume, SW flow, SW volume/quantity/GW level, change in GW pressure, GW quality, SW flow, SW volume/quantity"/>
        <s v="(P:O) Pit backfill (in-pit dump): Leaching:  in pit waste rock dump - GW quality/TSS, TDS, pH, Pollutants (e.g. metals/trace elements/sulfides/phosphorous)"/>
        <s v="(P:O) Waste rock blasting, excavation and storage: Leaching:  waste storage - GW quality, SW quality/TSS, TDS, pH, Pollutants (e.g. metals/trace elements/sulfides/phosphorous)"/>
        <s v="(P:O) Waste rock blasting, excavation and storage: Disruption of natural surface drainage: Pit - expansion - SW directional characteristics, SW volume/quantity, SW quality, GW directional characteristics, GW quantity/volume, GW quality/TSS, SW flow, GW flow"/>
        <s v="(P:U) Long wall coal extraction: Subsidence - SW directional characteristics/SW flow, SW directional characteristics"/>
        <s v="(D:O) Waste rock blasting, excavation and storage: Leaching:  waste storage - GW quality, SW quality/TSS, TDS, pH, Pollutants (e.g. metals/trace elements/sulfides/phosphorous)"/>
        <s v="(P:U) Long wall coal extraction: Subsidence - GW quantity/volume, GW quantity/volume (changed recharge), GW connectivity/GW quantity, GW directional characteristics, GW connectivity"/>
        <s v="(P:U) Long wall coal extraction: GW dewatering - GW level/GW level, change in GW pressure, GW quality, GW directional characteristics, SW volume/quantity"/>
        <s v="(P:O) Mine expansion too close to river/lake: Linking aquifers, preferential drainage of rivers/alluvium degraded water quality - SW flow, GW quantity/volume, change in GW pressure, GW quality, disrupt SW system(s), increased zero flow periods/SW flow, GW flow, change in GW pressure"/>
        <s v="(P:O) Coal on-site transport: stockpiles: Leaching - GW quality, SW quality/TSS, TDS, pH, Pollutants (e.g. metals/trace elements/sulfides/phosphorous)"/>
        <s v="(P:O) Waste rock dump rehabilitation: Leaching - GW quality, SW quality/TSS, TDS, pH, Pollutants (e.g. metals/trace elements/sulfides/phosphorous)"/>
        <s v="(P:S) Product coal stockpiling: Leaching - GW quality, SW quality/TSS, TDS, pH, Pollutants (e.g. metals/trace elements/sulfides/phosphorous)"/>
        <s v="(P:S) Run-of-mine (ROM) plants: Leaching - GW quality, SW quality/TSS, TDS, pH, Pollutants (e.g. metals/trace elements/sulfides/phosphorous)"/>
        <s v="(P:U) Coal on-site transport: stockpiles: Leaching - GW quality, SW quality/TSS, TDS, pH, Pollutants (e.g. metals/trace elements/sulfides/phosphorous)"/>
        <s v="(P:S) Tailings decant water dam: Leaching - GW quality, SW quality/TSS, TDS, pH, Pollutants (e.g. metals/trace elements/sulfides/phosphorous)"/>
        <s v="(P:O) Topsoil excavation and storage: Runoff changes - GW quantity/volume (changed recharge), SW recharge (baseflow)/GW quantity, SW volume/quantity"/>
        <s v="(M:O) Post-closure water filling the pit: Artificial point of recharge - GW quantity/volume, GW quality/GW quantity, TDS"/>
        <s v="(P:U) Subsidence management and monitoring: Poor management and monitoring - SW flow, SW directional characteristics, SW quality, GW flow, GW level, GW directional characteristics/SW flow, SW directional characteristics, GW flow, GW level"/>
        <s v="(M:O) Pit backfill: Compaction / settlement - SW directional characteristics, GW directional characteristics/SW flow, SW volume/quantity, GW level"/>
        <s v="(M:O) Post-closure water filling the pit: Enhanced aquifer interconnectivity - GW quality/TSS, TDS, pH, Pollutants (e.g. metals/trace elements/sulfides/phosphorous)"/>
        <s v="(D:O) Rainwater and runoff diversion: Change to natural surface drainage - SW volume/quantity, SW quality, GW quantity/volume/TSS, SW flow, GW flow"/>
        <s v="(D:O) Dam construction for freshwater storage: Disruption of natural surface drainage - SW volume/quantity, SW quality, GW quantity/volume/TSS, SW flow, GW flow"/>
        <s v="(D:O) Dam construction for tailings storage: Disruption of natural surface drainage - SW volume/quantity, SW quality, GW quantity/volume/TSS, SW flow, GW flow"/>
        <s v="(D:U) Development of mine panels (construction of roadways): GW dewatering - GW level/GW level, change in GW pressure, GW quality"/>
        <s v="(P:O) Pit wall (stabilisation) dewatering, treatment, reuse and disposal : Deliberate - GW flow, GW directional characteristics, GW quantity/volume, change in GW pressure, SW flow/GW flow, change in GW pressure, SW flow"/>
        <s v="(D:O) Groundwater monitoring bore construction: Incomplete/compromised cementing/casing (linking aquifers) - GW composition, GW quality/GW composition, Hydrocarbons"/>
        <s v="(P:O) Groundwater monitoring bore construction or expansion: Incomplete/compromised cementing/casing (linking aquifers) - GW composition, GW quality/GW composition, Hydrocarbons"/>
        <s v="(D:O) Waste rock blasting, excavation and storage: Disruption of natural surface drainage: Pit - SW directional characteristics, SW volume/quantity, SW quality, GW directional characteristics, GW quantity/volume, GW quality/TSS, SW flow, GW flow"/>
        <s v="(E:O) Abandonment: Bore leakage between aquifers - GW composition, GW quality/GW composition, Hydrocarbons"/>
        <s v="(E:U) Abandonment: Bore leakage between aquifers - GW composition, GW quality/GW composition, Hydrocarbons"/>
        <s v="(P:U) Gas post-drainage, surface to goaf: abandonment: Leakage between aquifers - GW composition, GW quality/GW composition, Hydrocarbons"/>
        <s v="(D:U) Waste rock removal and storage during construction of mine access (adit/shaft/incline): Leaching:  waste storage - GW quality, SW quality/TSS, TDS, pH, Pollutants (e.g. metals/trace elements/sulfides/phosphorous)"/>
        <s v="(D:U) Dam construction for mine water storage: Disruption of natural surface drainage - SW volume/quantity, SW quality, GW quantity/volume/TSS, SW flow, GW flow"/>
        <s v="(D:U) Dam construction for tailings storage: Disruption of natural surface drainage - SW volume/quantity, SW quality, GW quantity/volume/TSS, SW flow, GW flow"/>
        <s v="(D:O) Creek line diversion: Change to natural surface drainage - SW directional characteristics, SW volume/quantity, SW quality/TSS, SW flow"/>
        <s v="(D:O) Dam construction for mine water storage: Disruption of natural surface drainage - SW volume/quantity, SW quality, GW quantity/volume/TSS, SW flow, GW flow"/>
        <s v="(M:O) Post-closure water filling the pit: Groundwater sink - GW quantity/volume, GW directional characteristics/GW quantity"/>
        <s v="(D:O) Topsoil and waste rock dump site preparation: Disruption of natural surface drainage - SW volume/quantity, SW quality, GW quantity/volume/TSS, SW flow, GW flow"/>
        <s v="(R:S) Groundwater monitoring bore: mine closure: Incomplete/compromised cementing/casing (linking aquifers) - GW composition, GW quality/GW composition, Hydrocarbons"/>
        <s v="(D:U) Groundwater monitoring bore construction: Incomplete/compromised cementing/casing (linking aquifers) - GW composition, GW quality/GW composition, Hydrocarbons"/>
        <s v="(P:U) Groundwater monitoring bore construction or expansion: Incomplete/compromised cementing/casing (linking aquifers) - GW composition, GW quality/GW composition, Hydrocarbons"/>
        <s v="(R:O) Recontoured landforms (slopes, gradients etc): Change to natural surface drainage - SW directional characteristics, SW flow, SW quality/TSS, SW flow"/>
        <s v="(D:U) Mine access (adit / incline) construction: Disruption of natural surface drainage - SW directional characteristics, SW volume/quantity, SW quality, GW directional characteristics, GW quantity/volume, GW quality/TSS, SW flow, GW flow"/>
        <s v="(D:U) Ventilation shaft construction: Disruption of natural surface drainage - SW directional characteristics, SW volume/quantity, SW quality, GW directional characteristics, GW quantity/volume, GW quality/TSS, SW flow, GW flow"/>
        <s v="(D:U) Mine dewatering drilling: casing: Incomplete/compromised cementing/casing (linking aquifers) - GW composition, GW quality/GW composition, Hydrocarbons"/>
        <s v="(M:O) Post-closure mine site decontamination: Negligence - GW quality, SW quality/Pollutants (e.g. metals/trace elements/sulfides/phosphorous)"/>
        <s v="(R:U) Post-closure mine site decontamination: Negligence - GW quality, SW quality/Pollutants (e.g. metals/trace elements/sulfides/phosphorous), Hydrocarbons"/>
        <s v="(D:U) Mine access (shaft / incline) construction: Lining integrity of shaft (linking aquifers) - GW composition, GW quality/GW composition"/>
        <s v="(D:U) Gas pre-drainage, surface to inseam: abandonment: Leakage between aquifers - GW composition, GW quality/GW composition, Hydrocarbons"/>
        <s v="(E:O) Drill cutting disposal: GW and/or SW contamination - GW quality, SW quality/TSS, Drilling mud products, TDS"/>
        <s v="(D:U) Gas pre-drainage, surface to inseam: drill cutting disposal: GW and/or SW contamination - GW quality, SW quality/TSS, Drilling mud products, TDS"/>
        <s v="(D:U) Mine dewatering drilling: drill cutting disposal: GW and/or SW contamination - GW quality, SW quality/TSS, Drilling mud products, TDS"/>
        <s v="(E:U) Drill cutting disposal: GW and/or SW contamination - GW quality, SW quality/TSS, Drilling mud products, TDS"/>
        <s v="(P:U) Gas post-drainage, surface to goaf: drill cutting disposal: GW and/or SW contamination - GW quality, SW quality/TSS, Drilling mud products, TDS"/>
        <s v="(D:U) Ventilation shaft construction: Change groundwater recharge - GW quantity/volume (changed recharge), SW recharge (baseflow)/GW quantity, SW volume/quantity"/>
        <s v="(D:U) Dam construction for freshwater storage: Disruption of natural surface drainage - SW volume/quantity, SW quality, GW quantity/volume/TSS, SW flow, GW flow"/>
        <s v="(D:U) Ventilation shaft construction: Linking aquifers - GW quantity/volume, change in GW pressure, GW quality/TSS, TDS, GW quantity"/>
        <s v="(D:U) Mine access (adit / incline) construction: Linking aquifers - GW quantity/volume, change in GW pressure, GW quality/TSS, TDS, GW quantity"/>
        <s v="(D:U) Mine access (shaft / incline) construction: Linking aquifers - GW quantity/volume, change in GW pressure, GW quality/TSS, TDS, GW quantity"/>
        <s v="(D:U) Mine dewatering drilling: abandonment: Leakage between aquifers - GW composition, GW quality/GW composition, Hydrocarbons"/>
        <s v="(P:I) Permanent sewerage treatment plant: Leaching - GW quality, SW quality/SW quality"/>
        <s v="(D:U) Rainwater and runoff diversion: Change to natural surface drainage - SW volume/quantity, SW quality, GW quantity/volume/TSS, SW flow, GW flow"/>
        <s v="(D:U) Mine access (adit / incline) construction: Disruption of groundwater equilibrium - GW flow, GW directional characteristics, GW quantity/volume, change in GW pressure/GW level,change in GW pressure"/>
        <s v="(P:U) Gas post-drainage, surface to goaf: site preparation: Disruption of natural surface drainage - SW directional characteristics, SW volume/quantity, SW quality, GW directional characteristics, GW quantity/volume, GW quality/TSS, SW flow, GW flow"/>
        <s v="(R:S) Recontoured landforms (slopes, gradients etc): Change to natural surface drainage - SW directional characteristics, SW flow, SW quality/TSS, SW flow"/>
        <s v="(D:U) Ventilation shaft construction: Lining integrity of shaft (linking aquifers) - GW composition, GW quality/GW composition"/>
        <s v="(D:O) Topsoil and waste rock dump site preparation: Soil erosion following heavy rainfall - SW quality/TSS"/>
        <s v="(D:O) Dam construction for mine water storage: Soil erosion following heavy rainfall - SW quality/TSS"/>
        <s v="(D:O) Dam construction for tailings storage: Soil erosion following heavy rainfall - SW quality/TSS"/>
        <s v="(D:U) Dam construction for mine water storage: Soil erosion following heavy rainfall - SW quality/TSS"/>
        <s v="(D:U) Dam construction for tailings storage: Soil erosion following heavy rainfall - SW quality/TSS"/>
        <s v="(R:U) Recontoured landforms (slopes, gradients etc): Change to natural surface drainage - SW directional characteristics, SW flow, SW quality/TSS, SW flow"/>
        <s v="(R:I) Revegetation: Erosion  - SW directional characteristics, SW flow, SW quality/TSS, SW flow"/>
        <s v="(R:O) Revegetation: Erosion  - SW directional characteristics, SW flow, SW quality/TSS, SW flow"/>
        <s v="(R:S) Revegetation: Erosion  - SW directional characteristics, SW flow, SW quality/TSS, SW flow"/>
        <s v="(D:U) Mine access (adit / incline) construction: Change groundwater recharge - GW quantity/volume (changed recharge), SW recharge (baseflow)/GW quantity, SW volume/quantity"/>
        <s v="(D:U) Mine access (shaft / incline) construction: Change groundwater recharge - GW quantity/volume (changed recharge), SW recharge (baseflow)/GW quantity, SW volume/quantity"/>
        <s v="(P:O) Mine dewatering, treatment, reuse and disposal: Equipment failure: pipe failure between pit and dam - GW quality, SW quality/TSS, Pollutants (e.g. metals/trace elements/sulfides/phosphorous), TDS"/>
        <s v="(P:S) Tailings decant water dam: Containment failure - GW quality, SW quality/TSS, TDS, pH, Pollutants (e.g. metals/trace elements/sulfides/phosphorous)"/>
        <s v="(D:U) Mine access (shaft / incline) construction: Disruption of groundwater equilibrium - GW flow, GW directional characteristics, GW quantity/volume, change in GW pressure/GW level,change in GW pressure"/>
        <s v="(D:U) Ventilation shaft construction: Disruption of groundwater equilibrium - GW flow, GW directional characteristics, GW quantity/volume, change in GW pressure/GW level,change in GW pressure"/>
        <s v="(M:I) Dismantling and removal of built infrastructure: Incomplete removal (e.g. fuel tank) - SW quality, SW flow, GW quality, GW quantity/volume (changed recharge), GW flow/TSS, Hydrocarbons, Pollutants (e.g. metals/trace elements/sulfides/phosphorous), SW flow"/>
        <s v="(E:O) Abandonment: Bore leakage to surface - SW quality/SW composition, Hydrocarbons"/>
        <s v="(E:U) Abandonment: Bore leakage to surface - SW quality/SW composition, Hydrocarbons"/>
        <s v="(M:O) Post-closure water filling the pit: Overflow of artifical lake - SW quality/TSS, TDS, pH, Pollutants (e.g. metals/trace elements/sulfides/phosphorous)"/>
        <s v="(D:U) Mine access (adit / incline) construction: Dewatering of water table aquifer - GW level/GW level"/>
        <s v="(P:O) Topsoil excavation and storage: Soil erosion following heavy rainfall - SW quality/TSS"/>
        <s v="(D:O) Mine dewatering, treatment, reuse and disposal: Equipment failure: pipe failure between pit and dam - GW quality, SW quality/TSS, Pollutants (e.g. metals/trace elements/sulfides/phosphorous)"/>
        <s v="(P:U) Mine dewatering, treatment, reuse and disposal: Equipment failure: pipe failure between dewatering bore and dam - GW quality, SW quality/TSS, Pollutants (e.g. metals/trace elements/sulfides/phosphorous)"/>
        <s v="(P:O) Pit wall (stabilisation) dewatering, treatment, reuse and disposal : Equipment failure: pipe failure between pit and dam - GW quality, SW quality/TSS, Pollutants (e.g. metals/trace elements/sulfides/phosphorous), TDS"/>
        <s v="(P:O) Waste rock dump rehabilitation: Erosion  - SW quality/TSS, TDS, pH, Pollutants (e.g. metals/trace elements/sulfides/phosphorous)"/>
        <s v="(P:I) TLO rail loop: Disruption of natural surface drainage - SW directional characteristics, SW volume/quantity, SW quality/TSS, SW flow"/>
        <s v="(P:I) Train Load Out (TLO) facility: Disruption of natural surface drainage - SW directional characteristics, SW volume/quantity, SW quality/TSS, SW flow"/>
        <s v="(D:I) TLO rail loop: Disruption of natural surface drainage - SW directional characteristics, SW volume/quantity, SW quality/TSS, SW flow"/>
        <s v="(D:I) Train Load Out (TLO) facility: Disruption of natural surface drainage - SW directional characteristics, SW volume/quantity, SW quality/TSS, SW flow"/>
        <s v="(D:I) Off-lease and on-lease roadways  (construction phase): Soil erosion following heavy rainfall - SW quality/TSS"/>
        <s v="(P:U) Gas post-drainage, surface to goaf: drilling: Very localised water table reduction - GW level/GW level"/>
        <s v="(P:U) Inseam gas pre-drainage, underground: drilling: Very localised water table reduction - GW level/GW level"/>
        <s v="(R:U) Revegetation: Erosion  - SW directional characteristics, SW flow, SW quality/TSS, SW flow"/>
        <s v="(P:O) Dewatering, treatment, reuse and disposal : Increased inflow from natural event (e.g. Flood) - GW quality, SW quality /TSS, Pollutants (e.g. metals/trace elements/sulfides/phosphorous), TDS"/>
        <s v="(D:U) Mine access (shaft / incline) construction: Dewatering of water table aquifer - GW level/GW level"/>
        <s v="(D:U) Ventilation shaft construction: Dewatering of water table aquifer - GW level/GW level"/>
        <s v="(P:I) Off-lease and on-lease roadways: Soil erosion following heavy rainfall - SW quality/TSS"/>
        <s v="(D:U) Dam construction for freshwater storage: Soil erosion following heavy rainfall - SW quality/TSS"/>
        <s v="(D:I) Administration, workshop, service facilities (construction phase): Soil erosion following heavy rainfall - SW quality/TSS"/>
        <s v="(D:I) Haul road construction: Soil erosion following heavy rainfall - SW quality/TSS"/>
        <s v="(D:I) Rail easement construction: Soil erosion following heavy rainfall - SW quality/TSS"/>
        <s v="(P:I) New haul road construction: Soil erosion following heavy rainfall - SW quality/TSS"/>
        <s v="(P:I) Off-lease and on-lease roadways: Disruption of natural surface drainage - SW directional characteristics, SW volume/quantity, SW quality/TSS, SW flow"/>
        <s v="(R:I) Recontoured landforms (slopes, gradients etc): from building, rail and road infrastructure: Change to natural surface drainage - SW directional characteristics, SW flow, SW quality/TSS, SW flow"/>
        <s v="(D:U) Mine access (shaft / incline) construction: Disruption of natural surface drainage - SW directional characteristics, SW volume/quantity, SW quality, GW directional characteristics, GW quantity/volume, GW quality/TSS, SW flow, GW flow"/>
        <s v="(P:U) Coal on-site transport: stockpiles: Fire - GW quality, SW quality/TSS, Pollutants (e.g. metals/trace elements/sulfides/phosphorous)"/>
        <s v="(P:S) Product coal stockpiling: Fire - GW quality, SW quality/TSS, TDS, pH, Pollutants (e.g. metals/trace elements/sulfides/phosphorous)"/>
        <s v="(P:S) Run-of-mine (ROM) plants: Fire - GW quality, SW quality/TSS, TDS, pH, Pollutants (e.g. metals/trace elements/sulfides/phosphorous)"/>
        <s v="(P:O) Spontaneous Combustion : Fire - GW quality, SW quality/Gasses (e.g. Sulfur/Nitrogen Oxides), Pollutants (e.g. metals/trace elements/sulfides/phosphorous)"/>
        <s v="(P:O) Coal on-site transport: Spillage: substantial (e.g. diesel) - GW quality, SW quality/Hydrocarbons"/>
        <s v="(P:U) Mine ventilation: Spillage: from maintenance vehicles - GW quality/Pollutants (e.g. metals/trace elements/sulfides/phosphorous)"/>
        <s v="(E:O) Materials delivery and storage: Spillage - SW quality/TSS, Drilling mud products, TDS, Pollutants (e.g. metals/trace elements/sulfides/phosphorous), Hydrocarbons"/>
        <s v="(D:U) Gas pre-drainage, surface to inseam: materials delivery and storage: Spillage - SW quality/TSS, Drilling mud products, TDS, Pollutants (e.g. metals/trace elements/sulfides/phosphorous), Hydrocarbons"/>
        <s v="(D:U) Mine dewatering drilling: materials delivery and storage: Spillage - SW quality/TSS, Drilling mud products, TDS, Pollutants (e.g. metals/trace elements/sulfides/phosphorous), Hydrocarbons"/>
        <s v="(E:U) Materials delivery and storage: Spillage - SW quality/TSS, Drilling mud products, TDS, Pollutants (e.g. metals/trace elements/sulfides/phosphorous), Hydrocarbons"/>
        <s v="(P:U) Gas post-drainage, surface to goaf: materials delivery and storage: Spillage - SW quality/TSS, Drilling mud products, TDS, Pollutants (e.g. metals/trace elements/sulfides/phosphorous), Hydrocarbons"/>
        <s v="(D:O) Dam construction : Spillage: fuel - SW quality/Pollutants (e.g. metals/trace elements/sulfides/phosphorous), Hydrocarbons"/>
        <s v="(D:U) Dam construction : Spillage: fuel - SW quality/Pollutants (e.g. metals/trace elements/sulfides/phosphorous), Hydrocarbons"/>
        <s v="(D:U) Development of mine panels (construction of roadways): Spillage: fuel - SW quality/Pollutants (e.g. metals/trace elements/sulfides/phosphorous), Hydrocarbons"/>
        <s v="(D:U) Gas pre-drainage, underground: drilling: Very localised water table reduction - GW level/GW level"/>
        <s v="(P:S) Coal processing waste material: handling, transport, storage: Equipment failure (pipe) - GW quality, SW quality/TSS, TDS, pH, Pollutants (e.g. metals/trace elements/sulfides/phosphorous)"/>
        <s v="(D:O) Waste byproduct: treatment of water: Equipment failure: pipe failure to tailings dam - GW quality, SW quality/TSS, Pollutants (e.g. metals/trace elements/sulfides/phosphorous)"/>
        <s v="(D:I) Haul road construction: Disruption of natural surface drainage - SW directional characteristics, SW volume/quantity, SW quality/TSS, SW flow"/>
        <s v="(D:I) Off-lease and on-lease roadways  (construction phase): Disruption of natural surface drainage - SW directional characteristics, SW volume/quantity, SW quality/TSS, SW flow"/>
        <s v="(D:I) Rail easement construction: Disruption of natural surface drainage - SW directional characteristics, SW volume/quantity, SW quality/TSS, SW flow"/>
        <s v="(D:I) Administration, workshop, service facilities (construction phase): Spillage: substantial l (e.g. diesel) - GW quality, SW quality/Hydrocarbons"/>
        <s v="(E:I) Temporary accommodation, administration, workshop, depots, stock piles, service facilities: Spillage: substantial l (e.g. diesel) - GW quality, SW quality/Hydrocarbons"/>
        <s v="(P:I) Daily operational use of roads: haulage, inspection, maintenance etc: Spillage: substantial (e.g. diesel) - GW quality, SW quality/Hydrocarbons"/>
        <s v="(P:O) Onsite mine equipment storage: Spillage: substantial (e.g. diesel) - GW quality, SW quality/Hydrocarbons"/>
        <s v="(D:S) Temporary diesel generators (construction phase): Spillage: substantial l (e.g. diesel) - GW quality, SW quality/Hydrocarbons"/>
        <s v="(D:U) Onsite / underground mine equipment storage: Spillage: substantial l (e.g. diesel) - GW quality, SW quality/Hydrocarbons"/>
        <s v="(P:U) Onsite mine equipment storage: Spillage: substantial l (e.g. diesel) - GW quality, SW quality/Hydrocarbons"/>
        <s v="(D:I) Power, water and communications network: connection to existing grids: Soil erosion following heavy rainfall - SW quality/TSS"/>
        <s v="(E:I) Temporary accommodation, administration, workshop, depots, stock piles, service facilities: Soil erosion following heavy rainfall - SW quality/TSS"/>
        <s v="(E:O) Site preparation and construction for drilling activities: Soil erosion following heavy rainfall - SW quality/TSS"/>
        <s v="(P:I) Materials storage facilities (e.g. fuel, oil and explosives): Spillage: accidental - GW quality, SW quality/Hydrocarbons"/>
        <s v="(E:O) Ground-based geophysics: Interuption of natural surface drainage - SW directional characteristics, SW volume/quantity, SW quality/TSS, SW flow"/>
        <s v="(E:U) Ground-based geophysics: Interuption of natural surface drainage - SW directional characteristics, SW volume/quantity, SW quality/TSS, SW flow"/>
        <s v="(E:O) Drilling and coring: Mud pressure unbalance between well and aquifer - GW quality/TSS, Drilling mud products, TDS"/>
        <s v="(P:O) Dewatering, treatment, reuse and disposal : Treatment plant failure - GW quality, SW quality /TSS, Pollutants (e.g. metals/trace elements/sulfides/phosphorous), TDS"/>
        <s v="(P:U) Inseam gas pre-drainage, underground: drilling: Accidental intersection with major hydraulicly transmissive fault - GW flow, GW quantity/volume, change in GW pressure, GW quantity/volume/change in GW pressure"/>
        <s v="(D:O) Mine dewatering, treatment, reuse and disposal: Treatment plant failure - GW quality, SW quality/TSS, Pollutants (e.g. metals/trace elements/sulfides/phosphorous)"/>
        <s v="(P:U) Mine dewatering, treatment, reuse and disposal: Treatment plant failure - GW quality, SW quality/TSS, Pollutants (e.g. metals/trace elements/sulfides/phosphorous)"/>
        <s v="(P:O) Mine dewatering, treatment, reuse and disposal: Treatment plant failure - GW quality, SW quality/TSS, Pollutants (e.g. metals/trace elements/sulfides/phosphorous), TDS"/>
        <s v="(P:U) Long wall coal extraction: Fire/explosion - GW quality/Pollutants (e.g. metals/trace elements/sulfides/phosphorous)"/>
        <s v="(D:O) Waste rock blasting, excavation and storage: Fire: pit - GW quality, SW quality/TSS, Pollutants (e.g. metals/trace elements/sulfides/phosphorous)"/>
        <s v="(P:O) Coal excavation: Fire: pit - GW quality, SW quality/TSS, Pollutants (e.g. metals/trace elements/sulfides/phosphorous)"/>
        <s v="(P:O) Coal on-site transport: stockpiles: Fire - GW quality, SW quality/TSS, Pollutants (e.g. metals/trace elements/sulfides/phosphorous)"/>
        <s v="(P:O) Waste rock blasting, excavation and storage: Fire: pit - GW quality, SW quality/TSS, Pollutants (e.g. metals/trace elements/sulfides/phosphorous)"/>
        <s v="(P:U) Spontaneous Combustion : Fire - GW quality/Gasses (e.g. Sulfur/Nitrogen Oxides), Pollutants (e.g. metals/trace elements/sulfides/phosphorous)"/>
        <s v="(D:O) Dam construction for freshwater storage: Soil erosion following heavy rainfall - SW quality/TSS"/>
        <s v="(P:I) Haul road construction: Disruption of natural surface drainage - SW directional characteristics, SW volume/quantity, SW quality/TSS, SW flow"/>
        <s v="(D:U) Gas pre-drainage, surface to inseam: site preparation: Soil erosion following heavy rainfall - SW quality/TSS"/>
        <s v="(D:U) Mine access (adit / incline) construction: Soil erosion following heavy rainfall - SW quality/TSS"/>
        <s v="(D:U) Mine access (shaft / incline) construction: Soil erosion following heavy rainfall - SW quality/TSS"/>
        <s v="(D:U) Ventilation shaft construction: Soil erosion following heavy rainfall - SW quality/TSS"/>
        <s v="(E:U) Site preparation and construction for drilling activities: Soil erosion following heavy rainfall - SW quality/TSS"/>
        <s v="(P:U) Gas post-drainage, surface to goaf: site preparation: Soil erosion following heavy rainfall - SW quality/TSS"/>
        <s v="(E:U) Ground-based geophysics: Soil erosion following heavy rainfall - SW quality/TSS"/>
        <s v="(E:O) Drilling and coring: Very localised water table reduction - GW level/GW level"/>
        <s v="(D:U) Gas pre-drainage, surface to inseam: drilling: Very localised water table reduction - GW level/GW level"/>
        <s v="(D:U) Mine dewatering drilling: drilling: Very localised water table reduction - GW level/GW level"/>
        <s v="(E:U) Drilling and coring: Very localised water table reduction - GW level/GW level"/>
        <s v="(D:U) Gas pre-drainage, surface to inseam: drilling: Mud pressure unbalance between well and aquifer - GW quality/TSS, Drilling mud products, TDS"/>
        <s v="(D:U) Mine dewatering drilling: drilling: Mud pressure unbalance between well and aquifer - GW quality/TSS, Drilling mud products, TDS"/>
        <s v="(E:U) Drilling and coring: Mud pressure unbalance between well and aquifer - GW quality/TSS, Drilling mud products, TDS"/>
        <s v="(P:U) Gas post-drainage, surface to goaf: drilling: Mud pressure unbalance between well and aquifer - GW quality/TSS, Drilling mud products, TDS"/>
        <s v="(P:U) Underground vehicle movements: Spillage: e.g. fuel - GW quality/GW quality"/>
        <s v="(D:I) Creek diversions, levee bunds, creek crossings: Disruption of natural surface drainage - SW directional characteristics, SW volume/quantity, SW quality/TSS, SW flow"/>
        <s v="(D:I) Administration, workshop, service facilities (construction phase): Disruption of natural surface drainage - SW directional characteristics, SW volume/quantity, SW quality/TSS, SW flow"/>
        <s v="(E:I) Temporary accommodation, administration, workshop, depots, stock piles, service facilities: Disruption of natural surface drainage - SW directional characteristics, SW volume/quantity, SW quality/TSS, SW flow"/>
        <s v="(D:I) Power, water and communications network: connection to existing grids: Disruption of natural surface drainage - SW directional characteristics, SW volume/quantity, SW quality/TSS, SW flow"/>
        <s v="(D:O) Waste rock blasting, excavation and storage: Failure of the storage: slope failure - SW directional characteristics/SW flow"/>
        <s v="(P:O) Waste rock blasting, excavation and storage: Failure of the storage: slope failure - SW directional characteristics/SW flow"/>
        <s v="(P:S) Coal on-site processing: Spillage: coal slurry - GW quality, SW quality/TSS, TDS, pH, Pollutants (e.g. metals/trace elements/sulfides/phosphorous)"/>
        <s v="(D:U) Gas pre-drainage, underground: drilling: Accidental intersection with major hydraulicly transmissive fault - GW flow, GW quantity/volume, change in GW pressure,  GW quantity/volume/change in GW pressure"/>
        <s v="(D:O) Waste rock blasting, excavation and storage: Fire: storage - GW quality, SW quality/TSS, Pollutants (e.g. metals/trace elements/sulfides/phosphorous)"/>
        <s v="(P:O) Waste rock blasting, excavation and storage: Fire: storage - GW quality, SW quality/TSS, Pollutants (e.g. metals/trace elements/sulfides/phosphorous)"/>
        <s v="(P:U) Coal on-site transport: Fire - GW quality, SW quality/TSS, Pollutants (e.g. metals/trace elements/sulfides/phosphorous)"/>
        <s v="(D:U) Mine access (adit / incline) construction: Spillage: e.g. fuel - GW quality/Hydrocarbons"/>
        <s v="(D:U) Mine access (shaft / incline) construction: Spillage: e.g. fuel - GW quality/Hydrocarbons"/>
        <s v="(D:O) Waste rock blasting, excavation and storage: Spillage: during explosive preparation - SW quality/Hydrocarbons"/>
        <s v="(P:O) Waste rock blasting, excavation and storage: Spillage: during explosive preparation - SW quality/Hydrocarbons"/>
        <s v="(D:U) Waste rock removal and storage during construction of mine access (adit/shaft/incline): Spillage: during explosive preparation - SW quality/Hydrocarbons"/>
        <s v="(E:O) Surface water and mud storage and evaporation: Overflow and/or loss of containment - GW quality, SW quality/TSS, Drilling mud products, TDS"/>
        <s v="(D:U) Gas pre-drainage, surface to inseam: Surface water and mud storage and evaporation: Overflow and/or loss of containment of water/mud storage - GW quality, SW quality/TSS, Drilling mud products, TDS"/>
        <s v="(D:U) Mine dewatering drilling: Surface water and mud storage and evaporation: Overflow and/or loss of containment of water/mud storage - GW quality, SW quality/TSS, Drilling mud products, TDS"/>
        <s v="(E:U) Surface water and mud storage and evaporation: Overflow and/or loss of containment - GW quality, SW quality/TSS, Drilling mud products, TDS"/>
        <s v="(P:U) Gas post-drainage, surface to goaf: Surface water and mud storage and evaporation: Overflow and/or loss of containment of water/mud storage - GW quality, SW quality/TSS, Drilling mud products, TDS"/>
        <s v="(E:O) Ground-based geophysics: Soil erosion following heavy rainfall - SW quality/TSS"/>
        <s v="(E:O) Site clean-up and rehabilitation: Mud and drill cutting spillage - SW quality/TSS, Drilling mud products, TDS"/>
        <s v="(E:U) Site clean-up and rehabilitation: Mud and drill cutting spillage - SW quality/TSS, Drilling mud products, TDS"/>
        <s v="(P:U) Gas post-drainage, surface to goaf: site clean-up and rehabilitation: Mud and drill cutting spillage - SW quality/TSS, Drilling mud products, TDS"/>
        <s v="(D:U) Mine dewatering drilling: site preparation: Soil erosion following heavy rainfall - SW quality/TSS"/>
        <s v="(E:U) Drilling and coring: Accidental intersection of artesian aquifer - change in GW pressure/change in GW pressure"/>
        <s v="(D:U) Waste rock removal and storage during construction of mine access (adit/shaft/incline): Fire: storage - GW quality, SW quality/TSS, Pollutants (e.g. metals/trace elements/sulfides/phosphorous)"/>
        <s v="(D:U) Mine access (adit / incline) construction: Fire - GW quality/TSS, Pollutants (e.g. metals/trace elements/sulfides/phosphorous)"/>
        <s v="(D:U) Mine access (shaft / incline) construction: Fire - GW quality, SW quality/TSS, Pollutants (e.g. metals/trace elements/sulfides/phosphorous)"/>
        <s v="(D:U) Ventilation shaft construction: Fire - GW quality, SW quality/TSS, Pollutants (e.g. metals/trace elements/sulfides/phosphorous)"/>
        <s v="(D:U) Creek line diversion: Change to natural surface drainage - SW directional characteristics, SW volume/quantity, SW quality/TSS, SW flow"/>
        <s v="(D:U) Gas pre-drainage, surface to inseam: site clean-up and rehabilitation: Mud and drill cutting spillage - SW quality/TSS, Drilling mud products, TDS"/>
        <s v="(D:U) Mine dewatering drilling: site clean-up and rehabilitation: Mud and drill cutting spillage - SW quality/TSS, Drilling mud products, TDS"/>
        <s v="(D:U) Waste rock removal and storage during construction of mine access (adit/shaft/incline): Failure of the storage: slope failure - SW directional characteristics/SW flow"/>
        <s v="(M:S) Water management structures (dams, levee bunds and diversions): Change to natural surface drainage - SW directional characteristics, SW flow, SW quality/TSS, SW flow"/>
        <s v="(M:S) Water management structures (dams, levee bunds and diversions): Excessive runoff during closure - GW quality, SW quality/TSS, TDS"/>
        <s v="(D:U) Development of mine panles (construction of roadways): Impacts of ground support staff - GW quality/Pollutants (e.g. metals/trace elements/sulfides/phosphorous)"/>
        <s v="(D:I) Administration, workshop, service facilities (construction phase): Impacts of ground support staff - SW quality/Pollutants (e.g. metals/trace elements/sulfides/phosphorous)"/>
        <s v="(D:I) Haul road construction: Impacts of ground support staff - SW quality/Pollutants (e.g. metals/trace elements/sulfides/phosphorous)"/>
        <s v="(D:I) Off-lease and on-lease roadways  (construction phase): Impacts of ground support staff - SW quality/Pollutants (e.g. metals/trace elements/sulfides/phosphorous)"/>
        <s v="(D:I) Rail easement construction: Impacts of ground support staff - SW quality/Pollutants (e.g. metals/trace elements/sulfides/phosphorous)"/>
        <s v="(E:I) Temporary accommodation, administration, workshop, depots, stock piles, service facilities: Impacts of ground support staff - SW quality/Pollutants (e.g. metals/trace elements/sulfides/phosphorous)"/>
        <s v="(P:I) New haul road construction: Impacts of ground support staff - SW quality/Pollutants (e.g. metals/trace elements/sulfides/phosphorous)"/>
        <s v="(P:I) Off-lease and on-lease roadways: Impacts of ground support staff - SW quality/Pollutants (e.g. metals/trace elements/sulfides/phosphorous)"/>
        <s v="(D:O) Dam construction for freshwater storage: Impacts of ground support staff - SW quality/Pollutants (e.g. metals/trace elements/sulfides/phosphorous)"/>
        <s v="(D:O) Dam construction for mine water storage: Impacts of ground support staff - SW quality/Pollutants (e.g. metals/trace elements/sulfides/phosphorous)"/>
        <s v="(D:O) Dam construction for tailings storage: Impacts of ground support staff - SW quality/Pollutants (e.g. metals/trace elements/sulfides/phosphorous)"/>
        <s v="(D:O) Topsoil and waste rock dump site preparation: Impacts of ground support staff - SW quality/Pollutants (e.g. metals/trace elements/sulfides/phosphorous)"/>
        <s v="(E:O) Site preparation and construction for drilling activities: Impacts of ground support staff - SW quality/Pollutants (e.g. metals/trace elements/sulfides/phosphorous)"/>
        <s v="(D:U) Dam construction for freshwater storage: Impacts of ground support staff - SW quality/Pollutants (e.g. metals/trace elements/sulfides/phosphorous)"/>
        <s v="(D:U) Dam construction for mine water storage: Impacts of ground support staff - SW quality/Pollutants (e.g. metals/trace elements/sulfides/phosphorous)"/>
        <s v="(D:U) Dam construction for tailings storage: Impacts of ground support staff - SW quality/Pollutants (e.g. metals/trace elements/sulfides/phosphorous)"/>
        <s v="(D:U) Gas pre-drainage, surface to inseam: site preparation: Impacts of ground support staff - SW quality/Pollutants (e.g. metals/trace elements/sulfides/phosphorous)"/>
        <s v="(D:U) Mine access (adit / incline) construction: Impacts of ground support staff - SW quality/Pollutants (e.g. metals/trace elements/sulfides/phosphorous)"/>
        <s v="(D:U) Mine access (shaft / incline) construction: Impacts of ground support staff - SW quality/Pollutants (e.g. metals/trace elements/sulfides/phosphorous)"/>
        <s v="(D:U) Mine dewatering drilling: site preparation: Impacts of ground support staff - SW quality/Pollutants (e.g. metals/trace elements/sulfides/phosphorous)"/>
        <s v="(D:U) Ventilation shaft construction: Impacts of ground support staff - SW quality/Pollutants (e.g. metals/trace elements/sulfides/phosphorous)"/>
        <s v="(E:U) Site preparation and construction for drilling activities: Impacts of ground support staff - SW quality/Pollutants (e.g. metals/trace elements/sulfides/phosphorous)"/>
        <s v="(P:U) Gas post-drainage, surface to goaf: site preparation: Impacts of ground support staff - SW quality/Pollutants (e.g. metals/trace elements/sulfides/phosphorous)"/>
        <s v="(P:U) Long wall coal extraction: Impacts of ground support staff - SW quality/Pollutants (e.g. metals/trace elements/sulfides/phosphorous)"/>
        <s v="(E:O) Ground-based geophysics: Impacts of ground support staff - SW quality/Pollutants (e.g. metals/trace elements/sulfides/phosphorous)"/>
        <s v="(E:U) Ground-based geophysics: Impacts of ground support staff - SW quality/Pollutants (e.g. metals/trace elements/sulfides/phosphorous)"/>
        <s v="(E:O) Surface core testing: Impacts of ground support staff - SW quality/Pollutants (e.g. metals/trace elements/sulfides/phosphorous)"/>
        <s v="(E:U) Surface core testing: Impacts of ground support staff - SW quality/Pollutants (e.g. metals/trace elements/sulfides/phosphorous)"/>
      </sharedItems>
    </cacheField>
    <cacheField name="Lo_Sev" numFmtId="0">
      <sharedItems containsSemiMixedTypes="0" containsString="0" containsNumber="1" containsInteger="1" minValue="3" maxValue="7"/>
    </cacheField>
    <cacheField name="Hi_Sev" numFmtId="0">
      <sharedItems containsSemiMixedTypes="0" containsString="0" containsNumber="1" containsInteger="1" minValue="3" maxValue="9"/>
    </cacheField>
    <cacheField name="Impact_Causes" numFmtId="0">
      <sharedItems count="22" longText="1">
        <s v="Inevitable, Deliberate (e.g. mining below water table, in recharge areas, removal of rock mass, more than one aquifer intersected by pit)"/>
        <s v="Physical disruption river boundary or channel, creation GW flow paths"/>
        <s v="Containment failure, leaching, flooding (e.g. lining material failure, plant failure, mechanical failure, pipe fatigue)"/>
        <s v="Poor design, construction, implementation, management (e.g. Abandonment practice, bore location, lack of knowledge, historical data records, sealing practices, geological characterisation)"/>
        <s v="Consolidation of loose backfill"/>
        <s v="Incomplete grouting"/>
        <s v="Poor design, construction, implementation, management (e.g. Abandonment practice, bore location, lack of knowledge, historical data records, sealing practices, geological characterisation); Containment failure, leaching, flooding (e.g. lining material failure, plant failure, mechanical failure, pipe fatigue)"/>
        <s v="New topography, combined with timing of new vegetation and rainfall"/>
        <s v="Diverting site drain line"/>
        <s v="Ineffective revegetation due to (e.g. disease, poor topsoil, fire, weather, weeds)"/>
        <s v="Digging through multiple stratigraphic (geological) units, change in groundwater gradients"/>
        <s v="Corridor, site vegetation removal (e.g. removing rocks and topsoil)"/>
        <s v="Human error, accident; Containment failure, leaching, flooding (e.g. lining material failure, plant failure, mechanical failure, pipe fatigue)"/>
        <s v="Natural disaster (e.g. earthquake); Poor design, construction, implementation, management (e.g. Abandonment practice, bore location, lack of knowledge, historical data records, sealing practices, geological characterisation)"/>
        <s v="Human error, accident; Poor design, construction, implementation, management (e.g. Abandonment practice, bore location, lack of knowledge, historical data records, sealing practices, geological characterisation)"/>
        <s v="Erosion / sedimentation"/>
        <s v="Number of drilling control issues"/>
        <s v="Coal characteristics, waste characteristics, spontaneous combustion, bushfire"/>
        <s v="Human error, accident"/>
        <s v="Interupting ephermeral water courses"/>
        <s v="Coal and waste characteristics, spontaneous combustion,  bushfire"/>
        <s v="Litter, spills"/>
      </sharedItems>
    </cacheField>
    <cacheField name="Lo_Lik" numFmtId="0">
      <sharedItems containsSemiMixedTypes="0" containsString="0" containsNumber="1" minValue="-3" maxValue="2.5"/>
    </cacheField>
    <cacheField name="Hi_Lik" numFmtId="0">
      <sharedItems containsSemiMixedTypes="0" containsString="0" containsNumber="1" minValue="-2.5" maxValue="2.5"/>
    </cacheField>
    <cacheField name="Current_Controls" numFmtId="0">
      <sharedItems longText="1"/>
    </cacheField>
    <cacheField name="Lo_Det" numFmtId="0">
      <sharedItems containsSemiMixedTypes="0" containsString="0" containsNumber="1" minValue="-0.5" maxValue="3"/>
    </cacheField>
    <cacheField name="Hi_Det" numFmtId="0">
      <sharedItems containsSemiMixedTypes="0" containsString="0" containsNumber="1" minValue="-0.5" maxValue="4"/>
    </cacheField>
    <cacheField name="Lo_RPN" numFmtId="0">
      <sharedItems containsSemiMixedTypes="0" containsString="0" containsNumber="1" minValue="-0.5" maxValue="8.5"/>
    </cacheField>
    <cacheField name="Hi_RPN" numFmtId="0">
      <sharedItems containsSemiMixedTypes="0" containsString="0" containsNumber="1" minValue="1.5" maxValue="14"/>
    </cacheField>
    <cacheField name="Lo_RS" numFmtId="0">
      <sharedItems containsSemiMixedTypes="0" containsString="0" containsNumber="1" minValue="0" maxValue="8"/>
    </cacheField>
    <cacheField name="Hi_RS" numFmtId="0">
      <sharedItems containsSemiMixedTypes="0" containsString="0" containsNumber="1" minValue="1.5" maxValue="11"/>
    </cacheField>
    <cacheField name="MidpointRPN" numFmtId="0">
      <sharedItems containsSemiMixedTypes="0" containsString="0" containsNumber="1" minValue="0.5" maxValue="11"/>
    </cacheField>
    <cacheField name="ErrorBarsRPN" numFmtId="0">
      <sharedItems containsSemiMixedTypes="0" containsString="0" containsNumber="1" minValue="0.5" maxValue="3.5"/>
    </cacheField>
    <cacheField name="InScope" numFmtId="0">
      <sharedItems containsSemiMixedTypes="0" containsString="0" containsNumber="1" containsInteger="1" minValue="0" maxValue="1" count="2">
        <n v="1"/>
        <n v="0"/>
      </sharedItems>
    </cacheField>
    <cacheField name="ScopeDetail" numFmtId="0">
      <sharedItems count="3">
        <s v="Site based risk management"/>
        <s v="Modelling"/>
        <s v="Narrative"/>
      </sharedItems>
    </cacheField>
    <cacheField name="Grouping" numFmtId="0">
      <sharedItems count="19">
        <s v="Loss of containment (due to construction or design, slope failure)"/>
        <s v="Leaching/leaking from storage ponds and stockpiles"/>
        <s v="Disruption of surface drainage network (site-based)"/>
        <s v="Subsidence due to underground mining"/>
        <s v="Groundwater dewatering of target seam (underground) and layers to coal seam (open cut)"/>
        <s v="Changes to water quality associated with depressurisation and connecting aquifers"/>
        <s v="Disruption of natural surface drainage and change in run-off (interception of run-off by pit)"/>
        <s v="Post mining - creation of groundwater sink, artificial point of recharge"/>
        <s v="Inter aquifer connectivity - Shaft construction, bore construction"/>
        <s v="Mine rehabilitation issues"/>
        <s v="Spillages and disposals"/>
        <s v="Vegetation clearance and subsequent soil erosion following heavy rainfall"/>
        <s v="Equipment/infrastructure failure"/>
        <s v="Unregulated or forced release of water due to dam/containment failure"/>
        <s v="Disruption of surface drainage network (site-based infrastructure, plant and facilities, roads, creek crossings)"/>
        <s v="Disruption of natural surface drainage (beyond site, e.g. rail)"/>
        <s v="Re-contouring, compaction and settlement following backfill"/>
        <s v="Fire"/>
        <s v="Ground staff impacts, spillage, dust suppression"/>
      </sharedItems>
    </cacheField>
    <cacheField name="etc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7">
  <r>
    <s v="Open pit"/>
    <s v="Development"/>
    <x v="0"/>
    <x v="0"/>
    <s v="GW composition, GW quality"/>
    <x v="0"/>
    <n v="3"/>
    <n v="4"/>
    <x v="0"/>
    <n v="-0.5"/>
    <n v="0.5"/>
    <s v="Regulations (e.g. bore construction standards, testing, abandonment practice, waste disposal practice, discharge license, guidelines for slug testing)"/>
    <n v="2.5"/>
    <n v="4"/>
    <n v="5"/>
    <n v="8.5"/>
    <n v="2.5"/>
    <n v="4.5"/>
  </r>
  <r>
    <s v="Open pit"/>
    <s v="Production"/>
    <x v="1"/>
    <x v="0"/>
    <s v="GW composition, GW quality"/>
    <x v="0"/>
    <n v="3"/>
    <n v="4"/>
    <x v="0"/>
    <n v="-0.5"/>
    <n v="0.5"/>
    <s v="Regulations (e.g. bore construction standards, testing, abandonment practice, waste disposal practice, discharge license, guidelines for slug testing)"/>
    <n v="2.5"/>
    <n v="4"/>
    <n v="5"/>
    <n v="8.5"/>
    <n v="2.5"/>
    <n v="4.5"/>
  </r>
  <r>
    <s v="Surface facilities"/>
    <s v="Rehabilitation"/>
    <x v="2"/>
    <x v="0"/>
    <s v="GW composition, GW quality"/>
    <x v="0"/>
    <n v="3"/>
    <n v="4"/>
    <x v="0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</r>
  <r>
    <s v="Undergound mine layout"/>
    <s v="Development"/>
    <x v="0"/>
    <x v="0"/>
    <s v="GW composition, GW quality"/>
    <x v="0"/>
    <n v="3"/>
    <n v="4"/>
    <x v="0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</r>
  <r>
    <s v="Undergound mine layout"/>
    <s v="Development"/>
    <x v="3"/>
    <x v="0"/>
    <s v="GW composition, GW quality"/>
    <x v="0"/>
    <n v="3"/>
    <n v="5"/>
    <x v="0"/>
    <n v="-1.5"/>
    <n v="-0.5"/>
    <s v="Regulations (e.g. bore construction standards, testing, abandonment practice, waste disposal practice, discharge license, guidelines for slug testing)"/>
    <n v="2"/>
    <n v="3"/>
    <n v="3.5"/>
    <n v="7.5"/>
    <n v="1.5"/>
    <n v="4.5"/>
  </r>
  <r>
    <s v="Undergound mine layout"/>
    <s v="Production"/>
    <x v="1"/>
    <x v="0"/>
    <s v="GW composition, GW quality"/>
    <x v="0"/>
    <n v="3"/>
    <n v="4"/>
    <x v="0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</r>
  <r>
    <s v="Undergound mine layout"/>
    <s v="Development"/>
    <x v="4"/>
    <x v="1"/>
    <s v="GW composition, GW quality"/>
    <x v="1"/>
    <n v="3"/>
    <n v="5"/>
    <x v="1"/>
    <n v="-2"/>
    <n v="-1"/>
    <s v="Regulations (e.g. bore construction standards, testing, abandonment practice, waste disposal practice, discharge license, guidelines for slug testing)"/>
    <n v="2.5"/>
    <n v="3.5"/>
    <n v="3.5"/>
    <n v="7.5"/>
    <n v="1"/>
    <n v="4"/>
  </r>
  <r>
    <s v="Undergound mine layout"/>
    <s v="Development"/>
    <x v="5"/>
    <x v="1"/>
    <s v="GW composition, GW quality"/>
    <x v="1"/>
    <n v="3"/>
    <n v="4"/>
    <x v="1"/>
    <n v="-2"/>
    <n v="-1"/>
    <s v="Regulations (e.g. bore construction standards, testing, abandonment practice, waste disposal practice, discharge license, guidelines for slug testing)"/>
    <n v="2.5"/>
    <n v="3.5"/>
    <n v="3.5"/>
    <n v="6.5"/>
    <n v="1"/>
    <n v="3"/>
  </r>
  <r>
    <s v="Undergound mine layout"/>
    <s v="Development"/>
    <x v="5"/>
    <x v="2"/>
    <s v="GW quantity/volume, change in GW pressure, GW quality"/>
    <x v="2"/>
    <n v="3"/>
    <n v="4"/>
    <x v="1"/>
    <n v="-2"/>
    <n v="-1"/>
    <s v="Regulations (e.g. bore construction standards, testing, abandonment practice, waste disposal practice, discharge license, guidelines for slug testing)"/>
    <n v="2.5"/>
    <n v="4"/>
    <n v="3.5"/>
    <n v="7"/>
    <n v="1"/>
    <n v="3"/>
  </r>
  <r>
    <s v="Undergound mine layout"/>
    <s v="Development"/>
    <x v="6"/>
    <x v="2"/>
    <s v="GW quantity/volume, change in GW pressure, GW quality"/>
    <x v="2"/>
    <n v="3"/>
    <n v="4"/>
    <x v="2"/>
    <n v="-2"/>
    <n v="-1"/>
    <s v="Dewatering;  Good design, monitoring, management (e.g. site selection, erosion control, engineering works, formation knowledge, monitor temp and water, pipe inspection, staff training)"/>
    <n v="2.5"/>
    <n v="4"/>
    <n v="3.5"/>
    <n v="7"/>
    <n v="1"/>
    <n v="3"/>
  </r>
  <r>
    <s v="Undergound mine layout"/>
    <s v="Development"/>
    <x v="4"/>
    <x v="2"/>
    <s v="GW quantity/volume, change in GW pressure, GW quality"/>
    <x v="2"/>
    <n v="3"/>
    <n v="4"/>
    <x v="2"/>
    <n v="-2"/>
    <n v="-1"/>
    <s v="Dewatering;  Good design, monitoring, management (e.g. site selection, erosion control, engineering works, formation knowledge, monitor temp and water, pipe inspection, staff training)"/>
    <n v="2.5"/>
    <n v="4"/>
    <n v="3.5"/>
    <n v="7"/>
    <n v="1"/>
    <n v="3"/>
  </r>
  <r>
    <s v="Open pit"/>
    <s v="Development"/>
    <x v="7"/>
    <x v="3"/>
    <s v="SW quality"/>
    <x v="3"/>
    <n v="4"/>
    <n v="7"/>
    <x v="3"/>
    <n v="-1"/>
    <n v="-0.5"/>
    <s v="Good design, monitoring, management (e.g. site selection, erosion control, engineering works, formation knowledge, monitor temp and water, pipe inspection, staff training)"/>
    <n v="0"/>
    <n v="0"/>
    <n v="3"/>
    <n v="6.5"/>
    <n v="3"/>
    <n v="6.5"/>
  </r>
  <r>
    <s v="Infrastructure"/>
    <s v="Development"/>
    <x v="8"/>
    <x v="3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Development"/>
    <x v="9"/>
    <x v="3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Development"/>
    <x v="10"/>
    <x v="3"/>
    <s v="SW quality"/>
    <x v="3"/>
    <n v="4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Infrastructure"/>
    <s v="Development"/>
    <x v="11"/>
    <x v="3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Production"/>
    <x v="12"/>
    <x v="3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Production"/>
    <x v="13"/>
    <x v="3"/>
    <s v="SW quality"/>
    <x v="3"/>
    <n v="3"/>
    <n v="5"/>
    <x v="3"/>
    <n v="-0.5"/>
    <n v="0"/>
    <s v="Good design, monitoring, management (e.g. site selection, erosion control, engineering works, formation knowledge, monitor temp and water, pipe inspection, staff training)"/>
    <n v="0"/>
    <n v="0"/>
    <n v="2.5"/>
    <n v="5"/>
    <n v="2.5"/>
    <n v="5"/>
  </r>
  <r>
    <s v="Infrastructure"/>
    <s v="Development"/>
    <x v="14"/>
    <x v="3"/>
    <s v="SW quality"/>
    <x v="3"/>
    <n v="3"/>
    <n v="4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Infrastructure"/>
    <s v="Exploration and appraisal"/>
    <x v="15"/>
    <x v="3"/>
    <s v="SW quality"/>
    <x v="3"/>
    <n v="3"/>
    <n v="4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Open pit"/>
    <s v="Exploration and appraisal"/>
    <x v="16"/>
    <x v="3"/>
    <s v="SW quality"/>
    <x v="3"/>
    <n v="3"/>
    <n v="4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Undergound mine layout"/>
    <s v="Development"/>
    <x v="17"/>
    <x v="3"/>
    <s v="SW quality"/>
    <x v="3"/>
    <n v="3"/>
    <n v="4"/>
    <x v="3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</r>
  <r>
    <s v="Undergound mine layout"/>
    <s v="Development"/>
    <x v="6"/>
    <x v="3"/>
    <s v="SW quality"/>
    <x v="3"/>
    <n v="3"/>
    <n v="4"/>
    <x v="3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</r>
  <r>
    <s v="Undergound mine layout"/>
    <s v="Development"/>
    <x v="4"/>
    <x v="3"/>
    <s v="SW quality"/>
    <x v="3"/>
    <n v="3"/>
    <n v="4"/>
    <x v="3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</r>
  <r>
    <s v="Undergound mine layout"/>
    <s v="Development"/>
    <x v="5"/>
    <x v="3"/>
    <s v="SW quality"/>
    <x v="3"/>
    <n v="3"/>
    <n v="4"/>
    <x v="3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</r>
  <r>
    <s v="Undergound mine layout"/>
    <s v="Exploration and appraisal"/>
    <x v="16"/>
    <x v="3"/>
    <s v="SW quality"/>
    <x v="3"/>
    <n v="3"/>
    <n v="4"/>
    <x v="3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</r>
  <r>
    <s v="Undergound mine layout"/>
    <s v="Production"/>
    <x v="18"/>
    <x v="3"/>
    <s v="SW quality"/>
    <x v="3"/>
    <n v="3"/>
    <n v="4"/>
    <x v="3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</r>
  <r>
    <s v="Undergound mine layout"/>
    <s v="Development"/>
    <x v="19"/>
    <x v="3"/>
    <s v="SW quality"/>
    <x v="3"/>
    <n v="3"/>
    <n v="4"/>
    <x v="3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Undergound mine layout"/>
    <s v="Production"/>
    <x v="20"/>
    <x v="4"/>
    <s v="GW level"/>
    <x v="4"/>
    <n v="3"/>
    <n v="5"/>
    <x v="4"/>
    <n v="-2.5"/>
    <n v="-1"/>
    <s v="Good design, monitoring, management (e.g. site selection, erosion control, engineering works, formation knowledge, monitor temp and water, pipe inspection, staff training)"/>
    <n v="0.5"/>
    <n v="3"/>
    <n v="1"/>
    <n v="7"/>
    <n v="0.5"/>
    <n v="4"/>
  </r>
  <r>
    <s v="Undergound mine layout"/>
    <s v="Production"/>
    <x v="21"/>
    <x v="4"/>
    <s v="GW level"/>
    <x v="4"/>
    <n v="3"/>
    <n v="5"/>
    <x v="4"/>
    <n v="-2.5"/>
    <n v="-1"/>
    <s v="Good design, monitoring, management (e.g. site selection, erosion control, engineering works, formation knowledge, monitor temp and water, pipe inspection, staff training)"/>
    <n v="0.5"/>
    <n v="3"/>
    <n v="1"/>
    <n v="7"/>
    <n v="0.5"/>
    <n v="4"/>
  </r>
  <r>
    <s v="Undergound mine layout"/>
    <s v="Development"/>
    <x v="22"/>
    <x v="4"/>
    <s v="GW level"/>
    <x v="4"/>
    <n v="3"/>
    <n v="4"/>
    <x v="4"/>
    <n v="-2.5"/>
    <n v="-1.5"/>
    <s v="Good design, monitoring, management (e.g. site selection, erosion control, engineering works, formation knowledge, monitor temp and water, pipe inspection, staff training)"/>
    <n v="0.5"/>
    <n v="3"/>
    <n v="1"/>
    <n v="5.5"/>
    <n v="0.5"/>
    <n v="2.5"/>
  </r>
  <r>
    <s v="Open pit"/>
    <s v="Exploration and appraisal"/>
    <x v="23"/>
    <x v="4"/>
    <s v="GW level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Undergound mine layout"/>
    <s v="Development"/>
    <x v="24"/>
    <x v="4"/>
    <s v="GW level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Undergound mine layout"/>
    <s v="Development"/>
    <x v="25"/>
    <x v="4"/>
    <s v="GW level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Undergound mine layout"/>
    <s v="Exploration and appraisal"/>
    <x v="23"/>
    <x v="4"/>
    <s v="GW level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Open pit"/>
    <s v="Exploration and appraisal"/>
    <x v="23"/>
    <x v="5"/>
    <s v="GW quality"/>
    <x v="5"/>
    <n v="3"/>
    <n v="4"/>
    <x v="4"/>
    <n v="-1.5"/>
    <n v="0"/>
    <s v="Good design, monitoring, management (e.g. site selection, erosion control, engineering works, formation knowledge, monitor temp and water, pipe inspection, staff training)"/>
    <n v="-0.5"/>
    <n v="0.5"/>
    <n v="1"/>
    <n v="4.5"/>
    <n v="1.5"/>
    <n v="4"/>
  </r>
  <r>
    <s v="Undergound mine layout"/>
    <s v="Development"/>
    <x v="24"/>
    <x v="5"/>
    <s v="GW quality"/>
    <x v="5"/>
    <n v="3"/>
    <n v="4"/>
    <x v="4"/>
    <n v="-2"/>
    <n v="0"/>
    <s v="Good design, monitoring, management (e.g. site selection, erosion control, engineering works, formation knowledge, monitor temp and water, pipe inspection, staff training)"/>
    <n v="-0.5"/>
    <n v="0.5"/>
    <n v="0.5"/>
    <n v="4.5"/>
    <n v="1"/>
    <n v="4"/>
  </r>
  <r>
    <s v="Undergound mine layout"/>
    <s v="Development"/>
    <x v="25"/>
    <x v="5"/>
    <s v="GW quality"/>
    <x v="5"/>
    <n v="3"/>
    <n v="4"/>
    <x v="4"/>
    <n v="-2"/>
    <n v="0"/>
    <s v="Good design, monitoring, management (e.g. site selection, erosion control, engineering works, formation knowledge, monitor temp and water, pipe inspection, staff training)"/>
    <n v="-0.5"/>
    <n v="0.5"/>
    <n v="0.5"/>
    <n v="4.5"/>
    <n v="1"/>
    <n v="4"/>
  </r>
  <r>
    <s v="Undergound mine layout"/>
    <s v="Exploration and appraisal"/>
    <x v="23"/>
    <x v="5"/>
    <s v="GW quality"/>
    <x v="5"/>
    <n v="3"/>
    <n v="4"/>
    <x v="4"/>
    <n v="-2"/>
    <n v="0"/>
    <s v="Good design, monitoring, management (e.g. site selection, erosion control, engineering works, formation knowledge, monitor temp and water, pipe inspection, staff training)"/>
    <n v="-0.5"/>
    <n v="0.5"/>
    <n v="0.5"/>
    <n v="4.5"/>
    <n v="1"/>
    <n v="4"/>
  </r>
  <r>
    <s v="Undergound mine layout"/>
    <s v="Production"/>
    <x v="20"/>
    <x v="5"/>
    <s v="GW quality"/>
    <x v="5"/>
    <n v="3"/>
    <n v="4"/>
    <x v="4"/>
    <n v="-2"/>
    <n v="0"/>
    <s v="Good design, monitoring, management (e.g. site selection, erosion control, engineering works, formation knowledge, monitor temp and water, pipe inspection, staff training)"/>
    <n v="-0.5"/>
    <n v="0.5"/>
    <n v="0.5"/>
    <n v="4.5"/>
    <n v="1"/>
    <n v="4"/>
  </r>
  <r>
    <s v="Open pit"/>
    <s v="Exploration and appraisal"/>
    <x v="26"/>
    <x v="6"/>
    <s v="GW composition, GW quality"/>
    <x v="0"/>
    <n v="3"/>
    <n v="6"/>
    <x v="5"/>
    <n v="-2"/>
    <n v="-0.5"/>
    <s v="Regulations (e.g. bore construction standards, testing, abandonment practice, waste disposal practice, discharge license, guidelines for slug testing)"/>
    <n v="2.5"/>
    <n v="4"/>
    <n v="3.5"/>
    <n v="9.5"/>
    <n v="1"/>
    <n v="5.5"/>
  </r>
  <r>
    <s v="Undergound mine layout"/>
    <s v="Exploration and appraisal"/>
    <x v="26"/>
    <x v="6"/>
    <s v="GW composition, GW quality"/>
    <x v="0"/>
    <n v="3"/>
    <n v="6"/>
    <x v="5"/>
    <n v="-2"/>
    <n v="-0.5"/>
    <s v="Regulations (e.g. bore construction standards, testing, abandonment practice, waste disposal practice, discharge license, guidelines for slug testing)"/>
    <n v="2.5"/>
    <n v="4"/>
    <n v="3.5"/>
    <n v="9.5"/>
    <n v="1"/>
    <n v="5.5"/>
  </r>
  <r>
    <s v="Undergound mine layout"/>
    <s v="Production"/>
    <x v="27"/>
    <x v="7"/>
    <s v="GW composition, GW quality"/>
    <x v="0"/>
    <n v="3"/>
    <n v="5"/>
    <x v="5"/>
    <n v="-1.5"/>
    <n v="0"/>
    <s v="Regulations (e.g. bore construction standards, testing, abandonment practice, waste disposal practice, discharge license, guidelines for slug testing)"/>
    <n v="2.5"/>
    <n v="4"/>
    <n v="4"/>
    <n v="9"/>
    <n v="1.5"/>
    <n v="5"/>
  </r>
  <r>
    <s v="Undergound mine layout"/>
    <s v="Development"/>
    <x v="28"/>
    <x v="7"/>
    <s v="GW composition, GW quality"/>
    <x v="0"/>
    <n v="3"/>
    <n v="4"/>
    <x v="5"/>
    <n v="-2"/>
    <n v="-0.5"/>
    <s v="Regulations (e.g. bore construction standards, testing, abandonment practice, waste disposal practice, discharge license, guidelines for slug testing)"/>
    <n v="2.5"/>
    <n v="4"/>
    <n v="3.5"/>
    <n v="7.5"/>
    <n v="1"/>
    <n v="3.5"/>
  </r>
  <r>
    <s v="Undergound mine layout"/>
    <s v="Development"/>
    <x v="29"/>
    <x v="7"/>
    <s v="GW composition, GW quality"/>
    <x v="0"/>
    <n v="3"/>
    <n v="4"/>
    <x v="5"/>
    <n v="-2"/>
    <n v="-1"/>
    <s v="Regulations (e.g. bore construction standards, testing, abandonment practice, waste disposal practice, discharge license, guidelines for slug testing)"/>
    <n v="2.5"/>
    <n v="4"/>
    <n v="3.5"/>
    <n v="7"/>
    <n v="1"/>
    <n v="3"/>
  </r>
  <r>
    <s v="Open pit"/>
    <s v="Exploration and appraisal"/>
    <x v="26"/>
    <x v="8"/>
    <s v="SW quality"/>
    <x v="6"/>
    <n v="3"/>
    <n v="4"/>
    <x v="5"/>
    <n v="-2"/>
    <n v="-1"/>
    <s v="Regulations (e.g. bore construction standards, testing, abandonment practice, waste disposal practice, discharge license, guidelines for slug testing)"/>
    <n v="1.5"/>
    <n v="3.5"/>
    <n v="2.5"/>
    <n v="6.5"/>
    <n v="1"/>
    <n v="3"/>
  </r>
  <r>
    <s v="Undergound mine layout"/>
    <s v="Exploration and appraisal"/>
    <x v="26"/>
    <x v="8"/>
    <s v="SW quality"/>
    <x v="6"/>
    <n v="3"/>
    <n v="4"/>
    <x v="5"/>
    <n v="-2"/>
    <n v="-1"/>
    <s v="Regulations (e.g. bore construction standards, testing, abandonment practice, waste disposal practice, discharge license, guidelines for slug testing)"/>
    <n v="1.5"/>
    <n v="3.5"/>
    <n v="2.5"/>
    <n v="6.5"/>
    <n v="1"/>
    <n v="3"/>
  </r>
  <r>
    <s v="Undergound mine layout"/>
    <s v="Development"/>
    <x v="30"/>
    <x v="9"/>
    <s v="SW directional characteristics"/>
    <x v="7"/>
    <n v="3"/>
    <n v="4"/>
    <x v="1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</r>
  <r>
    <s v="Open pit"/>
    <s v="Development"/>
    <x v="31"/>
    <x v="9"/>
    <s v="SW directional characteristics"/>
    <x v="7"/>
    <n v="3"/>
    <n v="6"/>
    <x v="6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4.5"/>
    <n v="0.5"/>
    <n v="4.5"/>
  </r>
  <r>
    <s v="Open pit"/>
    <s v="Production"/>
    <x v="31"/>
    <x v="9"/>
    <s v="SW directional characteristics"/>
    <x v="7"/>
    <n v="3"/>
    <n v="6"/>
    <x v="6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4.5"/>
    <n v="0.5"/>
    <n v="4.5"/>
  </r>
  <r>
    <s v="Open pit"/>
    <s v="Production"/>
    <x v="32"/>
    <x v="10"/>
    <s v="GW quality, SW quality"/>
    <x v="8"/>
    <n v="3"/>
    <n v="4"/>
    <x v="7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Infrastructure"/>
    <s v="Development"/>
    <x v="8"/>
    <x v="11"/>
    <s v="GW quality, SW quality"/>
    <x v="8"/>
    <n v="3"/>
    <n v="4"/>
    <x v="7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Infrastructure"/>
    <s v="Exploration and appraisal"/>
    <x v="15"/>
    <x v="11"/>
    <s v="GW quality, SW quality"/>
    <x v="8"/>
    <n v="3"/>
    <n v="4"/>
    <x v="7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Infrastructure"/>
    <s v="Production"/>
    <x v="33"/>
    <x v="10"/>
    <s v="GW quality, SW quality"/>
    <x v="8"/>
    <n v="3"/>
    <n v="4"/>
    <x v="7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Open pit"/>
    <s v="Production"/>
    <x v="34"/>
    <x v="10"/>
    <s v="GW quality, SW quality"/>
    <x v="8"/>
    <n v="3"/>
    <n v="4"/>
    <x v="7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Surface facilities"/>
    <s v="Development"/>
    <x v="35"/>
    <x v="11"/>
    <s v="GW quality, SW quality"/>
    <x v="8"/>
    <n v="3"/>
    <n v="4"/>
    <x v="7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Undergound mine layout"/>
    <s v="Development"/>
    <x v="36"/>
    <x v="11"/>
    <s v="GW quality, SW quality"/>
    <x v="8"/>
    <n v="3"/>
    <n v="4"/>
    <x v="7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Undergound mine layout"/>
    <s v="Production"/>
    <x v="34"/>
    <x v="11"/>
    <s v="GW quality, SW quality"/>
    <x v="8"/>
    <n v="3"/>
    <n v="4"/>
    <x v="7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Surface facilities"/>
    <s v="Production"/>
    <x v="37"/>
    <x v="12"/>
    <s v="GW quality, SW quality"/>
    <x v="9"/>
    <n v="3"/>
    <n v="5"/>
    <x v="7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Surface facilities"/>
    <s v="Production"/>
    <x v="38"/>
    <x v="13"/>
    <s v="GW quality, SW quality"/>
    <x v="9"/>
    <n v="6"/>
    <n v="8"/>
    <x v="6"/>
    <n v="-2.5"/>
    <n v="-1.5"/>
    <s v="Good design, monitoring, management (e.g. site selection, erosion control, engineering works, formation knowledge, monitor temp and water, pipe inspection, staff training)"/>
    <n v="-0.5"/>
    <n v="-0.5"/>
    <n v="3"/>
    <n v="6"/>
    <n v="3.5"/>
    <n v="6.5"/>
  </r>
  <r>
    <s v="Open pit"/>
    <s v="Mine closure"/>
    <x v="39"/>
    <x v="14"/>
    <s v="SW directional characteristics, GW directional characteristics"/>
    <x v="10"/>
    <n v="4"/>
    <n v="6"/>
    <x v="8"/>
    <n v="-0.5"/>
    <n v="1"/>
    <s v="Good design, monitoring, management (e.g. site selection, erosion control, engineering works, formation knowledge, monitor temp and water, pipe inspection, staff training)"/>
    <n v="1"/>
    <n v="3"/>
    <n v="4.5"/>
    <n v="10"/>
    <n v="3.5"/>
    <n v="7"/>
  </r>
  <r>
    <s v="Open pit"/>
    <s v="Development"/>
    <x v="40"/>
    <x v="15"/>
    <s v="SW directional characteristics, SW volume/quantity, SW quality"/>
    <x v="11"/>
    <n v="5"/>
    <n v="7"/>
    <x v="9"/>
    <n v="0"/>
    <n v="1"/>
    <s v="Good design, monitoring, management (e.g. site selection, erosion control, engineering works, formation knowledge, monitor temp and water, pipe inspection, staff training)"/>
    <n v="-0.5"/>
    <n v="-0.5"/>
    <n v="4.5"/>
    <n v="7.5"/>
    <n v="5"/>
    <n v="8"/>
  </r>
  <r>
    <s v="Undergound mine layout"/>
    <s v="Development"/>
    <x v="40"/>
    <x v="15"/>
    <s v="SW directional characteristics, SW volume/quantity, SW quality"/>
    <x v="11"/>
    <n v="3"/>
    <n v="5"/>
    <x v="9"/>
    <n v="-2.5"/>
    <n v="-1.5"/>
    <s v="Good design, monitoring, management (e.g. site selection, erosion control, engineering works, formation knowledge, monitor temp and water, pipe inspection, staff training)"/>
    <n v="-0.5"/>
    <n v="-0.5"/>
    <n v="0"/>
    <n v="3"/>
    <n v="0.5"/>
    <n v="3.5"/>
  </r>
  <r>
    <s v="Open pit"/>
    <s v="Development"/>
    <x v="41"/>
    <x v="15"/>
    <s v="SW volume/quantity, SW quality, GW quantity/volume"/>
    <x v="12"/>
    <n v="5"/>
    <n v="7"/>
    <x v="9"/>
    <n v="1"/>
    <n v="2"/>
    <s v="Good design, monitoring, management (e.g. site selection, erosion control, engineering works, formation knowledge, monitor temp and water, pipe inspection, staff training)"/>
    <n v="-0.5"/>
    <n v="-0.5"/>
    <n v="5.5"/>
    <n v="8.5"/>
    <n v="6"/>
    <n v="9"/>
  </r>
  <r>
    <s v="Undergound mine layout"/>
    <s v="Development"/>
    <x v="41"/>
    <x v="15"/>
    <s v="SW volume/quantity, SW quality, GW quantity/volume"/>
    <x v="12"/>
    <n v="3"/>
    <n v="5"/>
    <x v="9"/>
    <n v="1"/>
    <n v="2"/>
    <s v="Good design, monitoring, management (e.g. site selection, erosion control, engineering works, formation knowledge, monitor temp and water, pipe inspection, staff training)"/>
    <n v="-0.5"/>
    <n v="-0.5"/>
    <n v="3.5"/>
    <n v="6.5"/>
    <n v="4"/>
    <n v="7"/>
  </r>
  <r>
    <s v="Infrastructure"/>
    <s v="Rehabilitation"/>
    <x v="42"/>
    <x v="16"/>
    <s v="SW directional characteristics, SW flow, SW quality"/>
    <x v="11"/>
    <n v="3"/>
    <n v="5"/>
    <x v="10"/>
    <n v="-2"/>
    <n v="-0.5"/>
    <s v="Good design, monitoring, management (e.g. site selection, erosion control, engineering works, formation knowledge, monitor temp and water, pipe inspection, staff training)"/>
    <n v="1"/>
    <n v="3"/>
    <n v="2"/>
    <n v="7.5"/>
    <n v="1"/>
    <n v="4.5"/>
  </r>
  <r>
    <s v="Open pit"/>
    <s v="Rehabilitation"/>
    <x v="42"/>
    <x v="16"/>
    <s v="SW directional characteristics, SW flow, SW quality"/>
    <x v="11"/>
    <n v="3"/>
    <n v="5"/>
    <x v="10"/>
    <n v="-2"/>
    <n v="-0.5"/>
    <s v="Good design, monitoring, management (e.g. site selection, erosion control, engineering works, formation knowledge, monitor temp and water, pipe inspection, staff training)"/>
    <n v="1"/>
    <n v="3"/>
    <n v="2"/>
    <n v="7.5"/>
    <n v="1"/>
    <n v="4.5"/>
  </r>
  <r>
    <s v="Surface facilities"/>
    <s v="Rehabilitation"/>
    <x v="42"/>
    <x v="16"/>
    <s v="SW directional characteristics, SW flow, SW quality"/>
    <x v="11"/>
    <n v="3"/>
    <n v="5"/>
    <x v="10"/>
    <n v="-2"/>
    <n v="-0.5"/>
    <s v="Good design, monitoring, management (e.g. site selection, erosion control, engineering works, formation knowledge, monitor temp and water, pipe inspection, staff training)"/>
    <n v="1"/>
    <n v="3"/>
    <n v="2"/>
    <n v="7.5"/>
    <n v="1"/>
    <n v="4.5"/>
  </r>
  <r>
    <s v="Undergound mine layout"/>
    <s v="Rehabilitation"/>
    <x v="42"/>
    <x v="16"/>
    <s v="SW directional characteristics, SW flow, SW quality"/>
    <x v="11"/>
    <n v="3"/>
    <n v="4"/>
    <x v="10"/>
    <n v="-2"/>
    <n v="-1"/>
    <s v="Good design, monitoring, management (e.g. site selection, erosion control, engineering works, formation knowledge, monitor temp and water, pipe inspection, staff training)"/>
    <n v="1"/>
    <n v="3"/>
    <n v="2"/>
    <n v="6"/>
    <n v="1"/>
    <n v="3"/>
  </r>
  <r>
    <s v="Open pit"/>
    <s v="Mine closure"/>
    <x v="43"/>
    <x v="17"/>
    <s v="GW quantity/volume, GW directional characteristics"/>
    <x v="13"/>
    <n v="4"/>
    <n v="6"/>
    <x v="9"/>
    <n v="-1"/>
    <n v="0"/>
    <s v="Good design, monitoring, management (e.g. site selection, erosion control, engineering works, formation knowledge, monitor temp and water, pipe inspection, staff training)"/>
    <n v="1"/>
    <n v="2"/>
    <n v="4"/>
    <n v="8"/>
    <n v="3"/>
    <n v="6"/>
  </r>
  <r>
    <s v="Open pit"/>
    <s v="Mine closure"/>
    <x v="43"/>
    <x v="18"/>
    <s v="GW quantity/volume, GW quality"/>
    <x v="14"/>
    <n v="5"/>
    <n v="6"/>
    <x v="9"/>
    <n v="-1"/>
    <n v="0"/>
    <s v="Good design, monitoring, management (e.g. site selection, erosion control, engineering works, formation knowledge, monitor temp and water, pipe inspection, staff training)"/>
    <n v="2.5"/>
    <n v="3.5"/>
    <n v="6.5"/>
    <n v="9.5"/>
    <n v="4"/>
    <n v="6"/>
  </r>
  <r>
    <s v="Infrastructure"/>
    <s v="Production"/>
    <x v="44"/>
    <x v="19"/>
    <s v="GW quality, SW quality"/>
    <x v="15"/>
    <n v="3"/>
    <n v="4"/>
    <x v="9"/>
    <n v="-2"/>
    <n v="-1"/>
    <s v="Good design, monitoring, management (e.g. site selection, erosion control, engineering works, formation knowledge, monitor temp and water, pipe inspection, staff training)"/>
    <n v="2.5"/>
    <n v="4"/>
    <n v="3.5"/>
    <n v="7"/>
    <n v="1"/>
    <n v="3"/>
  </r>
  <r>
    <s v="Open pit"/>
    <s v="Production"/>
    <x v="45"/>
    <x v="20"/>
    <s v="GW quality"/>
    <x v="9"/>
    <n v="5"/>
    <n v="7"/>
    <x v="9"/>
    <n v="1"/>
    <n v="2"/>
    <s v="Good design, monitoring, management (e.g. site selection, erosion control, engineering works, formation knowledge, monitor temp and water, pipe inspection, staff training)"/>
    <n v="2.5"/>
    <n v="4"/>
    <n v="8.5"/>
    <n v="13"/>
    <n v="6"/>
    <n v="9"/>
  </r>
  <r>
    <s v="Open pit"/>
    <s v="Production"/>
    <x v="31"/>
    <x v="21"/>
    <s v="GW quality, SW quality"/>
    <x v="9"/>
    <n v="5"/>
    <n v="7"/>
    <x v="9"/>
    <n v="1"/>
    <n v="2"/>
    <s v="Good design, monitoring, management (e.g. site selection, erosion control, engineering works, formation knowledge, monitor temp and water, pipe inspection, staff training)"/>
    <n v="2.5"/>
    <n v="4"/>
    <n v="8.5"/>
    <n v="13"/>
    <n v="6"/>
    <n v="9"/>
  </r>
  <r>
    <s v="Open pit"/>
    <s v="Development"/>
    <x v="31"/>
    <x v="21"/>
    <s v="GW quality, SW quality"/>
    <x v="9"/>
    <n v="5"/>
    <n v="6"/>
    <x v="9"/>
    <n v="1"/>
    <n v="2"/>
    <s v="Good design, monitoring, management (e.g. site selection, erosion control, engineering works, formation knowledge, monitor temp and water, pipe inspection, staff training)"/>
    <n v="2.5"/>
    <n v="4"/>
    <n v="8.5"/>
    <n v="12"/>
    <n v="6"/>
    <n v="8"/>
  </r>
  <r>
    <s v="Open pit"/>
    <s v="Production"/>
    <x v="46"/>
    <x v="19"/>
    <s v="GW quality, SW quality"/>
    <x v="9"/>
    <n v="4"/>
    <n v="6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6"/>
    <n v="10.5"/>
    <n v="3.5"/>
    <n v="6.5"/>
  </r>
  <r>
    <s v="Open pit"/>
    <s v="Production"/>
    <x v="47"/>
    <x v="19"/>
    <s v="GW quality, SW quality"/>
    <x v="9"/>
    <n v="4"/>
    <n v="6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6"/>
    <n v="10.5"/>
    <n v="3.5"/>
    <n v="6.5"/>
  </r>
  <r>
    <s v="Surface facilities"/>
    <s v="Production"/>
    <x v="48"/>
    <x v="19"/>
    <s v="GW quality, SW quality"/>
    <x v="9"/>
    <n v="4"/>
    <n v="6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6"/>
    <n v="10.5"/>
    <n v="3.5"/>
    <n v="6.5"/>
  </r>
  <r>
    <s v="Surface facilities"/>
    <s v="Production"/>
    <x v="49"/>
    <x v="19"/>
    <s v="GW quality, SW quality"/>
    <x v="9"/>
    <n v="4"/>
    <n v="6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6"/>
    <n v="10.5"/>
    <n v="3.5"/>
    <n v="6.5"/>
  </r>
  <r>
    <s v="Undergound mine layout"/>
    <s v="Production"/>
    <x v="46"/>
    <x v="19"/>
    <s v="GW quality, SW quality"/>
    <x v="9"/>
    <n v="4"/>
    <n v="6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6"/>
    <n v="10.5"/>
    <n v="3.5"/>
    <n v="6.5"/>
  </r>
  <r>
    <s v="Undergound mine layout"/>
    <s v="Development"/>
    <x v="30"/>
    <x v="21"/>
    <s v="GW quality, SW quality"/>
    <x v="9"/>
    <n v="3"/>
    <n v="4"/>
    <x v="9"/>
    <n v="-0.5"/>
    <n v="0"/>
    <s v="Good design, monitoring, management (e.g. site selection, erosion control, engineering works, formation knowledge, monitor temp and water, pipe inspection, staff training)"/>
    <n v="2.5"/>
    <n v="4"/>
    <n v="5"/>
    <n v="8"/>
    <n v="2.5"/>
    <n v="4"/>
  </r>
  <r>
    <s v="Open pit"/>
    <s v="Production"/>
    <x v="50"/>
    <x v="22"/>
    <s v="GW quantity/volume (changed recharge), SW recharge (baseflow)"/>
    <x v="16"/>
    <n v="4"/>
    <n v="7"/>
    <x v="9"/>
    <n v="-1.5"/>
    <n v="-0.5"/>
    <s v="Good design, monitoring, management (e.g. site selection, erosion control, engineering works, formation knowledge, monitor temp and water, pipe inspection, staff training)"/>
    <n v="3"/>
    <n v="4"/>
    <n v="5.5"/>
    <n v="10.5"/>
    <n v="2.5"/>
    <n v="6.5"/>
  </r>
  <r>
    <s v="Undergound mine layout"/>
    <s v="Development"/>
    <x v="6"/>
    <x v="23"/>
    <s v="GW quantity/volume (changed recharge), SW recharge (baseflow)"/>
    <x v="16"/>
    <n v="3"/>
    <n v="4"/>
    <x v="9"/>
    <n v="-3"/>
    <n v="-1.5"/>
    <s v="Good design, monitoring, management (e.g. site selection, erosion control, engineering works, formation knowledge, monitor temp and water, pipe inspection, staff training)"/>
    <n v="3"/>
    <n v="4"/>
    <n v="3"/>
    <n v="6.5"/>
    <n v="0"/>
    <n v="2.5"/>
  </r>
  <r>
    <s v="Undergound mine layout"/>
    <s v="Development"/>
    <x v="4"/>
    <x v="23"/>
    <s v="GW quantity/volume (changed recharge), SW recharge (baseflow)"/>
    <x v="16"/>
    <n v="3"/>
    <n v="4"/>
    <x v="9"/>
    <n v="-3"/>
    <n v="-1.5"/>
    <s v="Good design, monitoring, management (e.g. site selection, erosion control, engineering works, formation knowledge, monitor temp and water, pipe inspection, staff training)"/>
    <n v="3"/>
    <n v="4"/>
    <n v="3"/>
    <n v="6.5"/>
    <n v="0"/>
    <n v="2.5"/>
  </r>
  <r>
    <s v="Undergound mine layout"/>
    <s v="Development"/>
    <x v="5"/>
    <x v="23"/>
    <s v="GW quantity/volume (changed recharge), SW recharge (baseflow)"/>
    <x v="16"/>
    <n v="3"/>
    <n v="3"/>
    <x v="9"/>
    <n v="-1.5"/>
    <n v="-0.5"/>
    <s v="Good design, monitoring, management (e.g. site selection, erosion control, engineering works, formation knowledge, monitor temp and water, pipe inspection, staff training)"/>
    <n v="3"/>
    <n v="4"/>
    <n v="4.5"/>
    <n v="6.5"/>
    <n v="1.5"/>
    <n v="2.5"/>
  </r>
  <r>
    <s v="Surface facilities"/>
    <s v="Production"/>
    <x v="38"/>
    <x v="19"/>
    <s v="GW quality, SW quality"/>
    <x v="9"/>
    <n v="3"/>
    <n v="6"/>
    <x v="11"/>
    <n v="0"/>
    <n v="0.5"/>
    <s v="Good design, monitoring, management (e.g. site selection, erosion control, engineering works, formation knowledge, monitor temp and water, pipe inspection, staff training)"/>
    <n v="2.5"/>
    <n v="4"/>
    <n v="5.5"/>
    <n v="10.5"/>
    <n v="3"/>
    <n v="6.5"/>
  </r>
  <r>
    <s v="Open pit"/>
    <s v="Production"/>
    <x v="51"/>
    <x v="24"/>
    <s v="GW quality, SW quality "/>
    <x v="17"/>
    <n v="4"/>
    <n v="6"/>
    <x v="11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5.5"/>
    <n v="2.5"/>
    <n v="5.5"/>
  </r>
  <r>
    <s v="Open pit"/>
    <s v="Rehabilitation"/>
    <x v="52"/>
    <x v="15"/>
    <s v="SW directional characteristics, SW flow, SW quality"/>
    <x v="11"/>
    <n v="3"/>
    <n v="5"/>
    <x v="12"/>
    <n v="0"/>
    <n v="1"/>
    <s v="Good design, monitoring, management (e.g. site selection, erosion control, engineering works, formation knowledge, monitor temp and water, pipe inspection, staff training)"/>
    <n v="0.5"/>
    <n v="1.5"/>
    <n v="3.5"/>
    <n v="7.5"/>
    <n v="3"/>
    <n v="6"/>
  </r>
  <r>
    <s v="Surface facilities"/>
    <s v="Rehabilitation"/>
    <x v="52"/>
    <x v="15"/>
    <s v="SW directional characteristics, SW flow, SW quality"/>
    <x v="11"/>
    <n v="3"/>
    <n v="4"/>
    <x v="12"/>
    <n v="0"/>
    <n v="1"/>
    <s v="Good design, monitoring, management (e.g. site selection, erosion control, engineering works, formation knowledge, monitor temp and water, pipe inspection, staff training)"/>
    <n v="0.5"/>
    <n v="1.5"/>
    <n v="3.5"/>
    <n v="6.5"/>
    <n v="3"/>
    <n v="5"/>
  </r>
  <r>
    <s v="Undergound mine layout"/>
    <s v="Rehabilitation"/>
    <x v="52"/>
    <x v="15"/>
    <s v="SW directional characteristics, SW flow, SW quality"/>
    <x v="11"/>
    <n v="3"/>
    <n v="4"/>
    <x v="12"/>
    <n v="-0.5"/>
    <n v="1"/>
    <s v="Good design, monitoring, management (e.g. site selection, erosion control, engineering works, formation knowledge, monitor temp and water, pipe inspection, staff training)"/>
    <n v="0.5"/>
    <n v="1.5"/>
    <n v="3"/>
    <n v="6.5"/>
    <n v="2.5"/>
    <n v="5"/>
  </r>
  <r>
    <s v="Infrastructure"/>
    <s v="Rehabilitation"/>
    <x v="53"/>
    <x v="15"/>
    <s v="SW directional characteristics, SW flow, SW quality"/>
    <x v="11"/>
    <n v="3"/>
    <n v="4"/>
    <x v="12"/>
    <n v="-2"/>
    <n v="0"/>
    <s v="Good design, monitoring, management (e.g. site selection, erosion control, engineering works, formation knowledge, monitor temp and water, pipe inspection, staff training)"/>
    <n v="0.5"/>
    <n v="1.5"/>
    <n v="1.5"/>
    <n v="5.5"/>
    <n v="1"/>
    <n v="4"/>
  </r>
  <r>
    <s v="Open pit"/>
    <s v="Production"/>
    <x v="51"/>
    <x v="25"/>
    <s v="GW quality, SW quality "/>
    <x v="17"/>
    <n v="3"/>
    <n v="4"/>
    <x v="11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Open pit"/>
    <s v="Production"/>
    <x v="47"/>
    <x v="16"/>
    <s v="SW quality"/>
    <x v="9"/>
    <n v="3"/>
    <n v="6"/>
    <x v="1"/>
    <n v="-2"/>
    <n v="-1"/>
    <s v="Good design, monitoring, management (e.g. site selection, erosion control, engineering works, formation knowledge, monitor temp and water, pipe inspection, staff training)"/>
    <n v="0"/>
    <n v="2"/>
    <n v="1"/>
    <n v="7"/>
    <n v="1"/>
    <n v="5"/>
  </r>
  <r>
    <s v="Surface facilities"/>
    <s v="Mine closure"/>
    <x v="54"/>
    <x v="15"/>
    <s v="SW directional characteristics, SW flow, SW quality"/>
    <x v="11"/>
    <n v="3"/>
    <n v="4"/>
    <x v="1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</r>
  <r>
    <s v="Surface facilities"/>
    <s v="Mine closure"/>
    <x v="54"/>
    <x v="26"/>
    <s v="GW quality, SW quality"/>
    <x v="18"/>
    <n v="3"/>
    <n v="4"/>
    <x v="1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</r>
  <r>
    <s v="Open pit"/>
    <s v="Production"/>
    <x v="50"/>
    <x v="3"/>
    <s v="SW quality"/>
    <x v="3"/>
    <n v="4"/>
    <n v="6"/>
    <x v="11"/>
    <n v="-1"/>
    <n v="-0.5"/>
    <s v="Good design, monitoring, management (e.g. site selection, erosion control, engineering works, formation knowledge, monitor temp and water, pipe inspection, staff training)"/>
    <n v="0"/>
    <n v="0"/>
    <n v="3"/>
    <n v="5.5"/>
    <n v="3"/>
    <n v="5.5"/>
  </r>
  <r>
    <s v="Open pit"/>
    <s v="Development"/>
    <x v="55"/>
    <x v="27"/>
    <s v="SW volume/quantity, SW quality, GW quantity/volume"/>
    <x v="12"/>
    <n v="4"/>
    <n v="6"/>
    <x v="9"/>
    <n v="0"/>
    <n v="1"/>
    <s v="Good design, monitoring, management (e.g. site selection, erosion control, engineering works, formation knowledge, monitor temp and water, pipe inspection, staff training)"/>
    <n v="0"/>
    <n v="3"/>
    <n v="4"/>
    <n v="10"/>
    <n v="4"/>
    <n v="7"/>
  </r>
  <r>
    <s v="Open pit"/>
    <s v="Development"/>
    <x v="56"/>
    <x v="27"/>
    <s v="SW volume/quantity, SW quality, GW quantity/volume"/>
    <x v="12"/>
    <n v="4"/>
    <n v="6"/>
    <x v="9"/>
    <n v="0"/>
    <n v="1"/>
    <s v="Good design, monitoring, management (e.g. site selection, erosion control, engineering works, formation knowledge, monitor temp and water, pipe inspection, staff training)"/>
    <n v="0"/>
    <n v="1"/>
    <n v="4"/>
    <n v="8"/>
    <n v="4"/>
    <n v="7"/>
  </r>
  <r>
    <s v="Open pit"/>
    <s v="Development"/>
    <x v="57"/>
    <x v="27"/>
    <s v="SW volume/quantity, SW quality, GW quantity/volume"/>
    <x v="12"/>
    <n v="4"/>
    <n v="6"/>
    <x v="9"/>
    <n v="0"/>
    <n v="1"/>
    <s v="Good design, monitoring, management (e.g. site selection, erosion control, engineering works, formation knowledge, monitor temp and water, pipe inspection, staff training)"/>
    <n v="0"/>
    <n v="3"/>
    <n v="4"/>
    <n v="10"/>
    <n v="4"/>
    <n v="7"/>
  </r>
  <r>
    <s v="Undergound mine layout"/>
    <s v="Development"/>
    <x v="56"/>
    <x v="27"/>
    <s v="SW volume/quantity, SW quality, GW quantity/volume"/>
    <x v="12"/>
    <n v="4"/>
    <n v="6"/>
    <x v="9"/>
    <n v="-0.5"/>
    <n v="0"/>
    <s v="Good design, monitoring, management (e.g. site selection, erosion control, engineering works, formation knowledge, monitor temp and water, pipe inspection, staff training)"/>
    <n v="0"/>
    <n v="3"/>
    <n v="3.5"/>
    <n v="9"/>
    <n v="3.5"/>
    <n v="6"/>
  </r>
  <r>
    <s v="Undergound mine layout"/>
    <s v="Development"/>
    <x v="57"/>
    <x v="27"/>
    <s v="SW volume/quantity, SW quality, GW quantity/volume"/>
    <x v="12"/>
    <n v="4"/>
    <n v="6"/>
    <x v="9"/>
    <n v="-0.5"/>
    <n v="0"/>
    <s v="Good design, monitoring, management (e.g. site selection, erosion control, engineering works, formation knowledge, monitor temp and water, pipe inspection, staff training)"/>
    <n v="0"/>
    <n v="3"/>
    <n v="3.5"/>
    <n v="9"/>
    <n v="3.5"/>
    <n v="6"/>
  </r>
  <r>
    <s v="Undergound mine layout"/>
    <s v="Development"/>
    <x v="55"/>
    <x v="27"/>
    <s v="SW volume/quantity, SW quality, GW quantity/volume"/>
    <x v="12"/>
    <n v="3"/>
    <n v="5"/>
    <x v="9"/>
    <n v="-0.5"/>
    <n v="0"/>
    <s v="Good design, monitoring, management (e.g. site selection, erosion control, engineering works, formation knowledge, monitor temp and water, pipe inspection, staff training)"/>
    <n v="0"/>
    <n v="3"/>
    <n v="2.5"/>
    <n v="8"/>
    <n v="2.5"/>
    <n v="5"/>
  </r>
  <r>
    <s v="Open pit"/>
    <s v="Production"/>
    <x v="58"/>
    <x v="28"/>
    <s v="SW flow, GW quantity/volume, change in GW pressure, GW quality, disrupt SW system(s), increased zero flow periods"/>
    <x v="19"/>
    <n v="5"/>
    <n v="7"/>
    <x v="13"/>
    <n v="0"/>
    <n v="1"/>
    <s v="Good design, monitoring, management (e.g. site selection, erosion control, engineering works, formation knowledge, monitor temp and water, pipe inspection, staff training)"/>
    <n v="1"/>
    <n v="4"/>
    <n v="6"/>
    <n v="12"/>
    <n v="5"/>
    <n v="8"/>
  </r>
  <r>
    <s v="Open pit"/>
    <s v="Production"/>
    <x v="31"/>
    <x v="29"/>
    <s v="SW directional characteristics, SW volume/quantity, SW quality, GW directional characteristics, GW quantity/volume, GW quality"/>
    <x v="12"/>
    <n v="5"/>
    <n v="8"/>
    <x v="9"/>
    <n v="2.5"/>
    <n v="2.5"/>
    <s v="Good design, monitoring, management (e.g. site selection, erosion control, engineering works, formation knowledge, monitor temp and water, pipe inspection, staff training)"/>
    <n v="0"/>
    <n v="3"/>
    <n v="7.5"/>
    <n v="13.5"/>
    <n v="7.5"/>
    <n v="10.5"/>
  </r>
  <r>
    <s v="Open pit"/>
    <s v="Development"/>
    <x v="31"/>
    <x v="30"/>
    <s v="SW directional characteristics, SW volume/quantity, SW quality, GW directional characteristics, GW quantity/volume, GW quality"/>
    <x v="12"/>
    <n v="4"/>
    <n v="7"/>
    <x v="9"/>
    <n v="-1"/>
    <n v="0"/>
    <s v="Good design, monitoring, management (e.g. site selection, erosion control, engineering works, formation knowledge, monitor temp and water, pipe inspection, staff training)"/>
    <n v="0"/>
    <n v="3"/>
    <n v="3"/>
    <n v="10"/>
    <n v="3"/>
    <n v="7"/>
  </r>
  <r>
    <s v="Undergound mine layout"/>
    <s v="Development"/>
    <x v="6"/>
    <x v="27"/>
    <s v="SW directional characteristics, SW volume/quantity, SW quality, GW directional characteristics, GW quantity/volume, GW quality"/>
    <x v="12"/>
    <n v="3"/>
    <n v="4"/>
    <x v="14"/>
    <n v="0"/>
    <n v="1"/>
    <s v="Good design, monitoring, management (e.g. site selection, erosion control, engineering works, formation knowledge, monitor temp and water, pipe inspection, staff training)"/>
    <n v="0"/>
    <n v="3"/>
    <n v="3"/>
    <n v="8"/>
    <n v="3"/>
    <n v="5"/>
  </r>
  <r>
    <s v="Undergound mine layout"/>
    <s v="Development"/>
    <x v="5"/>
    <x v="27"/>
    <s v="SW directional characteristics, SW volume/quantity, SW quality, GW directional characteristics, GW quantity/volume, GW quality"/>
    <x v="12"/>
    <n v="3"/>
    <n v="4"/>
    <x v="14"/>
    <n v="0"/>
    <n v="1"/>
    <s v="Good design, monitoring, management (e.g. site selection, erosion control, engineering works, formation knowledge, monitor temp and water, pipe inspection, staff training)"/>
    <n v="0"/>
    <n v="3"/>
    <n v="3"/>
    <n v="8"/>
    <n v="3"/>
    <n v="5"/>
  </r>
  <r>
    <s v="Undergound mine layout"/>
    <s v="Production"/>
    <x v="18"/>
    <x v="27"/>
    <s v="SW directional characteristics, SW volume/quantity, SW quality, GW directional characteristics, GW quantity/volume, GW quality"/>
    <x v="12"/>
    <n v="3"/>
    <n v="5"/>
    <x v="14"/>
    <n v="-1"/>
    <n v="0"/>
    <s v="Good design, monitoring, management (e.g. site selection, erosion control, engineering works, formation knowledge, monitor temp and water, pipe inspection, staff training)"/>
    <n v="0"/>
    <n v="3"/>
    <n v="2"/>
    <n v="8"/>
    <n v="2"/>
    <n v="5"/>
  </r>
  <r>
    <s v="Undergound mine layout"/>
    <s v="Development"/>
    <x v="4"/>
    <x v="27"/>
    <s v="SW directional characteristics, SW volume/quantity, SW quality, GW directional characteristics, GW quantity/volume, GW quality"/>
    <x v="12"/>
    <n v="3"/>
    <n v="4"/>
    <x v="14"/>
    <n v="-2"/>
    <n v="-1"/>
    <s v="Good design, monitoring, management (e.g. site selection, erosion control, engineering works, formation knowledge, monitor temp and water, pipe inspection, staff training)"/>
    <n v="0"/>
    <n v="3"/>
    <n v="1"/>
    <n v="6"/>
    <n v="1"/>
    <n v="3"/>
  </r>
  <r>
    <s v="Open pit"/>
    <s v="Development"/>
    <x v="59"/>
    <x v="31"/>
    <s v="SW quality"/>
    <x v="20"/>
    <m/>
    <m/>
    <x v="7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Open pit"/>
    <s v="Production"/>
    <x v="59"/>
    <x v="31"/>
    <s v="SW quality"/>
    <x v="20"/>
    <m/>
    <m/>
    <x v="7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Undergound mine layout"/>
    <s v="Development"/>
    <x v="59"/>
    <x v="31"/>
    <s v="SW quality"/>
    <x v="20"/>
    <m/>
    <m/>
    <x v="7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Undergound mine layout"/>
    <s v="Production"/>
    <x v="59"/>
    <x v="31"/>
    <s v="SW quality"/>
    <x v="20"/>
    <m/>
    <m/>
    <x v="7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Open pit"/>
    <s v="Development"/>
    <x v="56"/>
    <x v="3"/>
    <s v="SW quality"/>
    <x v="3"/>
    <n v="5"/>
    <n v="7"/>
    <x v="3"/>
    <n v="-1.5"/>
    <n v="-1"/>
    <s v="Good design, monitoring, management (e.g. site selection, erosion control, engineering works, formation knowledge, monitor temp and water, pipe inspection, staff training)"/>
    <n v="0"/>
    <n v="0"/>
    <n v="3.5"/>
    <n v="6"/>
    <n v="3.5"/>
    <n v="6"/>
  </r>
  <r>
    <s v="Open pit"/>
    <s v="Development"/>
    <x v="57"/>
    <x v="3"/>
    <s v="SW quality"/>
    <x v="3"/>
    <n v="5"/>
    <n v="7"/>
    <x v="3"/>
    <n v="-1.5"/>
    <n v="-1"/>
    <s v="Good design, monitoring, management (e.g. site selection, erosion control, engineering works, formation knowledge, monitor temp and water, pipe inspection, staff training)"/>
    <n v="0"/>
    <n v="0"/>
    <n v="3.5"/>
    <n v="6"/>
    <n v="3.5"/>
    <n v="6"/>
  </r>
  <r>
    <s v="Undergound mine layout"/>
    <s v="Development"/>
    <x v="56"/>
    <x v="3"/>
    <s v="SW quality"/>
    <x v="3"/>
    <n v="5"/>
    <n v="7"/>
    <x v="3"/>
    <n v="-1.5"/>
    <n v="-1"/>
    <s v="Good design, monitoring, management (e.g. site selection, erosion control, engineering works, formation knowledge, monitor temp and water, pipe inspection, staff training)"/>
    <n v="0"/>
    <n v="0"/>
    <n v="3.5"/>
    <n v="6"/>
    <n v="3.5"/>
    <n v="6"/>
  </r>
  <r>
    <s v="Undergound mine layout"/>
    <s v="Development"/>
    <x v="57"/>
    <x v="3"/>
    <s v="SW quality"/>
    <x v="3"/>
    <n v="5"/>
    <n v="7"/>
    <x v="3"/>
    <n v="-1.5"/>
    <n v="-1"/>
    <s v="Good design, monitoring, management (e.g. site selection, erosion control, engineering works, formation knowledge, monitor temp and water, pipe inspection, staff training)"/>
    <n v="0"/>
    <n v="0"/>
    <n v="3.5"/>
    <n v="6"/>
    <n v="3.5"/>
    <n v="6"/>
  </r>
  <r>
    <s v="Undergound mine layout"/>
    <s v="Development"/>
    <x v="55"/>
    <x v="3"/>
    <s v="SW quality"/>
    <x v="3"/>
    <n v="4"/>
    <n v="6"/>
    <x v="3"/>
    <n v="-1.5"/>
    <n v="-1"/>
    <s v="Good design, monitoring, management (e.g. site selection, erosion control, engineering works, formation knowledge, monitor temp and water, pipe inspection, staff training)"/>
    <n v="0"/>
    <n v="0"/>
    <n v="2.5"/>
    <n v="5"/>
    <n v="2.5"/>
    <n v="5"/>
  </r>
  <r>
    <s v="Open pit"/>
    <s v="Development"/>
    <x v="55"/>
    <x v="3"/>
    <s v="SW quality"/>
    <x v="3"/>
    <n v="3"/>
    <n v="5"/>
    <x v="3"/>
    <n v="-1.5"/>
    <n v="-1"/>
    <s v="Good design, monitoring, management (e.g. site selection, erosion control, engineering works, formation knowledge, monitor temp and water, pipe inspection, staff training)"/>
    <n v="0"/>
    <n v="0"/>
    <n v="1.5"/>
    <n v="4"/>
    <n v="1.5"/>
    <n v="4"/>
  </r>
  <r>
    <s v="Undergound mine layout"/>
    <s v="Development"/>
    <x v="6"/>
    <x v="32"/>
    <s v="GW level"/>
    <x v="4"/>
    <n v="3"/>
    <n v="5"/>
    <x v="9"/>
    <n v="0"/>
    <n v="1"/>
    <s v="Good design, monitoring, management (e.g. site selection, erosion control, engineering works, formation knowledge, monitor temp and water, pipe inspection, staff training)"/>
    <n v="-0.5"/>
    <n v="0"/>
    <n v="2.5"/>
    <n v="6"/>
    <n v="3"/>
    <n v="6"/>
  </r>
  <r>
    <s v="Undergound mine layout"/>
    <s v="Development"/>
    <x v="4"/>
    <x v="32"/>
    <s v="GW level"/>
    <x v="4"/>
    <n v="3"/>
    <n v="4"/>
    <x v="9"/>
    <n v="0"/>
    <n v="1"/>
    <s v="Good design, monitoring, management (e.g. site selection, erosion control, engineering works, formation knowledge, monitor temp and water, pipe inspection, staff training)"/>
    <n v="-0.5"/>
    <n v="0"/>
    <n v="2.5"/>
    <n v="5"/>
    <n v="3"/>
    <n v="5"/>
  </r>
  <r>
    <s v="Undergound mine layout"/>
    <s v="Development"/>
    <x v="5"/>
    <x v="32"/>
    <s v="GW level"/>
    <x v="4"/>
    <n v="3"/>
    <n v="4"/>
    <x v="9"/>
    <n v="0"/>
    <n v="1"/>
    <s v="Good design, monitoring, management (e.g. site selection, erosion control, engineering works, formation knowledge, monitor temp and water, pipe inspection, staff training)"/>
    <n v="-0.5"/>
    <n v="0"/>
    <n v="2.5"/>
    <n v="5"/>
    <n v="3"/>
    <n v="5"/>
  </r>
  <r>
    <s v="Undergound mine layout"/>
    <s v="Development"/>
    <x v="60"/>
    <x v="33"/>
    <s v="GW level"/>
    <x v="21"/>
    <n v="3"/>
    <n v="5"/>
    <x v="9"/>
    <n v="0"/>
    <n v="1"/>
    <s v="Good design, monitoring, management (e.g. site selection, erosion control, engineering works, formation knowledge, monitor temp and water, pipe inspection, staff training)"/>
    <n v="2"/>
    <n v="3"/>
    <n v="5"/>
    <n v="9"/>
    <n v="3"/>
    <n v="6"/>
  </r>
  <r>
    <s v="Undergound mine layout"/>
    <s v="Production"/>
    <x v="61"/>
    <x v="33"/>
    <s v="GW level"/>
    <x v="22"/>
    <n v="6"/>
    <n v="8"/>
    <x v="9"/>
    <n v="0"/>
    <n v="2"/>
    <s v="Good design, monitoring, management (e.g. site selection, erosion control, engineering works, formation knowledge, monitor temp and water, pipe inspection, staff training)"/>
    <n v="1"/>
    <n v="2"/>
    <n v="7"/>
    <n v="12"/>
    <n v="6"/>
    <n v="10"/>
  </r>
  <r>
    <s v="Undergound mine layout"/>
    <s v="Development"/>
    <x v="6"/>
    <x v="34"/>
    <s v="GW flow, GW directional characteristics, GW quantity/volume, change in GW pressure"/>
    <x v="23"/>
    <n v="3"/>
    <n v="5"/>
    <x v="9"/>
    <n v="0"/>
    <n v="1"/>
    <s v="Good design, monitoring, management (e.g. site selection, erosion control, engineering works, formation knowledge, monitor temp and water, pipe inspection, staff training)"/>
    <n v="0"/>
    <n v="1"/>
    <n v="3"/>
    <n v="7"/>
    <n v="3"/>
    <n v="6"/>
  </r>
  <r>
    <s v="Undergound mine layout"/>
    <s v="Development"/>
    <x v="4"/>
    <x v="34"/>
    <s v="GW flow, GW directional characteristics, GW quantity/volume, change in GW pressure"/>
    <x v="23"/>
    <n v="3"/>
    <n v="4"/>
    <x v="9"/>
    <n v="0"/>
    <n v="1"/>
    <s v="Good design, monitoring, management (e.g. site selection, erosion control, engineering works, formation knowledge, monitor temp and water, pipe inspection, staff training)"/>
    <n v="0"/>
    <n v="1"/>
    <n v="3"/>
    <n v="6"/>
    <n v="3"/>
    <n v="5"/>
  </r>
  <r>
    <s v="Undergound mine layout"/>
    <s v="Development"/>
    <x v="5"/>
    <x v="34"/>
    <s v="GW flow, GW directional characteristics, GW quantity/volume, change in GW pressure"/>
    <x v="23"/>
    <n v="3"/>
    <n v="4"/>
    <x v="9"/>
    <n v="0"/>
    <n v="1"/>
    <s v="Good design, monitoring, management (e.g. site selection, erosion control, engineering works, formation knowledge, monitor temp and water, pipe inspection, staff training)"/>
    <n v="0"/>
    <n v="1"/>
    <n v="3"/>
    <n v="6"/>
    <n v="3"/>
    <n v="5"/>
  </r>
  <r>
    <s v="Open pit"/>
    <s v="Exploration and appraisal"/>
    <x v="62"/>
    <x v="35"/>
    <s v="GW quality, SW quality"/>
    <x v="5"/>
    <n v="3"/>
    <n v="4"/>
    <x v="11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Undergound mine layout"/>
    <s v="Development"/>
    <x v="63"/>
    <x v="36"/>
    <s v="GW quality, SW quality"/>
    <x v="5"/>
    <n v="3"/>
    <n v="4"/>
    <x v="11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Undergound mine layout"/>
    <s v="Development"/>
    <x v="64"/>
    <x v="36"/>
    <s v="GW quality, SW quality"/>
    <x v="5"/>
    <n v="3"/>
    <n v="4"/>
    <x v="11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Undergound mine layout"/>
    <s v="Exploration and appraisal"/>
    <x v="62"/>
    <x v="35"/>
    <s v="GW quality, SW quality"/>
    <x v="5"/>
    <n v="3"/>
    <n v="4"/>
    <x v="11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Undergound mine layout"/>
    <s v="Production"/>
    <x v="65"/>
    <x v="36"/>
    <s v="GW quality, SW quality"/>
    <x v="5"/>
    <n v="3"/>
    <n v="4"/>
    <x v="11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Infrastructure"/>
    <s v="Production"/>
    <x v="66"/>
    <x v="27"/>
    <s v="SW directional characteristics, SW volume/quantity, SW quality"/>
    <x v="11"/>
    <n v="4"/>
    <n v="5"/>
    <x v="15"/>
    <n v="-0.5"/>
    <n v="0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3"/>
    <n v="5"/>
    <n v="3.5"/>
    <n v="5"/>
  </r>
  <r>
    <s v="Infrastructure"/>
    <s v="Production"/>
    <x v="67"/>
    <x v="27"/>
    <s v="SW directional characteristics, SW volume/quantity, SW quality"/>
    <x v="11"/>
    <n v="4"/>
    <n v="5"/>
    <x v="15"/>
    <n v="-0.5"/>
    <n v="0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3"/>
    <n v="5"/>
    <n v="3.5"/>
    <n v="5"/>
  </r>
  <r>
    <s v="Infrastructure"/>
    <s v="Development"/>
    <x v="66"/>
    <x v="27"/>
    <s v="SW directional characteristics, SW volume/quantity, SW quality"/>
    <x v="11"/>
    <n v="4"/>
    <n v="5"/>
    <x v="15"/>
    <n v="-0.5"/>
    <n v="0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3"/>
    <n v="5"/>
    <n v="3.5"/>
    <n v="5"/>
  </r>
  <r>
    <s v="Infrastructure"/>
    <s v="Development"/>
    <x v="67"/>
    <x v="27"/>
    <s v="SW directional characteristics, SW volume/quantity, SW quality"/>
    <x v="11"/>
    <n v="4"/>
    <n v="5"/>
    <x v="15"/>
    <n v="-0.5"/>
    <n v="0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3"/>
    <n v="5"/>
    <n v="3.5"/>
    <n v="5"/>
  </r>
  <r>
    <s v="Undergound mine layout"/>
    <s v="Production"/>
    <x v="68"/>
    <x v="37"/>
    <s v="GW quality"/>
    <x v="24"/>
    <n v="3"/>
    <n v="4"/>
    <x v="7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Open pit"/>
    <s v="Exploration and appraisal"/>
    <x v="69"/>
    <x v="38"/>
    <s v="SW quality"/>
    <x v="25"/>
    <n v="3"/>
    <n v="4"/>
    <x v="7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Undergound mine layout"/>
    <s v="Development"/>
    <x v="70"/>
    <x v="38"/>
    <s v="SW quality"/>
    <x v="25"/>
    <n v="3"/>
    <n v="4"/>
    <x v="7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Undergound mine layout"/>
    <s v="Development"/>
    <x v="71"/>
    <x v="38"/>
    <s v="SW quality"/>
    <x v="25"/>
    <n v="3"/>
    <n v="4"/>
    <x v="7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Undergound mine layout"/>
    <s v="Exploration and appraisal"/>
    <x v="69"/>
    <x v="38"/>
    <s v="SW quality"/>
    <x v="25"/>
    <n v="3"/>
    <n v="4"/>
    <x v="7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Undergound mine layout"/>
    <s v="Production"/>
    <x v="72"/>
    <x v="38"/>
    <s v="SW quality"/>
    <x v="25"/>
    <n v="3"/>
    <n v="4"/>
    <x v="7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Open pit"/>
    <s v="Development"/>
    <x v="73"/>
    <x v="39"/>
    <s v="SW quality"/>
    <x v="26"/>
    <n v="3"/>
    <n v="4"/>
    <x v="7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Undergound mine layout"/>
    <s v="Development"/>
    <x v="73"/>
    <x v="39"/>
    <s v="SW quality"/>
    <x v="26"/>
    <n v="3"/>
    <n v="4"/>
    <x v="7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Undergound mine layout"/>
    <s v="Development"/>
    <x v="60"/>
    <x v="39"/>
    <s v="SW quality"/>
    <x v="26"/>
    <n v="3"/>
    <n v="4"/>
    <x v="7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Open pit"/>
    <s v="Mine closure"/>
    <x v="43"/>
    <x v="40"/>
    <s v="GW quality"/>
    <x v="9"/>
    <n v="4"/>
    <n v="7"/>
    <x v="9"/>
    <n v="-2.5"/>
    <n v="-0.5"/>
    <s v="Good design, monitoring, management (e.g. site selection, erosion control, engineering works, formation knowledge, monitor temp and water, pipe inspection, staff training)"/>
    <n v="2.5"/>
    <n v="4"/>
    <n v="4"/>
    <n v="10.5"/>
    <n v="1.5"/>
    <n v="6.5"/>
  </r>
  <r>
    <s v="Open pit"/>
    <s v="Mine closure"/>
    <x v="43"/>
    <x v="41"/>
    <s v="SW quality"/>
    <x v="9"/>
    <n v="3"/>
    <n v="7"/>
    <x v="1"/>
    <n v="-2.5"/>
    <n v="-1"/>
    <s v="Good design, monitoring, management (e.g. site selection, erosion control, engineering works, formation knowledge, monitor temp and water, pipe inspection, staff training)"/>
    <n v="0.5"/>
    <n v="1.5"/>
    <n v="1"/>
    <n v="7.5"/>
    <n v="0.5"/>
    <n v="6"/>
  </r>
  <r>
    <s v="Undergound mine layout"/>
    <s v="Development"/>
    <x v="22"/>
    <x v="42"/>
    <s v="GW flow, GW quantity/volume, change in GW pressure,  GW quantity/volume"/>
    <x v="27"/>
    <n v="4"/>
    <n v="6"/>
    <x v="1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Undergound mine layout"/>
    <s v="Production"/>
    <x v="21"/>
    <x v="42"/>
    <s v="GW flow, GW quantity/volume, change in GW pressure, GW quantity/volume"/>
    <x v="27"/>
    <n v="5"/>
    <n v="6"/>
    <x v="1"/>
    <n v="-3"/>
    <n v="-2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Undergound mine layout"/>
    <s v="Exploration and appraisal"/>
    <x v="23"/>
    <x v="43"/>
    <s v="change in GW pressure"/>
    <x v="27"/>
    <n v="3"/>
    <n v="4"/>
    <x v="1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Open pit"/>
    <s v="Exploration and appraisal"/>
    <x v="74"/>
    <x v="44"/>
    <s v="SW quality"/>
    <x v="5"/>
    <n v="3"/>
    <n v="4"/>
    <x v="7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</r>
  <r>
    <s v="Undergound mine layout"/>
    <s v="Exploration and appraisal"/>
    <x v="74"/>
    <x v="44"/>
    <s v="SW quality"/>
    <x v="5"/>
    <n v="3"/>
    <n v="4"/>
    <x v="7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</r>
  <r>
    <s v="Undergound mine layout"/>
    <s v="Production"/>
    <x v="75"/>
    <x v="44"/>
    <s v="SW quality"/>
    <x v="5"/>
    <n v="3"/>
    <n v="4"/>
    <x v="7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</r>
  <r>
    <s v="Undergound mine layout"/>
    <s v="Development"/>
    <x v="76"/>
    <x v="44"/>
    <s v="SW quality"/>
    <x v="5"/>
    <n v="3"/>
    <n v="4"/>
    <x v="7"/>
    <n v="-2"/>
    <n v="-1"/>
    <s v="Regulations (e.g. bore construction standards, testing, abandonment practice, waste disposal practice, discharge license, guidelines for slug testing)"/>
    <n v="-0.5"/>
    <n v="-0.5"/>
    <n v="0.5"/>
    <n v="2.5"/>
    <n v="1"/>
    <n v="3"/>
  </r>
  <r>
    <s v="Undergound mine layout"/>
    <s v="Development"/>
    <x v="77"/>
    <x v="44"/>
    <s v="SW quality"/>
    <x v="5"/>
    <n v="3"/>
    <n v="4"/>
    <x v="7"/>
    <n v="-2"/>
    <n v="-1"/>
    <s v="Regulations (e.g. bore construction standards, testing, abandonment practice, waste disposal practice, discharge license, guidelines for slug testing)"/>
    <n v="-0.5"/>
    <n v="-0.5"/>
    <n v="0.5"/>
    <n v="2.5"/>
    <n v="1"/>
    <n v="3"/>
  </r>
  <r>
    <s v="Open pit"/>
    <s v="Exploration and appraisal"/>
    <x v="78"/>
    <x v="45"/>
    <s v="GW quality, SW quality"/>
    <x v="5"/>
    <n v="3"/>
    <n v="4"/>
    <x v="11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Undergound mine layout"/>
    <s v="Development"/>
    <x v="79"/>
    <x v="45"/>
    <s v="GW quality, SW quality"/>
    <x v="5"/>
    <n v="3"/>
    <n v="4"/>
    <x v="11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Undergound mine layout"/>
    <s v="Development"/>
    <x v="80"/>
    <x v="45"/>
    <s v="GW quality, SW quality"/>
    <x v="5"/>
    <n v="3"/>
    <n v="4"/>
    <x v="11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Undergound mine layout"/>
    <s v="Exploration and appraisal"/>
    <x v="78"/>
    <x v="45"/>
    <s v="GW quality, SW quality"/>
    <x v="5"/>
    <n v="3"/>
    <n v="4"/>
    <x v="11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Undergound mine layout"/>
    <s v="Production"/>
    <x v="81"/>
    <x v="45"/>
    <s v="GW quality, SW quality"/>
    <x v="5"/>
    <n v="3"/>
    <n v="4"/>
    <x v="11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Open pit"/>
    <s v="Production"/>
    <x v="82"/>
    <x v="46"/>
    <s v="GW flow, GW directional characteristics, GW quantity/volume, change in GW pressure, SW flow"/>
    <x v="28"/>
    <n v="6"/>
    <n v="8"/>
    <x v="9"/>
    <n v="-2"/>
    <n v="-1"/>
    <s v="Intentional"/>
    <n v="0.5"/>
    <n v="2"/>
    <n v="4.5"/>
    <n v="9"/>
    <n v="4"/>
    <n v="7"/>
  </r>
  <r>
    <s v="Open pit"/>
    <s v="Development"/>
    <x v="83"/>
    <x v="47"/>
    <s v="GW quality, SW quality"/>
    <x v="29"/>
    <n v="4"/>
    <n v="6"/>
    <x v="16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5.5"/>
    <n v="3"/>
    <n v="5.5"/>
  </r>
  <r>
    <s v="Undergound mine layout"/>
    <s v="Production"/>
    <x v="83"/>
    <x v="48"/>
    <s v="GW quality, SW quality"/>
    <x v="29"/>
    <n v="4"/>
    <n v="6"/>
    <x v="16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5.5"/>
    <n v="3"/>
    <n v="5.5"/>
  </r>
  <r>
    <s v="Open pit"/>
    <s v="Development"/>
    <x v="84"/>
    <x v="49"/>
    <s v="GW quality, SW quality"/>
    <x v="29"/>
    <n v="3"/>
    <n v="5"/>
    <x v="16"/>
    <n v="-1"/>
    <n v="-0.5"/>
    <s v="Good design, monitoring, management (e.g. site selection, erosion control, engineering works, formation knowledge, monitor temp and water, pipe inspection, staff training)"/>
    <n v="-0.5"/>
    <n v="0"/>
    <n v="1.5"/>
    <n v="4.5"/>
    <n v="2"/>
    <n v="4.5"/>
  </r>
  <r>
    <s v="Open pit"/>
    <s v="Production"/>
    <x v="83"/>
    <x v="47"/>
    <s v="GW quality, SW quality"/>
    <x v="17"/>
    <n v="4"/>
    <n v="7"/>
    <x v="16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6.5"/>
    <n v="3"/>
    <n v="6.5"/>
  </r>
  <r>
    <s v="Open pit"/>
    <s v="Production"/>
    <x v="82"/>
    <x v="47"/>
    <s v="GW quality, SW quality"/>
    <x v="17"/>
    <n v="4"/>
    <n v="6"/>
    <x v="16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5.5"/>
    <n v="3"/>
    <n v="5.5"/>
  </r>
  <r>
    <s v="Surface facilities"/>
    <s v="Production"/>
    <x v="85"/>
    <x v="50"/>
    <s v="GW quality, SW quality"/>
    <x v="9"/>
    <n v="4"/>
    <n v="6"/>
    <x v="16"/>
    <n v="-2.5"/>
    <n v="-1.5"/>
    <s v="Good design, monitoring, management (e.g. site selection, erosion control, engineering works, formation knowledge, monitor temp and water, pipe inspection, staff training)"/>
    <n v="-0.5"/>
    <n v="0.5"/>
    <n v="1"/>
    <n v="5"/>
    <n v="1.5"/>
    <n v="4.5"/>
  </r>
  <r>
    <s v="Open pit"/>
    <s v="Development"/>
    <x v="83"/>
    <x v="25"/>
    <s v="GW quality, SW quality"/>
    <x v="29"/>
    <n v="3"/>
    <n v="4"/>
    <x v="16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Undergound mine layout"/>
    <s v="Production"/>
    <x v="83"/>
    <x v="25"/>
    <s v="GW quality, SW quality"/>
    <x v="29"/>
    <n v="3"/>
    <n v="4"/>
    <x v="16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Open pit"/>
    <s v="Production"/>
    <x v="83"/>
    <x v="25"/>
    <s v="GW quality, SW quality"/>
    <x v="17"/>
    <n v="3"/>
    <n v="4"/>
    <x v="16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Undergound mine layout"/>
    <s v="Production"/>
    <x v="61"/>
    <x v="51"/>
    <s v="change in GW pressure, GW flow, GW quality, GW quantity/volume, SW flow, SW volume/quantity"/>
    <x v="30"/>
    <n v="7"/>
    <n v="9"/>
    <x v="9"/>
    <n v="1"/>
    <n v="2"/>
    <s v="Good design, monitoring, management (e.g. site selection, erosion control, engineering works, formation knowledge, monitor temp and water, pipe inspection, staff training)"/>
    <n v="0"/>
    <n v="3"/>
    <n v="8"/>
    <n v="14"/>
    <n v="8"/>
    <n v="11"/>
  </r>
  <r>
    <s v="Open pit"/>
    <s v="Development"/>
    <x v="31"/>
    <x v="52"/>
    <s v="GW quality, SW quality"/>
    <x v="29"/>
    <n v="3"/>
    <n v="5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Open pit"/>
    <s v="Production"/>
    <x v="31"/>
    <x v="52"/>
    <s v="GW quality, SW quality"/>
    <x v="29"/>
    <n v="3"/>
    <n v="5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Undergound mine layout"/>
    <s v="Development"/>
    <x v="30"/>
    <x v="52"/>
    <s v="GW quality, SW quality"/>
    <x v="29"/>
    <n v="3"/>
    <n v="4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Undergound mine layout"/>
    <s v="Production"/>
    <x v="61"/>
    <x v="53"/>
    <s v="GW quality"/>
    <x v="24"/>
    <n v="4"/>
    <n v="5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Undergound mine layout"/>
    <s v="Development"/>
    <x v="6"/>
    <x v="54"/>
    <s v="GW quality"/>
    <x v="29"/>
    <n v="3"/>
    <n v="4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Undergound mine layout"/>
    <s v="Production"/>
    <x v="46"/>
    <x v="54"/>
    <s v="GW quality, SW quality"/>
    <x v="29"/>
    <n v="4"/>
    <n v="6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</r>
  <r>
    <s v="Open pit"/>
    <s v="Development"/>
    <x v="31"/>
    <x v="55"/>
    <s v="GW quality, SW quality"/>
    <x v="29"/>
    <n v="4"/>
    <n v="5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Open pit"/>
    <s v="Production"/>
    <x v="86"/>
    <x v="55"/>
    <s v="GW quality, SW quality"/>
    <x v="29"/>
    <n v="4"/>
    <n v="5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Open pit"/>
    <s v="Production"/>
    <x v="46"/>
    <x v="54"/>
    <s v="GW quality, SW quality"/>
    <x v="29"/>
    <n v="4"/>
    <n v="5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Open pit"/>
    <s v="Production"/>
    <x v="31"/>
    <x v="55"/>
    <s v="GW quality, SW quality"/>
    <x v="29"/>
    <n v="4"/>
    <n v="5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Undergound mine layout"/>
    <s v="Production"/>
    <x v="32"/>
    <x v="54"/>
    <s v="GW quality, SW quality"/>
    <x v="29"/>
    <n v="3"/>
    <n v="5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Undergound mine layout"/>
    <s v="Development"/>
    <x v="4"/>
    <x v="54"/>
    <s v="GW quality, SW quality"/>
    <x v="29"/>
    <n v="3"/>
    <n v="4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Undergound mine layout"/>
    <s v="Development"/>
    <x v="5"/>
    <x v="54"/>
    <s v="GW quality, SW quality"/>
    <x v="29"/>
    <n v="3"/>
    <n v="4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Surface facilities"/>
    <s v="Production"/>
    <x v="48"/>
    <x v="54"/>
    <s v="GW quality, SW quality"/>
    <x v="9"/>
    <n v="4"/>
    <n v="6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</r>
  <r>
    <s v="Surface facilities"/>
    <s v="Production"/>
    <x v="49"/>
    <x v="54"/>
    <s v="GW quality, SW quality"/>
    <x v="9"/>
    <n v="4"/>
    <n v="6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</r>
  <r>
    <s v="Undergound mine layout"/>
    <s v="Production"/>
    <x v="87"/>
    <x v="54"/>
    <s v="GW quality"/>
    <x v="31"/>
    <n v="4"/>
    <n v="5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Open pit"/>
    <s v="Production"/>
    <x v="87"/>
    <x v="54"/>
    <s v="GW quality, SW quality"/>
    <x v="31"/>
    <n v="4"/>
    <n v="6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</r>
  <r>
    <s v="Open pit"/>
    <s v="Production"/>
    <x v="88"/>
    <x v="56"/>
    <s v="SW quality"/>
    <x v="20"/>
    <m/>
    <m/>
    <x v="9"/>
    <m/>
    <m/>
    <s v="Regulations (e.g. bore construction standards, testing, abandonment practice, waste disposal practice, discharge license, guidelines for slug testing)"/>
    <m/>
    <m/>
    <n v="0"/>
    <n v="0"/>
    <n v="0"/>
    <n v="0"/>
  </r>
  <r>
    <s v="Undergound mine layout"/>
    <s v="Production"/>
    <x v="88"/>
    <x v="56"/>
    <s v="SW quality"/>
    <x v="20"/>
    <m/>
    <m/>
    <x v="9"/>
    <m/>
    <m/>
    <s v="Regulations (e.g. bore construction standards, testing, abandonment practice, waste disposal practice, discharge license, guidelines for slug testing)"/>
    <m/>
    <m/>
    <n v="0"/>
    <n v="0"/>
    <n v="0"/>
    <n v="0"/>
  </r>
  <r>
    <s v="Open pit"/>
    <s v="Development"/>
    <x v="88"/>
    <x v="56"/>
    <s v="SW quality"/>
    <x v="20"/>
    <m/>
    <m/>
    <x v="9"/>
    <m/>
    <m/>
    <s v="Regulations (e.g. bore construction standards, testing, abandonment practice, waste disposal practice, discharge license, guidelines for slug testing)"/>
    <m/>
    <m/>
    <n v="0"/>
    <n v="0"/>
    <n v="0"/>
    <n v="0"/>
  </r>
  <r>
    <s v="Undergound mine layout"/>
    <s v="Development"/>
    <x v="88"/>
    <x v="56"/>
    <s v="SW quality"/>
    <x v="20"/>
    <m/>
    <m/>
    <x v="9"/>
    <m/>
    <m/>
    <s v="Regulations (e.g. bore construction standards, testing, abandonment practice, waste disposal practice, discharge license, guidelines for slug testing)"/>
    <m/>
    <m/>
    <n v="0"/>
    <n v="0"/>
    <n v="0"/>
    <n v="0"/>
  </r>
  <r>
    <s v="Open pit"/>
    <s v="Mine closure"/>
    <x v="89"/>
    <x v="57"/>
    <s v="GW quality, SW quality"/>
    <x v="24"/>
    <n v="3"/>
    <n v="5"/>
    <x v="10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2"/>
    <n v="3"/>
    <n v="3.5"/>
    <n v="7.5"/>
    <n v="1.5"/>
    <n v="4.5"/>
  </r>
  <r>
    <s v="Undergound mine layout"/>
    <s v="Rehabilitation"/>
    <x v="89"/>
    <x v="57"/>
    <s v="GW quality, SW quality"/>
    <x v="26"/>
    <n v="3"/>
    <n v="5"/>
    <x v="10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2"/>
    <n v="3"/>
    <n v="3.5"/>
    <n v="7.5"/>
    <n v="1.5"/>
    <n v="4.5"/>
  </r>
  <r>
    <s v="Undergound mine layout"/>
    <s v="Production"/>
    <x v="90"/>
    <x v="58"/>
    <s v="SW flow, SW directional characteristics, SW quality, GW flow, GW level, GW directional characteristics"/>
    <x v="32"/>
    <n v="4"/>
    <n v="8"/>
    <x v="1"/>
    <n v="-1"/>
    <n v="0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1.5"/>
    <n v="2.5"/>
    <n v="4.5"/>
    <n v="10.5"/>
    <n v="3"/>
    <n v="8"/>
  </r>
  <r>
    <s v="Infrastructure"/>
    <s v="Development"/>
    <x v="8"/>
    <x v="27"/>
    <s v="SW directional characteristics, SW volume/quantity, SW quality"/>
    <x v="11"/>
    <n v="3"/>
    <n v="4"/>
    <x v="1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Infrastructure"/>
    <s v="Exploration and appraisal"/>
    <x v="15"/>
    <x v="27"/>
    <s v="SW directional characteristics, SW volume/quantity, SW quality"/>
    <x v="11"/>
    <n v="3"/>
    <n v="4"/>
    <x v="1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Infrastructure"/>
    <s v="Production"/>
    <x v="13"/>
    <x v="27"/>
    <s v="SW directional characteristics, SW volume/quantity, SW quality"/>
    <x v="11"/>
    <n v="3"/>
    <n v="5"/>
    <x v="14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Development"/>
    <x v="9"/>
    <x v="27"/>
    <s v="SW directional characteristics, SW volume/quantity, SW quality"/>
    <x v="11"/>
    <n v="3"/>
    <n v="5"/>
    <x v="1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</r>
  <r>
    <s v="Infrastructure"/>
    <s v="Development"/>
    <x v="10"/>
    <x v="27"/>
    <s v="SW directional characteristics, SW volume/quantity, SW quality"/>
    <x v="11"/>
    <n v="3"/>
    <n v="5"/>
    <x v="1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</r>
  <r>
    <s v="Infrastructure"/>
    <s v="Development"/>
    <x v="11"/>
    <x v="27"/>
    <s v="SW directional characteristics, SW volume/quantity, SW quality"/>
    <x v="11"/>
    <n v="3"/>
    <n v="5"/>
    <x v="1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</r>
  <r>
    <s v="Infrastructure"/>
    <s v="Development"/>
    <x v="91"/>
    <x v="27"/>
    <s v="SW directional characteristics, SW volume/quantity, SW quality"/>
    <x v="11"/>
    <n v="3"/>
    <n v="5"/>
    <x v="14"/>
    <n v="-2"/>
    <n v="-1"/>
    <s v="Good design, monitoring, management (e.g. site selection, erosion control, engineering works, formation knowledge, monitor temp and water, pipe inspection, staff training)"/>
    <n v="0"/>
    <n v="0"/>
    <n v="1"/>
    <n v="4"/>
    <n v="1"/>
    <n v="4"/>
  </r>
  <r>
    <s v="Infrastructure"/>
    <s v="Production"/>
    <x v="9"/>
    <x v="27"/>
    <s v="SW directional characteristics, SW volume/quantity, SW quality"/>
    <x v="11"/>
    <n v="3"/>
    <n v="5"/>
    <x v="14"/>
    <n v="-1.5"/>
    <n v="-1"/>
    <s v="Good design, monitoring, management (e.g. site selection, erosion control, engineering works, formation knowledge, monitor temp and water, pipe inspection, staff training)"/>
    <n v="0"/>
    <n v="0"/>
    <n v="1.5"/>
    <n v="4"/>
    <n v="1.5"/>
    <n v="4"/>
  </r>
  <r>
    <s v="Infrastructure"/>
    <s v="Development"/>
    <x v="14"/>
    <x v="27"/>
    <s v="SW directional characteristics, SW volume/quantity, SW quality"/>
    <x v="11"/>
    <n v="3"/>
    <n v="4"/>
    <x v="1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Open pit"/>
    <s v="Development"/>
    <x v="7"/>
    <x v="27"/>
    <s v="SW volume/quantity, SW quality, GW quantity/volume"/>
    <x v="12"/>
    <n v="5"/>
    <n v="6"/>
    <x v="9"/>
    <n v="-1.5"/>
    <n v="-0.5"/>
    <s v="Good design, monitoring, management (e.g. site selection, erosion control, engineering works, formation knowledge, monitor temp and water, pipe inspection, staff training)"/>
    <n v="0"/>
    <n v="3"/>
    <n v="3.5"/>
    <n v="8.5"/>
    <n v="3.5"/>
    <n v="5.5"/>
  </r>
  <r>
    <s v="Undergound mine layout"/>
    <s v="Production"/>
    <x v="92"/>
    <x v="59"/>
    <s v="GW quality"/>
    <x v="33"/>
    <n v="3"/>
    <n v="4"/>
    <x v="7"/>
    <n v="-1.5"/>
    <n v="0"/>
    <s v="Good design, monitoring, management (e.g. site selection, erosion control, engineering works, formation knowledge, monitor temp and water, pipe inspection, staff training)"/>
    <n v="-0.5"/>
    <n v="0"/>
    <n v="1"/>
    <n v="4"/>
    <n v="1.5"/>
    <n v="4"/>
  </r>
  <r>
    <s v="Infrastructure"/>
    <s v="Production"/>
    <x v="93"/>
    <x v="60"/>
    <s v="GW quality, SW quality"/>
    <x v="8"/>
    <n v="3"/>
    <n v="4"/>
    <x v="7"/>
    <n v="-1"/>
    <n v="-0.5"/>
    <s v="Good design, monitoring, management (e.g. site selection, erosion control, engineering works, formation knowledge, monitor temp and water, pipe inspection, staff training)"/>
    <n v="0.5"/>
    <n v="0"/>
    <n v="2.5"/>
    <n v="3.5"/>
    <n v="2"/>
    <n v="3.5"/>
  </r>
  <r>
    <s v="Undergound mine layout"/>
    <s v="Development"/>
    <x v="6"/>
    <x v="59"/>
    <s v="GW quality"/>
    <x v="8"/>
    <n v="3"/>
    <n v="4"/>
    <x v="7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</r>
  <r>
    <s v="Undergound mine layout"/>
    <s v="Development"/>
    <x v="4"/>
    <x v="59"/>
    <s v="GW quality"/>
    <x v="8"/>
    <n v="3"/>
    <n v="4"/>
    <x v="7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</r>
  <r>
    <s v="Open pit"/>
    <s v="Development"/>
    <x v="31"/>
    <x v="61"/>
    <s v="SW quality"/>
    <x v="8"/>
    <n v="3"/>
    <n v="4"/>
    <x v="7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</r>
  <r>
    <s v="Open pit"/>
    <s v="Production"/>
    <x v="31"/>
    <x v="61"/>
    <s v="SW quality"/>
    <x v="8"/>
    <n v="3"/>
    <n v="4"/>
    <x v="7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</r>
  <r>
    <s v="Undergound mine layout"/>
    <s v="Development"/>
    <x v="30"/>
    <x v="61"/>
    <s v="SW quality"/>
    <x v="8"/>
    <n v="3"/>
    <n v="4"/>
    <x v="7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</r>
  <r>
    <s v="Undergound mine layout"/>
    <s v="Development"/>
    <x v="94"/>
    <x v="62"/>
    <s v="G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Development"/>
    <x v="8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Development"/>
    <x v="9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Development"/>
    <x v="10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Development"/>
    <x v="11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Exploration and appraisal"/>
    <x v="15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Production"/>
    <x v="12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Production"/>
    <x v="13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55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56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57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7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Exploration and appraisal"/>
    <x v="95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</r>
  <r>
    <s v="Open pit"/>
    <s v="Exploration and appraisal"/>
    <x v="16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55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56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57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17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6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4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19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5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Exploration and appraisal"/>
    <x v="95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</r>
  <r>
    <s v="Undergound mine layout"/>
    <s v="Exploration and appraisal"/>
    <x v="16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Production"/>
    <x v="18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Production"/>
    <x v="61"/>
    <x v="62"/>
    <s v="SW quality"/>
    <x v="24"/>
    <n v="3"/>
    <n v="4"/>
    <x v="19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Exploration and appraisal"/>
    <x v="96"/>
    <x v="62"/>
    <s v="SW quality"/>
    <x v="24"/>
    <n v="3"/>
    <n v="3"/>
    <x v="19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</r>
  <r>
    <s v="Undergound mine layout"/>
    <s v="Exploration and appraisal"/>
    <x v="96"/>
    <x v="62"/>
    <s v="SW quality"/>
    <x v="24"/>
    <n v="3"/>
    <n v="3"/>
    <x v="19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</r>
  <r>
    <s v="Infrastructure"/>
    <s v="Mine closure"/>
    <x v="97"/>
    <x v="63"/>
    <s v="SW quality, SW flow, GW quality, GW quantity/volume (changed recharge), GW flow"/>
    <x v="34"/>
    <n v="3"/>
    <n v="5"/>
    <x v="20"/>
    <n v="-2"/>
    <n v="-1"/>
    <s v="Good design, monitoring, management (e.g. site selection, erosion control, engineering works, formation knowledge, monitor temp and water, pipe inspection, staff training)"/>
    <n v="1"/>
    <n v="3"/>
    <n v="2"/>
    <n v="7"/>
    <n v="1"/>
    <n v="4"/>
  </r>
  <r>
    <s v="Undergound mine layout"/>
    <s v="Production"/>
    <x v="61"/>
    <x v="64"/>
    <s v="GW quantity/volume, GW quantity/volume (changed recharge), GW connectivity"/>
    <x v="35"/>
    <n v="5"/>
    <n v="8"/>
    <x v="9"/>
    <n v="1"/>
    <n v="2"/>
    <s v="Subsidence management protocol;  Good design, monitoring, management (e.g. site selection, erosion control, engineering works, formation knowledge, monitor temp and water, pipe inspection, staff training)"/>
    <n v="1"/>
    <n v="2.5"/>
    <n v="7"/>
    <n v="12.5"/>
    <n v="6"/>
    <n v="10"/>
  </r>
  <r>
    <s v="Undergound mine layout"/>
    <s v="Production"/>
    <x v="61"/>
    <x v="64"/>
    <s v="SW directional characteristics"/>
    <x v="36"/>
    <n v="6"/>
    <n v="9"/>
    <x v="9"/>
    <n v="1"/>
    <n v="2"/>
    <s v="Subsidence management protocol;  Good design, monitoring, management (e.g. site selection, erosion control, engineering works, formation knowledge, monitor temp and water, pipe inspection, staff training)"/>
    <n v="1"/>
    <n v="1.5"/>
    <n v="8"/>
    <n v="12.5"/>
    <n v="7"/>
    <n v="11"/>
  </r>
  <r>
    <s v="Open pit"/>
    <s v="Exploration and appraisal"/>
    <x v="95"/>
    <x v="3"/>
    <s v="SW quality"/>
    <x v="3"/>
    <n v="3"/>
    <n v="4"/>
    <x v="3"/>
    <n v="-2.5"/>
    <n v="-0.5"/>
    <s v="Use existing tracks where possible"/>
    <n v="0"/>
    <n v="0"/>
    <n v="0.5"/>
    <n v="3.5"/>
    <n v="0.5"/>
    <n v="3.5"/>
  </r>
  <r>
    <s v="Undergound mine layout"/>
    <s v="Exploration and appraisal"/>
    <x v="95"/>
    <x v="3"/>
    <s v="SW quality"/>
    <x v="3"/>
    <n v="3"/>
    <n v="4"/>
    <x v="3"/>
    <n v="-1"/>
    <n v="-0.5"/>
    <s v="Use existing tracks where possible"/>
    <n v="0"/>
    <n v="0"/>
    <n v="2"/>
    <n v="3.5"/>
    <n v="2"/>
    <n v="3.5"/>
  </r>
  <r>
    <s v="Open pit"/>
    <s v="Exploration and appraisal"/>
    <x v="95"/>
    <x v="65"/>
    <s v="SW directional characteristics, SW volume/quantity, SW quality"/>
    <x v="11"/>
    <n v="3"/>
    <n v="4"/>
    <x v="21"/>
    <n v="-2.5"/>
    <n v="-1.5"/>
    <s v="Use existing tracks where possible"/>
    <n v="0"/>
    <n v="3"/>
    <n v="0.5"/>
    <n v="5.5"/>
    <n v="0.5"/>
    <n v="2.5"/>
  </r>
  <r>
    <s v="Undergound mine layout"/>
    <s v="Exploration and appraisal"/>
    <x v="95"/>
    <x v="65"/>
    <s v="SW directional characteristics, SW volume/quantity, SW quality"/>
    <x v="11"/>
    <n v="3"/>
    <n v="4"/>
    <x v="21"/>
    <n v="-2.5"/>
    <n v="-1.5"/>
    <s v="Use existing tracks where possible"/>
    <n v="0"/>
    <n v="3"/>
    <n v="0.5"/>
    <n v="5.5"/>
    <n v="0.5"/>
    <n v="2.5"/>
  </r>
  <r>
    <s v="Infrastructure"/>
    <s v="Development"/>
    <x v="98"/>
    <x v="27"/>
    <m/>
    <x v="37"/>
    <m/>
    <m/>
    <x v="22"/>
    <m/>
    <m/>
    <m/>
    <m/>
    <m/>
    <n v="0"/>
    <n v="0"/>
    <n v="0"/>
    <n v="0"/>
  </r>
  <r>
    <s v="Infrastructure"/>
    <s v="Development"/>
    <x v="98"/>
    <x v="62"/>
    <m/>
    <x v="37"/>
    <m/>
    <m/>
    <x v="22"/>
    <m/>
    <m/>
    <m/>
    <m/>
    <m/>
    <n v="0"/>
    <n v="0"/>
    <n v="0"/>
    <n v="0"/>
  </r>
  <r>
    <s v="Infrastructure"/>
    <s v="Development"/>
    <x v="98"/>
    <x v="3"/>
    <m/>
    <x v="37"/>
    <m/>
    <m/>
    <x v="22"/>
    <m/>
    <m/>
    <m/>
    <m/>
    <m/>
    <n v="0"/>
    <n v="0"/>
    <n v="0"/>
    <n v="0"/>
  </r>
  <r>
    <s v="Open pit"/>
    <s v="Exploration and appraisal"/>
    <x v="23"/>
    <x v="66"/>
    <m/>
    <x v="37"/>
    <m/>
    <m/>
    <x v="22"/>
    <m/>
    <m/>
    <m/>
    <m/>
    <m/>
    <n v="0"/>
    <n v="0"/>
    <n v="0"/>
    <n v="0"/>
  </r>
  <r>
    <s v="Undergound mine layout"/>
    <s v="Production"/>
    <x v="21"/>
    <x v="43"/>
    <m/>
    <x v="37"/>
    <m/>
    <m/>
    <x v="22"/>
    <m/>
    <m/>
    <m/>
    <m/>
    <m/>
    <n v="0"/>
    <n v="0"/>
    <n v="0"/>
    <n v="0"/>
  </r>
  <r>
    <s v="Undergound mine layout"/>
    <s v="Production"/>
    <x v="99"/>
    <x v="67"/>
    <m/>
    <x v="37"/>
    <m/>
    <m/>
    <x v="22"/>
    <m/>
    <m/>
    <m/>
    <m/>
    <m/>
    <n v="0"/>
    <n v="0"/>
    <n v="0"/>
    <n v="0"/>
  </r>
  <r>
    <s v="Undergound mine layout"/>
    <s v="Production"/>
    <x v="99"/>
    <x v="68"/>
    <m/>
    <x v="37"/>
    <m/>
    <m/>
    <x v="22"/>
    <m/>
    <m/>
    <m/>
    <m/>
    <m/>
    <n v="0"/>
    <n v="0"/>
    <n v="0"/>
    <n v="0"/>
  </r>
  <r>
    <s v="Undergound mine layout"/>
    <s v="Production"/>
    <x v="100"/>
    <x v="67"/>
    <m/>
    <x v="37"/>
    <m/>
    <m/>
    <x v="22"/>
    <m/>
    <m/>
    <m/>
    <m/>
    <m/>
    <n v="0"/>
    <n v="0"/>
    <n v="0"/>
    <n v="0"/>
  </r>
  <r>
    <s v="Undergound mine layout"/>
    <s v="Production"/>
    <x v="100"/>
    <x v="68"/>
    <m/>
    <x v="37"/>
    <m/>
    <m/>
    <x v="22"/>
    <m/>
    <m/>
    <m/>
    <m/>
    <m/>
    <n v="0"/>
    <n v="0"/>
    <n v="0"/>
    <n v="0"/>
  </r>
  <r>
    <s v="Infrastructure"/>
    <s v="Development"/>
    <x v="101"/>
    <x v="19"/>
    <s v="NA"/>
    <x v="38"/>
    <m/>
    <m/>
    <x v="22"/>
    <m/>
    <m/>
    <m/>
    <m/>
    <m/>
    <n v="0"/>
    <n v="0"/>
    <n v="0"/>
    <n v="0"/>
  </r>
  <r>
    <s v="Infrastructure"/>
    <s v="Development"/>
    <x v="9"/>
    <x v="69"/>
    <s v="NA"/>
    <x v="38"/>
    <m/>
    <m/>
    <x v="22"/>
    <m/>
    <m/>
    <m/>
    <m/>
    <m/>
    <n v="0"/>
    <n v="0"/>
    <n v="0"/>
    <n v="0"/>
  </r>
  <r>
    <s v="Infrastructure"/>
    <s v="Production"/>
    <x v="101"/>
    <x v="19"/>
    <s v="NA"/>
    <x v="38"/>
    <m/>
    <m/>
    <x v="22"/>
    <m/>
    <m/>
    <m/>
    <m/>
    <m/>
    <n v="0"/>
    <n v="0"/>
    <n v="0"/>
    <n v="0"/>
  </r>
  <r>
    <s v="Infrastructure"/>
    <s v="Production"/>
    <x v="102"/>
    <x v="69"/>
    <s v="NA"/>
    <x v="38"/>
    <m/>
    <m/>
    <x v="22"/>
    <m/>
    <m/>
    <m/>
    <m/>
    <m/>
    <n v="0"/>
    <n v="0"/>
    <n v="0"/>
    <n v="0"/>
  </r>
  <r>
    <s v="Infrastructure"/>
    <s v="Production"/>
    <x v="103"/>
    <x v="69"/>
    <s v="NA"/>
    <x v="38"/>
    <m/>
    <m/>
    <x v="22"/>
    <m/>
    <m/>
    <m/>
    <m/>
    <m/>
    <n v="0"/>
    <n v="0"/>
    <n v="0"/>
    <n v="0"/>
  </r>
  <r>
    <s v="Infrastructure"/>
    <s v="Production"/>
    <x v="12"/>
    <x v="69"/>
    <s v="NA"/>
    <x v="38"/>
    <m/>
    <m/>
    <x v="22"/>
    <m/>
    <m/>
    <m/>
    <m/>
    <m/>
    <n v="0"/>
    <n v="0"/>
    <n v="0"/>
    <n v="0"/>
  </r>
  <r>
    <s v="Open pit"/>
    <s v="Development"/>
    <x v="0"/>
    <x v="70"/>
    <s v="NA"/>
    <x v="38"/>
    <m/>
    <m/>
    <x v="22"/>
    <m/>
    <m/>
    <m/>
    <m/>
    <m/>
    <n v="0"/>
    <n v="0"/>
    <n v="0"/>
    <n v="0"/>
  </r>
  <r>
    <s v="Open pit"/>
    <s v="Development"/>
    <x v="0"/>
    <x v="27"/>
    <s v="NA"/>
    <x v="38"/>
    <m/>
    <m/>
    <x v="22"/>
    <m/>
    <m/>
    <m/>
    <m/>
    <m/>
    <n v="0"/>
    <n v="0"/>
    <n v="0"/>
    <n v="0"/>
  </r>
  <r>
    <s v="Open pit"/>
    <s v="Development"/>
    <x v="0"/>
    <x v="62"/>
    <s v="NA"/>
    <x v="38"/>
    <m/>
    <m/>
    <x v="22"/>
    <m/>
    <m/>
    <m/>
    <m/>
    <m/>
    <n v="0"/>
    <n v="0"/>
    <n v="0"/>
    <n v="0"/>
  </r>
  <r>
    <s v="Open pit"/>
    <s v="Development"/>
    <x v="0"/>
    <x v="3"/>
    <s v="NA"/>
    <x v="38"/>
    <m/>
    <m/>
    <x v="22"/>
    <m/>
    <m/>
    <m/>
    <m/>
    <m/>
    <n v="0"/>
    <n v="0"/>
    <n v="0"/>
    <n v="0"/>
  </r>
  <r>
    <s v="Open pit"/>
    <s v="Development"/>
    <x v="0"/>
    <x v="38"/>
    <s v="NA"/>
    <x v="38"/>
    <m/>
    <m/>
    <x v="22"/>
    <m/>
    <m/>
    <m/>
    <m/>
    <m/>
    <n v="0"/>
    <n v="0"/>
    <n v="0"/>
    <n v="0"/>
  </r>
  <r>
    <s v="Open pit"/>
    <s v="Development"/>
    <x v="7"/>
    <x v="69"/>
    <s v="NA"/>
    <x v="38"/>
    <m/>
    <m/>
    <x v="22"/>
    <m/>
    <m/>
    <m/>
    <m/>
    <m/>
    <n v="0"/>
    <n v="0"/>
    <n v="0"/>
    <n v="0"/>
  </r>
  <r>
    <s v="Open pit"/>
    <s v="Exploration and appraisal"/>
    <x v="16"/>
    <x v="27"/>
    <s v="NA"/>
    <x v="38"/>
    <m/>
    <m/>
    <x v="22"/>
    <m/>
    <m/>
    <m/>
    <m/>
    <m/>
    <n v="0"/>
    <n v="0"/>
    <n v="0"/>
    <n v="0"/>
  </r>
  <r>
    <s v="Open pit"/>
    <s v="Exploration and appraisal"/>
    <x v="104"/>
    <x v="71"/>
    <s v="NA"/>
    <x v="38"/>
    <m/>
    <m/>
    <x v="22"/>
    <m/>
    <m/>
    <m/>
    <m/>
    <m/>
    <n v="0"/>
    <n v="0"/>
    <n v="0"/>
    <n v="0"/>
  </r>
  <r>
    <s v="Open pit"/>
    <s v="Exploration and appraisal"/>
    <x v="104"/>
    <x v="72"/>
    <s v="NA"/>
    <x v="38"/>
    <m/>
    <m/>
    <x v="22"/>
    <m/>
    <m/>
    <m/>
    <m/>
    <m/>
    <n v="0"/>
    <n v="0"/>
    <n v="0"/>
    <n v="0"/>
  </r>
  <r>
    <s v="Open pit"/>
    <s v="Production"/>
    <x v="32"/>
    <x v="69"/>
    <s v="NA"/>
    <x v="38"/>
    <m/>
    <m/>
    <x v="22"/>
    <m/>
    <m/>
    <m/>
    <m/>
    <m/>
    <n v="0"/>
    <n v="0"/>
    <n v="0"/>
    <n v="0"/>
  </r>
  <r>
    <s v="Open pit"/>
    <s v="Production"/>
    <x v="1"/>
    <x v="70"/>
    <s v="NA"/>
    <x v="38"/>
    <m/>
    <m/>
    <x v="22"/>
    <m/>
    <m/>
    <m/>
    <m/>
    <m/>
    <n v="0"/>
    <n v="0"/>
    <n v="0"/>
    <n v="0"/>
  </r>
  <r>
    <s v="Open pit"/>
    <s v="Production"/>
    <x v="1"/>
    <x v="27"/>
    <s v="NA"/>
    <x v="38"/>
    <m/>
    <m/>
    <x v="22"/>
    <m/>
    <m/>
    <m/>
    <m/>
    <m/>
    <n v="0"/>
    <n v="0"/>
    <n v="0"/>
    <n v="0"/>
  </r>
  <r>
    <s v="Open pit"/>
    <s v="Production"/>
    <x v="1"/>
    <x v="62"/>
    <s v="NA"/>
    <x v="38"/>
    <m/>
    <m/>
    <x v="22"/>
    <m/>
    <m/>
    <m/>
    <m/>
    <m/>
    <n v="0"/>
    <n v="0"/>
    <n v="0"/>
    <n v="0"/>
  </r>
  <r>
    <s v="Open pit"/>
    <s v="Production"/>
    <x v="1"/>
    <x v="3"/>
    <s v="NA"/>
    <x v="38"/>
    <m/>
    <m/>
    <x v="22"/>
    <m/>
    <m/>
    <m/>
    <m/>
    <m/>
    <n v="0"/>
    <n v="0"/>
    <n v="0"/>
    <n v="0"/>
  </r>
  <r>
    <s v="Open pit"/>
    <s v="Production"/>
    <x v="1"/>
    <x v="38"/>
    <s v="NA"/>
    <x v="38"/>
    <m/>
    <m/>
    <x v="22"/>
    <m/>
    <m/>
    <m/>
    <m/>
    <m/>
    <n v="0"/>
    <n v="0"/>
    <n v="0"/>
    <n v="0"/>
  </r>
  <r>
    <s v="Open pit"/>
    <s v="Production"/>
    <x v="105"/>
    <x v="2"/>
    <s v="NA"/>
    <x v="38"/>
    <m/>
    <m/>
    <x v="22"/>
    <m/>
    <m/>
    <m/>
    <m/>
    <m/>
    <n v="0"/>
    <n v="0"/>
    <n v="0"/>
    <n v="0"/>
  </r>
  <r>
    <s v="Open pit"/>
    <s v="Production"/>
    <x v="106"/>
    <x v="73"/>
    <s v="NA"/>
    <x v="38"/>
    <m/>
    <m/>
    <x v="22"/>
    <m/>
    <m/>
    <m/>
    <m/>
    <m/>
    <n v="0"/>
    <n v="0"/>
    <n v="0"/>
    <n v="0"/>
  </r>
  <r>
    <s v="Surface facilities"/>
    <s v="Development"/>
    <x v="105"/>
    <x v="70"/>
    <s v="NA"/>
    <x v="38"/>
    <m/>
    <m/>
    <x v="22"/>
    <m/>
    <m/>
    <m/>
    <m/>
    <m/>
    <n v="0"/>
    <n v="0"/>
    <n v="0"/>
    <n v="0"/>
  </r>
  <r>
    <s v="Surface facilities"/>
    <s v="Development"/>
    <x v="105"/>
    <x v="27"/>
    <s v="NA"/>
    <x v="38"/>
    <m/>
    <m/>
    <x v="22"/>
    <m/>
    <m/>
    <m/>
    <m/>
    <m/>
    <n v="0"/>
    <n v="0"/>
    <n v="0"/>
    <n v="0"/>
  </r>
  <r>
    <s v="Surface facilities"/>
    <s v="Development"/>
    <x v="105"/>
    <x v="74"/>
    <s v="NA"/>
    <x v="38"/>
    <m/>
    <m/>
    <x v="22"/>
    <m/>
    <m/>
    <m/>
    <m/>
    <m/>
    <n v="0"/>
    <n v="0"/>
    <n v="0"/>
    <n v="0"/>
  </r>
  <r>
    <s v="Surface facilities"/>
    <s v="Development"/>
    <x v="105"/>
    <x v="62"/>
    <s v="NA"/>
    <x v="38"/>
    <m/>
    <m/>
    <x v="22"/>
    <m/>
    <m/>
    <m/>
    <m/>
    <m/>
    <n v="0"/>
    <n v="0"/>
    <n v="0"/>
    <n v="0"/>
  </r>
  <r>
    <s v="Surface facilities"/>
    <s v="Development"/>
    <x v="105"/>
    <x v="0"/>
    <s v="NA"/>
    <x v="38"/>
    <m/>
    <m/>
    <x v="22"/>
    <m/>
    <m/>
    <m/>
    <m/>
    <m/>
    <n v="0"/>
    <n v="0"/>
    <n v="0"/>
    <n v="0"/>
  </r>
  <r>
    <s v="Surface facilities"/>
    <s v="Development"/>
    <x v="105"/>
    <x v="3"/>
    <s v="NA"/>
    <x v="38"/>
    <m/>
    <m/>
    <x v="22"/>
    <m/>
    <m/>
    <m/>
    <m/>
    <m/>
    <n v="0"/>
    <n v="0"/>
    <n v="0"/>
    <n v="0"/>
  </r>
  <r>
    <s v="Surface facilities"/>
    <s v="Development"/>
    <x v="105"/>
    <x v="38"/>
    <s v="NA"/>
    <x v="38"/>
    <m/>
    <m/>
    <x v="22"/>
    <m/>
    <m/>
    <m/>
    <m/>
    <m/>
    <n v="0"/>
    <n v="0"/>
    <n v="0"/>
    <n v="0"/>
  </r>
  <r>
    <s v="Surface facilities"/>
    <s v="Rehabilitation"/>
    <x v="2"/>
    <x v="70"/>
    <s v="NA"/>
    <x v="38"/>
    <m/>
    <m/>
    <x v="22"/>
    <m/>
    <m/>
    <m/>
    <m/>
    <m/>
    <n v="0"/>
    <n v="0"/>
    <n v="0"/>
    <n v="0"/>
  </r>
  <r>
    <s v="Surface facilities"/>
    <s v="Rehabilitation"/>
    <x v="2"/>
    <x v="27"/>
    <s v="NA"/>
    <x v="38"/>
    <m/>
    <m/>
    <x v="22"/>
    <m/>
    <m/>
    <m/>
    <m/>
    <m/>
    <n v="0"/>
    <n v="0"/>
    <n v="0"/>
    <n v="0"/>
  </r>
  <r>
    <s v="Surface facilities"/>
    <s v="Rehabilitation"/>
    <x v="2"/>
    <x v="62"/>
    <s v="NA"/>
    <x v="38"/>
    <m/>
    <m/>
    <x v="22"/>
    <m/>
    <m/>
    <m/>
    <m/>
    <m/>
    <n v="0"/>
    <n v="0"/>
    <n v="0"/>
    <n v="0"/>
  </r>
  <r>
    <s v="Surface facilities"/>
    <s v="Rehabilitation"/>
    <x v="2"/>
    <x v="3"/>
    <s v="NA"/>
    <x v="38"/>
    <m/>
    <m/>
    <x v="22"/>
    <m/>
    <m/>
    <m/>
    <m/>
    <m/>
    <n v="0"/>
    <n v="0"/>
    <n v="0"/>
    <n v="0"/>
  </r>
  <r>
    <s v="Surface facilities"/>
    <s v="Rehabilitation"/>
    <x v="2"/>
    <x v="38"/>
    <s v="NA"/>
    <x v="38"/>
    <m/>
    <m/>
    <x v="22"/>
    <m/>
    <m/>
    <m/>
    <m/>
    <m/>
    <n v="0"/>
    <n v="0"/>
    <n v="0"/>
    <n v="0"/>
  </r>
  <r>
    <s v="Undergound mine layout"/>
    <s v="Development"/>
    <x v="27"/>
    <x v="7"/>
    <s v="NA"/>
    <x v="38"/>
    <m/>
    <m/>
    <x v="22"/>
    <m/>
    <m/>
    <m/>
    <m/>
    <m/>
    <n v="0"/>
    <n v="0"/>
    <n v="0"/>
    <n v="0"/>
  </r>
  <r>
    <s v="Undergound mine layout"/>
    <s v="Development"/>
    <x v="81"/>
    <x v="45"/>
    <s v="NA"/>
    <x v="38"/>
    <m/>
    <m/>
    <x v="22"/>
    <m/>
    <m/>
    <m/>
    <m/>
    <m/>
    <n v="0"/>
    <n v="0"/>
    <n v="0"/>
    <n v="0"/>
  </r>
  <r>
    <s v="Undergound mine layout"/>
    <s v="Development"/>
    <x v="20"/>
    <x v="66"/>
    <s v="NA"/>
    <x v="38"/>
    <m/>
    <m/>
    <x v="22"/>
    <m/>
    <m/>
    <m/>
    <m/>
    <m/>
    <n v="0"/>
    <n v="0"/>
    <n v="0"/>
    <n v="0"/>
  </r>
  <r>
    <s v="Undergound mine layout"/>
    <s v="Development"/>
    <x v="20"/>
    <x v="5"/>
    <s v="NA"/>
    <x v="38"/>
    <m/>
    <m/>
    <x v="22"/>
    <m/>
    <m/>
    <m/>
    <m/>
    <m/>
    <n v="0"/>
    <n v="0"/>
    <n v="0"/>
    <n v="0"/>
  </r>
  <r>
    <s v="Undergound mine layout"/>
    <s v="Development"/>
    <x v="20"/>
    <x v="4"/>
    <s v="NA"/>
    <x v="38"/>
    <m/>
    <m/>
    <x v="22"/>
    <m/>
    <m/>
    <m/>
    <m/>
    <m/>
    <n v="0"/>
    <n v="0"/>
    <n v="0"/>
    <n v="0"/>
  </r>
  <r>
    <s v="Undergound mine layout"/>
    <s v="Development"/>
    <x v="72"/>
    <x v="38"/>
    <s v="NA"/>
    <x v="38"/>
    <m/>
    <m/>
    <x v="22"/>
    <m/>
    <m/>
    <m/>
    <m/>
    <m/>
    <n v="0"/>
    <n v="0"/>
    <n v="0"/>
    <n v="0"/>
  </r>
  <r>
    <s v="Undergound mine layout"/>
    <s v="Development"/>
    <x v="75"/>
    <x v="44"/>
    <s v="NA"/>
    <x v="38"/>
    <m/>
    <m/>
    <x v="22"/>
    <m/>
    <m/>
    <m/>
    <m/>
    <m/>
    <n v="0"/>
    <n v="0"/>
    <n v="0"/>
    <n v="0"/>
  </r>
  <r>
    <s v="Undergound mine layout"/>
    <s v="Development"/>
    <x v="18"/>
    <x v="27"/>
    <s v="NA"/>
    <x v="38"/>
    <m/>
    <m/>
    <x v="22"/>
    <m/>
    <m/>
    <m/>
    <m/>
    <m/>
    <n v="0"/>
    <n v="0"/>
    <n v="0"/>
    <n v="0"/>
  </r>
  <r>
    <s v="Undergound mine layout"/>
    <s v="Development"/>
    <x v="18"/>
    <x v="62"/>
    <s v="NA"/>
    <x v="38"/>
    <m/>
    <m/>
    <x v="22"/>
    <m/>
    <m/>
    <m/>
    <m/>
    <m/>
    <n v="0"/>
    <n v="0"/>
    <n v="0"/>
    <n v="0"/>
  </r>
  <r>
    <s v="Undergound mine layout"/>
    <s v="Development"/>
    <x v="18"/>
    <x v="3"/>
    <s v="NA"/>
    <x v="38"/>
    <m/>
    <m/>
    <x v="22"/>
    <m/>
    <m/>
    <m/>
    <m/>
    <m/>
    <n v="0"/>
    <n v="0"/>
    <n v="0"/>
    <n v="0"/>
  </r>
  <r>
    <s v="Undergound mine layout"/>
    <s v="Development"/>
    <x v="65"/>
    <x v="36"/>
    <s v="NA"/>
    <x v="38"/>
    <m/>
    <m/>
    <x v="22"/>
    <m/>
    <m/>
    <m/>
    <m/>
    <m/>
    <n v="0"/>
    <n v="0"/>
    <n v="0"/>
    <n v="0"/>
  </r>
  <r>
    <s v="Undergound mine layout"/>
    <s v="Development"/>
    <x v="24"/>
    <x v="66"/>
    <s v="NA"/>
    <x v="38"/>
    <m/>
    <m/>
    <x v="22"/>
    <m/>
    <m/>
    <m/>
    <m/>
    <m/>
    <n v="0"/>
    <n v="0"/>
    <n v="0"/>
    <n v="0"/>
  </r>
  <r>
    <s v="Undergound mine layout"/>
    <s v="Development"/>
    <x v="17"/>
    <x v="27"/>
    <s v="NA"/>
    <x v="38"/>
    <m/>
    <m/>
    <x v="22"/>
    <m/>
    <m/>
    <m/>
    <m/>
    <m/>
    <n v="0"/>
    <n v="0"/>
    <n v="0"/>
    <n v="0"/>
  </r>
  <r>
    <s v="Undergound mine layout"/>
    <s v="Development"/>
    <x v="22"/>
    <x v="66"/>
    <s v="NA"/>
    <x v="38"/>
    <m/>
    <m/>
    <x v="22"/>
    <m/>
    <m/>
    <m/>
    <m/>
    <m/>
    <n v="0"/>
    <n v="0"/>
    <n v="0"/>
    <n v="0"/>
  </r>
  <r>
    <s v="Undergound mine layout"/>
    <s v="Development"/>
    <x v="0"/>
    <x v="70"/>
    <s v="NA"/>
    <x v="38"/>
    <m/>
    <m/>
    <x v="22"/>
    <m/>
    <m/>
    <m/>
    <m/>
    <m/>
    <n v="0"/>
    <n v="0"/>
    <n v="0"/>
    <n v="0"/>
  </r>
  <r>
    <s v="Undergound mine layout"/>
    <s v="Development"/>
    <x v="0"/>
    <x v="27"/>
    <s v="NA"/>
    <x v="38"/>
    <m/>
    <m/>
    <x v="22"/>
    <m/>
    <m/>
    <m/>
    <m/>
    <m/>
    <n v="0"/>
    <n v="0"/>
    <n v="0"/>
    <n v="0"/>
  </r>
  <r>
    <s v="Undergound mine layout"/>
    <s v="Development"/>
    <x v="0"/>
    <x v="62"/>
    <s v="NA"/>
    <x v="38"/>
    <m/>
    <m/>
    <x v="22"/>
    <m/>
    <m/>
    <m/>
    <m/>
    <m/>
    <n v="0"/>
    <n v="0"/>
    <n v="0"/>
    <n v="0"/>
  </r>
  <r>
    <s v="Undergound mine layout"/>
    <s v="Development"/>
    <x v="0"/>
    <x v="3"/>
    <s v="NA"/>
    <x v="38"/>
    <m/>
    <m/>
    <x v="22"/>
    <m/>
    <m/>
    <m/>
    <m/>
    <m/>
    <n v="0"/>
    <n v="0"/>
    <n v="0"/>
    <n v="0"/>
  </r>
  <r>
    <s v="Undergound mine layout"/>
    <s v="Development"/>
    <x v="0"/>
    <x v="38"/>
    <s v="NA"/>
    <x v="38"/>
    <m/>
    <m/>
    <x v="22"/>
    <m/>
    <m/>
    <m/>
    <m/>
    <m/>
    <n v="0"/>
    <n v="0"/>
    <n v="0"/>
    <n v="0"/>
  </r>
  <r>
    <s v="Undergound mine layout"/>
    <s v="Development"/>
    <x v="25"/>
    <x v="66"/>
    <s v="NA"/>
    <x v="38"/>
    <m/>
    <m/>
    <x v="22"/>
    <m/>
    <m/>
    <m/>
    <m/>
    <m/>
    <n v="0"/>
    <n v="0"/>
    <n v="0"/>
    <n v="0"/>
  </r>
  <r>
    <s v="Undergound mine layout"/>
    <s v="Development"/>
    <x v="19"/>
    <x v="27"/>
    <s v="NA"/>
    <x v="38"/>
    <m/>
    <m/>
    <x v="22"/>
    <m/>
    <m/>
    <m/>
    <m/>
    <m/>
    <n v="0"/>
    <n v="0"/>
    <n v="0"/>
    <n v="0"/>
  </r>
  <r>
    <s v="Undergound mine layout"/>
    <s v="Exploration and appraisal"/>
    <x v="107"/>
    <x v="72"/>
    <s v="NA"/>
    <x v="38"/>
    <m/>
    <m/>
    <x v="22"/>
    <m/>
    <m/>
    <m/>
    <m/>
    <m/>
    <n v="0"/>
    <n v="0"/>
    <n v="0"/>
    <n v="0"/>
  </r>
  <r>
    <s v="Undergound mine layout"/>
    <s v="Exploration and appraisal"/>
    <x v="16"/>
    <x v="27"/>
    <s v="NA"/>
    <x v="38"/>
    <m/>
    <m/>
    <x v="22"/>
    <m/>
    <m/>
    <m/>
    <m/>
    <m/>
    <n v="0"/>
    <n v="0"/>
    <n v="0"/>
    <n v="0"/>
  </r>
  <r>
    <s v="Undergound mine layout"/>
    <s v="Exploration and appraisal"/>
    <x v="104"/>
    <x v="71"/>
    <s v="NA"/>
    <x v="38"/>
    <m/>
    <m/>
    <x v="22"/>
    <m/>
    <m/>
    <m/>
    <m/>
    <m/>
    <n v="0"/>
    <n v="0"/>
    <n v="0"/>
    <n v="0"/>
  </r>
  <r>
    <s v="Undergound mine layout"/>
    <s v="Exploration and appraisal"/>
    <x v="104"/>
    <x v="72"/>
    <s v="NA"/>
    <x v="38"/>
    <m/>
    <m/>
    <x v="22"/>
    <m/>
    <m/>
    <m/>
    <m/>
    <m/>
    <n v="0"/>
    <n v="0"/>
    <n v="0"/>
    <n v="0"/>
  </r>
  <r>
    <s v="Undergound mine layout"/>
    <s v="Production"/>
    <x v="108"/>
    <x v="53"/>
    <s v="NA"/>
    <x v="38"/>
    <m/>
    <m/>
    <x v="22"/>
    <m/>
    <m/>
    <m/>
    <m/>
    <m/>
    <n v="0"/>
    <n v="0"/>
    <n v="0"/>
    <n v="0"/>
  </r>
  <r>
    <s v="Undergound mine layout"/>
    <s v="Production"/>
    <x v="108"/>
    <x v="62"/>
    <s v="NA"/>
    <x v="38"/>
    <m/>
    <m/>
    <x v="22"/>
    <m/>
    <m/>
    <m/>
    <m/>
    <m/>
    <n v="0"/>
    <n v="0"/>
    <n v="0"/>
    <n v="0"/>
  </r>
  <r>
    <s v="Undergound mine layout"/>
    <s v="Production"/>
    <x v="108"/>
    <x v="64"/>
    <s v="NA"/>
    <x v="38"/>
    <m/>
    <m/>
    <x v="22"/>
    <m/>
    <m/>
    <m/>
    <m/>
    <m/>
    <n v="0"/>
    <n v="0"/>
    <n v="0"/>
    <n v="0"/>
  </r>
  <r>
    <s v="Undergound mine layout"/>
    <s v="Production"/>
    <x v="108"/>
    <x v="51"/>
    <s v="NA"/>
    <x v="38"/>
    <m/>
    <m/>
    <x v="22"/>
    <m/>
    <m/>
    <m/>
    <m/>
    <m/>
    <n v="0"/>
    <n v="0"/>
    <n v="0"/>
    <n v="0"/>
  </r>
  <r>
    <s v="Undergound mine layout"/>
    <s v="Production"/>
    <x v="108"/>
    <x v="33"/>
    <s v="NA"/>
    <x v="38"/>
    <m/>
    <m/>
    <x v="22"/>
    <m/>
    <m/>
    <m/>
    <m/>
    <m/>
    <n v="0"/>
    <n v="0"/>
    <n v="0"/>
    <n v="0"/>
  </r>
  <r>
    <s v="Undergound mine layout"/>
    <s v="Production"/>
    <x v="20"/>
    <x v="66"/>
    <s v="NA"/>
    <x v="38"/>
    <m/>
    <m/>
    <x v="22"/>
    <m/>
    <m/>
    <m/>
    <m/>
    <m/>
    <n v="0"/>
    <n v="0"/>
    <n v="0"/>
    <n v="0"/>
  </r>
  <r>
    <s v="Undergound mine layout"/>
    <s v="Production"/>
    <x v="1"/>
    <x v="70"/>
    <s v="NA"/>
    <x v="38"/>
    <m/>
    <m/>
    <x v="22"/>
    <m/>
    <m/>
    <m/>
    <m/>
    <m/>
    <n v="0"/>
    <n v="0"/>
    <n v="0"/>
    <n v="0"/>
  </r>
  <r>
    <s v="Undergound mine layout"/>
    <s v="Production"/>
    <x v="1"/>
    <x v="27"/>
    <s v="NA"/>
    <x v="38"/>
    <m/>
    <m/>
    <x v="22"/>
    <m/>
    <m/>
    <m/>
    <m/>
    <m/>
    <n v="0"/>
    <n v="0"/>
    <n v="0"/>
    <n v="0"/>
  </r>
  <r>
    <s v="Undergound mine layout"/>
    <s v="Production"/>
    <x v="1"/>
    <x v="62"/>
    <s v="NA"/>
    <x v="38"/>
    <m/>
    <m/>
    <x v="22"/>
    <m/>
    <m/>
    <m/>
    <m/>
    <m/>
    <n v="0"/>
    <n v="0"/>
    <n v="0"/>
    <n v="0"/>
  </r>
  <r>
    <s v="Undergound mine layout"/>
    <s v="Production"/>
    <x v="1"/>
    <x v="3"/>
    <s v="NA"/>
    <x v="38"/>
    <m/>
    <m/>
    <x v="22"/>
    <m/>
    <m/>
    <m/>
    <m/>
    <m/>
    <n v="0"/>
    <n v="0"/>
    <n v="0"/>
    <n v="0"/>
  </r>
  <r>
    <s v="Undergound mine layout"/>
    <s v="Production"/>
    <x v="1"/>
    <x v="38"/>
    <s v="NA"/>
    <x v="38"/>
    <m/>
    <m/>
    <x v="22"/>
    <m/>
    <m/>
    <m/>
    <m/>
    <m/>
    <n v="0"/>
    <n v="0"/>
    <n v="0"/>
    <n v="0"/>
  </r>
  <r>
    <s v="Undergound mine layout"/>
    <s v="Production"/>
    <x v="106"/>
    <x v="73"/>
    <s v="NA"/>
    <x v="38"/>
    <m/>
    <m/>
    <x v="22"/>
    <m/>
    <m/>
    <m/>
    <m/>
    <m/>
    <n v="0"/>
    <n v="0"/>
    <n v="0"/>
    <n v="0"/>
  </r>
  <r>
    <s v="Infrastructure"/>
    <s v="Development"/>
    <x v="109"/>
    <x v="75"/>
    <m/>
    <x v="38"/>
    <m/>
    <m/>
    <x v="22"/>
    <m/>
    <m/>
    <m/>
    <m/>
    <m/>
    <n v="0"/>
    <n v="0"/>
    <n v="0"/>
    <n v="0"/>
  </r>
  <r>
    <s v="Infrastructure"/>
    <s v="Production"/>
    <x v="110"/>
    <x v="75"/>
    <m/>
    <x v="38"/>
    <m/>
    <m/>
    <x v="22"/>
    <m/>
    <m/>
    <m/>
    <m/>
    <m/>
    <n v="0"/>
    <n v="0"/>
    <n v="0"/>
    <n v="0"/>
  </r>
  <r>
    <s v="Infrastructure"/>
    <s v="Production"/>
    <x v="111"/>
    <x v="75"/>
    <m/>
    <x v="38"/>
    <m/>
    <m/>
    <x v="22"/>
    <m/>
    <m/>
    <m/>
    <m/>
    <m/>
    <n v="0"/>
    <n v="0"/>
    <n v="0"/>
    <n v="0"/>
  </r>
  <r>
    <s v="Infrastructure"/>
    <s v="Production"/>
    <x v="112"/>
    <x v="75"/>
    <m/>
    <x v="38"/>
    <m/>
    <m/>
    <x v="22"/>
    <m/>
    <m/>
    <m/>
    <m/>
    <m/>
    <n v="0"/>
    <n v="0"/>
    <n v="0"/>
    <n v="0"/>
  </r>
  <r>
    <s v="Infrastructure"/>
    <s v="Production"/>
    <x v="14"/>
    <x v="75"/>
    <m/>
    <x v="38"/>
    <m/>
    <m/>
    <x v="22"/>
    <m/>
    <m/>
    <m/>
    <m/>
    <m/>
    <n v="0"/>
    <n v="0"/>
    <n v="0"/>
    <n v="0"/>
  </r>
  <r>
    <s v="Open pit"/>
    <s v="Development"/>
    <x v="113"/>
    <x v="75"/>
    <m/>
    <x v="38"/>
    <m/>
    <m/>
    <x v="22"/>
    <m/>
    <m/>
    <m/>
    <m/>
    <m/>
    <n v="0"/>
    <n v="0"/>
    <n v="0"/>
    <n v="0"/>
  </r>
  <r>
    <s v="Open pit"/>
    <s v="Exploration and appraisal"/>
    <x v="114"/>
    <x v="75"/>
    <m/>
    <x v="38"/>
    <m/>
    <m/>
    <x v="22"/>
    <m/>
    <m/>
    <m/>
    <m/>
    <m/>
    <n v="0"/>
    <n v="0"/>
    <n v="0"/>
    <n v="0"/>
  </r>
  <r>
    <s v="Open pit"/>
    <s v="Exploration and appraisal"/>
    <x v="115"/>
    <x v="75"/>
    <m/>
    <x v="38"/>
    <m/>
    <m/>
    <x v="22"/>
    <m/>
    <m/>
    <m/>
    <m/>
    <m/>
    <n v="0"/>
    <n v="0"/>
    <n v="0"/>
    <n v="0"/>
  </r>
  <r>
    <s v="Open pit"/>
    <s v="Exploration and appraisal"/>
    <x v="116"/>
    <x v="75"/>
    <m/>
    <x v="38"/>
    <m/>
    <m/>
    <x v="22"/>
    <m/>
    <m/>
    <m/>
    <m/>
    <m/>
    <n v="0"/>
    <n v="0"/>
    <n v="0"/>
    <n v="0"/>
  </r>
  <r>
    <s v="Open pit"/>
    <s v="Exploration and appraisal"/>
    <x v="117"/>
    <x v="75"/>
    <m/>
    <x v="38"/>
    <m/>
    <m/>
    <x v="22"/>
    <m/>
    <m/>
    <m/>
    <m/>
    <m/>
    <n v="0"/>
    <n v="0"/>
    <n v="0"/>
    <n v="0"/>
  </r>
  <r>
    <s v="Open pit"/>
    <s v="Mine closure"/>
    <x v="118"/>
    <x v="75"/>
    <m/>
    <x v="38"/>
    <m/>
    <m/>
    <x v="22"/>
    <m/>
    <m/>
    <m/>
    <m/>
    <m/>
    <n v="0"/>
    <n v="0"/>
    <n v="0"/>
    <n v="0"/>
  </r>
  <r>
    <s v="Open pit"/>
    <s v="Production"/>
    <x v="119"/>
    <x v="75"/>
    <m/>
    <x v="38"/>
    <m/>
    <m/>
    <x v="22"/>
    <m/>
    <m/>
    <m/>
    <m/>
    <m/>
    <n v="0"/>
    <n v="0"/>
    <n v="0"/>
    <n v="0"/>
  </r>
  <r>
    <s v="Open pit"/>
    <s v="Production"/>
    <x v="120"/>
    <x v="75"/>
    <m/>
    <x v="38"/>
    <m/>
    <m/>
    <x v="22"/>
    <m/>
    <m/>
    <m/>
    <m/>
    <m/>
    <n v="0"/>
    <n v="0"/>
    <n v="0"/>
    <n v="0"/>
  </r>
  <r>
    <s v="Open pit"/>
    <s v="Production"/>
    <x v="121"/>
    <x v="75"/>
    <m/>
    <x v="38"/>
    <m/>
    <m/>
    <x v="22"/>
    <m/>
    <m/>
    <m/>
    <m/>
    <m/>
    <n v="0"/>
    <n v="0"/>
    <n v="0"/>
    <n v="0"/>
  </r>
  <r>
    <s v="Open pit"/>
    <s v="Production"/>
    <x v="122"/>
    <x v="75"/>
    <m/>
    <x v="38"/>
    <m/>
    <m/>
    <x v="22"/>
    <m/>
    <m/>
    <m/>
    <m/>
    <m/>
    <n v="0"/>
    <n v="0"/>
    <n v="0"/>
    <n v="0"/>
  </r>
  <r>
    <s v="Open pit"/>
    <s v="Rehabilitation"/>
    <x v="123"/>
    <x v="75"/>
    <m/>
    <x v="38"/>
    <m/>
    <m/>
    <x v="22"/>
    <m/>
    <m/>
    <m/>
    <m/>
    <m/>
    <n v="0"/>
    <n v="0"/>
    <n v="0"/>
    <n v="0"/>
  </r>
  <r>
    <s v="Surface facilities"/>
    <s v="Development"/>
    <x v="124"/>
    <x v="75"/>
    <m/>
    <x v="38"/>
    <m/>
    <m/>
    <x v="22"/>
    <m/>
    <m/>
    <m/>
    <m/>
    <m/>
    <n v="0"/>
    <n v="0"/>
    <n v="0"/>
    <n v="0"/>
  </r>
  <r>
    <s v="Surface facilities"/>
    <s v="Production"/>
    <x v="125"/>
    <x v="75"/>
    <m/>
    <x v="38"/>
    <m/>
    <m/>
    <x v="22"/>
    <m/>
    <m/>
    <m/>
    <m/>
    <m/>
    <n v="0"/>
    <n v="0"/>
    <n v="0"/>
    <n v="0"/>
  </r>
  <r>
    <s v="Surface facilities"/>
    <s v="Production"/>
    <x v="126"/>
    <x v="75"/>
    <m/>
    <x v="38"/>
    <m/>
    <m/>
    <x v="22"/>
    <m/>
    <m/>
    <m/>
    <m/>
    <m/>
    <n v="0"/>
    <n v="0"/>
    <n v="0"/>
    <n v="0"/>
  </r>
  <r>
    <s v="Surface facilities"/>
    <s v="Production"/>
    <x v="127"/>
    <x v="75"/>
    <m/>
    <x v="38"/>
    <m/>
    <m/>
    <x v="22"/>
    <m/>
    <m/>
    <m/>
    <m/>
    <m/>
    <n v="0"/>
    <n v="0"/>
    <n v="0"/>
    <n v="0"/>
  </r>
  <r>
    <s v="Surface facilities"/>
    <s v="Production"/>
    <x v="128"/>
    <x v="75"/>
    <m/>
    <x v="38"/>
    <m/>
    <m/>
    <x v="22"/>
    <m/>
    <m/>
    <m/>
    <m/>
    <m/>
    <n v="0"/>
    <n v="0"/>
    <n v="0"/>
    <n v="0"/>
  </r>
  <r>
    <s v="Undergound mine layout"/>
    <s v="Development"/>
    <x v="129"/>
    <x v="75"/>
    <m/>
    <x v="38"/>
    <m/>
    <m/>
    <x v="22"/>
    <m/>
    <m/>
    <m/>
    <m/>
    <m/>
    <n v="0"/>
    <n v="0"/>
    <n v="0"/>
    <n v="0"/>
  </r>
  <r>
    <s v="Undergound mine layout"/>
    <s v="Development"/>
    <x v="130"/>
    <x v="75"/>
    <m/>
    <x v="38"/>
    <m/>
    <m/>
    <x v="22"/>
    <m/>
    <m/>
    <m/>
    <m/>
    <m/>
    <n v="0"/>
    <n v="0"/>
    <n v="0"/>
    <n v="0"/>
  </r>
  <r>
    <s v="Undergound mine layout"/>
    <s v="Development"/>
    <x v="131"/>
    <x v="75"/>
    <m/>
    <x v="38"/>
    <m/>
    <m/>
    <x v="22"/>
    <m/>
    <m/>
    <m/>
    <m/>
    <m/>
    <n v="0"/>
    <n v="0"/>
    <n v="0"/>
    <n v="0"/>
  </r>
  <r>
    <s v="Undergound mine layout"/>
    <s v="Development"/>
    <x v="132"/>
    <x v="75"/>
    <m/>
    <x v="38"/>
    <m/>
    <m/>
    <x v="22"/>
    <m/>
    <m/>
    <m/>
    <m/>
    <m/>
    <n v="0"/>
    <n v="0"/>
    <n v="0"/>
    <n v="0"/>
  </r>
  <r>
    <s v="Undergound mine layout"/>
    <s v="Development"/>
    <x v="121"/>
    <x v="75"/>
    <m/>
    <x v="38"/>
    <m/>
    <m/>
    <x v="22"/>
    <m/>
    <m/>
    <m/>
    <m/>
    <m/>
    <n v="0"/>
    <n v="0"/>
    <n v="0"/>
    <n v="0"/>
  </r>
  <r>
    <s v="Undergound mine layout"/>
    <s v="Exploration and appraisal"/>
    <x v="114"/>
    <x v="75"/>
    <m/>
    <x v="38"/>
    <m/>
    <m/>
    <x v="22"/>
    <m/>
    <m/>
    <m/>
    <m/>
    <m/>
    <n v="0"/>
    <n v="0"/>
    <n v="0"/>
    <n v="0"/>
  </r>
  <r>
    <s v="Undergound mine layout"/>
    <s v="Exploration and appraisal"/>
    <x v="115"/>
    <x v="75"/>
    <m/>
    <x v="38"/>
    <m/>
    <m/>
    <x v="22"/>
    <m/>
    <m/>
    <m/>
    <m/>
    <m/>
    <n v="0"/>
    <n v="0"/>
    <n v="0"/>
    <n v="0"/>
  </r>
  <r>
    <s v="Undergound mine layout"/>
    <s v="Production"/>
    <x v="129"/>
    <x v="75"/>
    <m/>
    <x v="38"/>
    <m/>
    <m/>
    <x v="22"/>
    <m/>
    <m/>
    <m/>
    <m/>
    <m/>
    <n v="0"/>
    <n v="0"/>
    <n v="0"/>
    <n v="0"/>
  </r>
  <r>
    <s v="Undergound mine layout"/>
    <s v="Production"/>
    <x v="130"/>
    <x v="75"/>
    <m/>
    <x v="38"/>
    <m/>
    <m/>
    <x v="22"/>
    <m/>
    <m/>
    <m/>
    <m/>
    <m/>
    <n v="0"/>
    <n v="0"/>
    <n v="0"/>
    <n v="0"/>
  </r>
  <r>
    <s v="Undergound mine layout"/>
    <s v="Production"/>
    <x v="133"/>
    <x v="75"/>
    <m/>
    <x v="38"/>
    <m/>
    <m/>
    <x v="22"/>
    <m/>
    <m/>
    <m/>
    <m/>
    <m/>
    <n v="0"/>
    <n v="0"/>
    <n v="0"/>
    <n v="0"/>
  </r>
  <r>
    <s v="Undergound mine layout"/>
    <s v="Production"/>
    <x v="134"/>
    <x v="75"/>
    <m/>
    <x v="38"/>
    <m/>
    <m/>
    <x v="22"/>
    <m/>
    <m/>
    <m/>
    <m/>
    <m/>
    <n v="0"/>
    <n v="0"/>
    <n v="0"/>
    <n v="0"/>
  </r>
  <r>
    <s v="Undergound mine layout"/>
    <s v="Production"/>
    <x v="135"/>
    <x v="75"/>
    <m/>
    <x v="38"/>
    <m/>
    <m/>
    <x v="22"/>
    <m/>
    <m/>
    <m/>
    <m/>
    <m/>
    <n v="0"/>
    <n v="0"/>
    <n v="0"/>
    <n v="0"/>
  </r>
  <r>
    <s v="Undergound mine layout"/>
    <s v="Production"/>
    <x v="136"/>
    <x v="75"/>
    <m/>
    <x v="38"/>
    <m/>
    <m/>
    <x v="22"/>
    <m/>
    <m/>
    <m/>
    <m/>
    <m/>
    <n v="0"/>
    <n v="0"/>
    <n v="0"/>
    <n v="0"/>
  </r>
  <r>
    <s v="Undergound mine layout"/>
    <s v="Production"/>
    <x v="137"/>
    <x v="75"/>
    <m/>
    <x v="38"/>
    <m/>
    <m/>
    <x v="22"/>
    <m/>
    <m/>
    <m/>
    <m/>
    <m/>
    <n v="0"/>
    <n v="0"/>
    <n v="0"/>
    <n v="0"/>
  </r>
  <r>
    <s v="Undergound mine layout"/>
    <s v="Production"/>
    <x v="121"/>
    <x v="75"/>
    <m/>
    <x v="38"/>
    <m/>
    <m/>
    <x v="22"/>
    <m/>
    <m/>
    <m/>
    <m/>
    <m/>
    <n v="0"/>
    <n v="0"/>
    <n v="0"/>
    <n v="0"/>
  </r>
  <r>
    <s v="Undergound mine layout"/>
    <s v="Production"/>
    <x v="138"/>
    <x v="75"/>
    <m/>
    <x v="38"/>
    <m/>
    <m/>
    <x v="22"/>
    <m/>
    <m/>
    <m/>
    <m/>
    <m/>
    <n v="0"/>
    <n v="0"/>
    <n v="0"/>
    <n v="0"/>
  </r>
  <r>
    <s v="Undergound mine layout"/>
    <s v="Production"/>
    <x v="139"/>
    <x v="75"/>
    <m/>
    <x v="38"/>
    <m/>
    <m/>
    <x v="22"/>
    <m/>
    <m/>
    <m/>
    <m/>
    <m/>
    <n v="0"/>
    <n v="0"/>
    <n v="0"/>
    <n v="0"/>
  </r>
  <r>
    <s v="Undergound mine layout"/>
    <s v="Rehabilitation"/>
    <x v="123"/>
    <x v="75"/>
    <m/>
    <x v="38"/>
    <m/>
    <m/>
    <x v="22"/>
    <m/>
    <m/>
    <m/>
    <m/>
    <m/>
    <n v="0"/>
    <n v="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39">
  <r>
    <s v="Undergound mine layout"/>
    <s v="U"/>
    <s v="Production"/>
    <s v="P"/>
    <x v="0"/>
    <s v="Lon"/>
    <x v="0"/>
    <s v="change in GW pressure, GW flow, GW quality, GW quantity/volume, SW flow, SW volume/quantity"/>
    <s v="GW level, change in GW pressure, GW quality, SW flow, SW volume/quantity"/>
    <x v="0"/>
    <n v="7"/>
    <n v="9"/>
    <x v="0"/>
    <n v="1"/>
    <n v="2"/>
    <s v="Good design, monitoring, management (e.g. site selection, erosion control, engineering works, formation knowledge, monitor temp and water, pipe inspection, staff training)"/>
    <n v="0"/>
    <n v="3"/>
    <n v="8"/>
    <n v="14"/>
    <n v="8"/>
    <n v="11"/>
    <n v="11"/>
    <n v="3"/>
    <x v="0"/>
    <x v="0"/>
    <x v="0"/>
    <m/>
  </r>
  <r>
    <s v="Open pit"/>
    <s v="O"/>
    <s v="Production"/>
    <s v="P"/>
    <x v="1"/>
    <s v="Pit"/>
    <x v="1"/>
    <s v="GW quality"/>
    <s v="TSS, TDS, pH, Pollutants (e.g. metals/trace elements/sulfides/phosphorous)"/>
    <x v="1"/>
    <n v="5"/>
    <n v="7"/>
    <x v="0"/>
    <n v="1"/>
    <n v="2"/>
    <s v="Good design, monitoring, management (e.g. site selection, erosion control, engineering works, formation knowledge, monitor temp and water, pipe inspection, staff training)"/>
    <n v="2.5"/>
    <n v="4"/>
    <n v="8.5"/>
    <n v="13"/>
    <n v="6"/>
    <n v="9"/>
    <n v="10.75"/>
    <n v="2.25"/>
    <x v="1"/>
    <x v="0"/>
    <x v="1"/>
    <m/>
  </r>
  <r>
    <s v="Open pit"/>
    <s v="O"/>
    <s v="Production"/>
    <s v="P"/>
    <x v="2"/>
    <s v="Was"/>
    <x v="2"/>
    <s v="GW quality, SW quality"/>
    <s v="TSS, TDS, pH, Pollutants (e.g. metals/trace elements/sulfides/phosphorous)"/>
    <x v="2"/>
    <n v="5"/>
    <n v="7"/>
    <x v="0"/>
    <n v="1"/>
    <n v="2"/>
    <s v="Good design, monitoring, management (e.g. site selection, erosion control, engineering works, formation knowledge, monitor temp and water, pipe inspection, staff training)"/>
    <n v="2.5"/>
    <n v="4"/>
    <n v="8.5"/>
    <n v="13"/>
    <n v="6"/>
    <n v="9"/>
    <n v="10.75"/>
    <n v="2.25"/>
    <x v="0"/>
    <x v="0"/>
    <x v="1"/>
    <m/>
  </r>
  <r>
    <s v="Open pit"/>
    <s v="O"/>
    <s v="Production"/>
    <s v="P"/>
    <x v="2"/>
    <s v="Was"/>
    <x v="3"/>
    <s v="SW directional characteristics, SW volume/quantity, SW quality, GW directional characteristics, GW quantity/volume, GW quality"/>
    <s v="TSS, SW flow, GW flow"/>
    <x v="3"/>
    <n v="5"/>
    <n v="8"/>
    <x v="0"/>
    <n v="2.5"/>
    <n v="2.5"/>
    <s v="Good design, monitoring, management (e.g. site selection, erosion control, engineering works, formation knowledge, monitor temp and water, pipe inspection, staff training)"/>
    <n v="0"/>
    <n v="3"/>
    <n v="7.5"/>
    <n v="13.5"/>
    <n v="7.5"/>
    <n v="10.5"/>
    <n v="10.5"/>
    <n v="3"/>
    <x v="0"/>
    <x v="0"/>
    <x v="2"/>
    <m/>
  </r>
  <r>
    <s v="Undergound mine layout"/>
    <s v="U"/>
    <s v="Production"/>
    <s v="P"/>
    <x v="0"/>
    <s v="Lon"/>
    <x v="4"/>
    <s v="SW directional characteristics"/>
    <s v="SW flow, SW directional characteristics"/>
    <x v="4"/>
    <n v="6"/>
    <n v="9"/>
    <x v="0"/>
    <n v="1"/>
    <n v="2"/>
    <s v="Subsidence management protocol;  Good design, monitoring, management (e.g. site selection, erosion control, engineering works, formation knowledge, monitor temp and water, pipe inspection, staff training)"/>
    <n v="1"/>
    <n v="1.5"/>
    <n v="8"/>
    <n v="12.5"/>
    <n v="7"/>
    <n v="11"/>
    <n v="10.25"/>
    <n v="2.25"/>
    <x v="0"/>
    <x v="1"/>
    <x v="3"/>
    <m/>
  </r>
  <r>
    <s v="Open pit"/>
    <s v="O"/>
    <s v="Development"/>
    <s v="D"/>
    <x v="2"/>
    <s v="Was"/>
    <x v="2"/>
    <s v="GW quality, SW quality"/>
    <s v="TSS, TDS, pH, Pollutants (e.g. metals/trace elements/sulfides/phosphorous)"/>
    <x v="5"/>
    <n v="5"/>
    <n v="6"/>
    <x v="0"/>
    <n v="1"/>
    <n v="2"/>
    <s v="Good design, monitoring, management (e.g. site selection, erosion control, engineering works, formation knowledge, monitor temp and water, pipe inspection, staff training)"/>
    <n v="2.5"/>
    <n v="4"/>
    <n v="8.5"/>
    <n v="12"/>
    <n v="6"/>
    <n v="8"/>
    <n v="10.25"/>
    <n v="1.75"/>
    <x v="0"/>
    <x v="0"/>
    <x v="1"/>
    <m/>
  </r>
  <r>
    <s v="Undergound mine layout"/>
    <s v="U"/>
    <s v="Production"/>
    <s v="P"/>
    <x v="0"/>
    <s v="Lon"/>
    <x v="4"/>
    <s v="GW quantity/volume, GW quantity/volume (changed recharge), GW connectivity"/>
    <s v="GW quantity, GW directional characteristics, GW connectivity"/>
    <x v="6"/>
    <n v="5"/>
    <n v="8"/>
    <x v="0"/>
    <n v="1"/>
    <n v="2"/>
    <s v="Subsidence management protocol;  Good design, monitoring, management (e.g. site selection, erosion control, engineering works, formation knowledge, monitor temp and water, pipe inspection, staff training)"/>
    <n v="1"/>
    <n v="2.5"/>
    <n v="7"/>
    <n v="12.5"/>
    <n v="6"/>
    <n v="10"/>
    <n v="9.75"/>
    <n v="2.75"/>
    <x v="0"/>
    <x v="1"/>
    <x v="3"/>
    <m/>
  </r>
  <r>
    <s v="Undergound mine layout"/>
    <s v="U"/>
    <s v="Production"/>
    <s v="P"/>
    <x v="0"/>
    <s v="Lon"/>
    <x v="5"/>
    <s v="GW level"/>
    <s v="GW level, change in GW pressure, GW quality, GW directional characteristics, SW volume/quantity"/>
    <x v="7"/>
    <n v="6"/>
    <n v="8"/>
    <x v="0"/>
    <n v="0"/>
    <n v="2"/>
    <s v="Good design, monitoring, management (e.g. site selection, erosion control, engineering works, formation knowledge, monitor temp and water, pipe inspection, staff training)"/>
    <n v="1"/>
    <n v="2"/>
    <n v="7"/>
    <n v="12"/>
    <n v="6"/>
    <n v="10"/>
    <n v="9.5"/>
    <n v="2.5"/>
    <x v="0"/>
    <x v="1"/>
    <x v="4"/>
    <m/>
  </r>
  <r>
    <s v="Open pit"/>
    <s v="O"/>
    <s v="Production"/>
    <s v="P"/>
    <x v="3"/>
    <s v="Min"/>
    <x v="6"/>
    <s v="SW flow, GW quantity/volume, change in GW pressure, GW quality, disrupt SW system(s), increased zero flow periods"/>
    <s v="SW flow, GW flow, change in GW pressure"/>
    <x v="8"/>
    <n v="5"/>
    <n v="7"/>
    <x v="1"/>
    <n v="0"/>
    <n v="1"/>
    <s v="Good design, monitoring, management (e.g. site selection, erosion control, engineering works, formation knowledge, monitor temp and water, pipe inspection, staff training)"/>
    <n v="1"/>
    <n v="4"/>
    <n v="6"/>
    <n v="12"/>
    <n v="5"/>
    <n v="8"/>
    <n v="9"/>
    <n v="3"/>
    <x v="0"/>
    <x v="2"/>
    <x v="5"/>
    <m/>
  </r>
  <r>
    <s v="Open pit"/>
    <s v="O"/>
    <s v="Production"/>
    <s v="P"/>
    <x v="4"/>
    <s v="Coa"/>
    <x v="7"/>
    <s v="GW quality, SW quality"/>
    <s v="TSS, TDS, pH, Pollutants (e.g. metals/trace elements/sulfides/phosphorous)"/>
    <x v="9"/>
    <n v="4"/>
    <n v="6"/>
    <x v="0"/>
    <n v="-0.5"/>
    <n v="0.5"/>
    <s v="Good design, monitoring, management (e.g. site selection, erosion control, engineering works, formation knowledge, monitor temp and water, pipe inspection, staff training)"/>
    <n v="2.5"/>
    <n v="4"/>
    <n v="6"/>
    <n v="10.5"/>
    <n v="3.5"/>
    <n v="6.5"/>
    <n v="8.25"/>
    <n v="2.25"/>
    <x v="1"/>
    <x v="0"/>
    <x v="1"/>
    <m/>
  </r>
  <r>
    <s v="Open pit"/>
    <s v="O"/>
    <s v="Production"/>
    <s v="P"/>
    <x v="5"/>
    <s v="Was"/>
    <x v="7"/>
    <s v="GW quality, SW quality"/>
    <s v="TSS, TDS, pH, Pollutants (e.g. metals/trace elements/sulfides/phosphorous)"/>
    <x v="10"/>
    <n v="4"/>
    <n v="6"/>
    <x v="0"/>
    <n v="-0.5"/>
    <n v="0.5"/>
    <s v="Good design, monitoring, management (e.g. site selection, erosion control, engineering works, formation knowledge, monitor temp and water, pipe inspection, staff training)"/>
    <n v="2.5"/>
    <n v="4"/>
    <n v="6"/>
    <n v="10.5"/>
    <n v="3.5"/>
    <n v="6.5"/>
    <n v="8.25"/>
    <n v="2.25"/>
    <x v="0"/>
    <x v="0"/>
    <x v="1"/>
    <m/>
  </r>
  <r>
    <s v="Surface facilities"/>
    <s v="S"/>
    <s v="Production"/>
    <s v="P"/>
    <x v="6"/>
    <s v="Pro"/>
    <x v="7"/>
    <s v="GW quality, SW quality"/>
    <s v="TSS, TDS, pH, Pollutants (e.g. metals/trace elements/sulfides/phosphorous)"/>
    <x v="11"/>
    <n v="4"/>
    <n v="6"/>
    <x v="0"/>
    <n v="-0.5"/>
    <n v="0.5"/>
    <s v="Good design, monitoring, management (e.g. site selection, erosion control, engineering works, formation knowledge, monitor temp and water, pipe inspection, staff training)"/>
    <n v="2.5"/>
    <n v="4"/>
    <n v="6"/>
    <n v="10.5"/>
    <n v="3.5"/>
    <n v="6.5"/>
    <n v="8.25"/>
    <n v="2.25"/>
    <x v="0"/>
    <x v="0"/>
    <x v="1"/>
    <m/>
  </r>
  <r>
    <s v="Surface facilities"/>
    <s v="S"/>
    <s v="Production"/>
    <s v="P"/>
    <x v="7"/>
    <s v="Run"/>
    <x v="7"/>
    <s v="GW quality, SW quality"/>
    <s v="TSS, TDS, pH, Pollutants (e.g. metals/trace elements/sulfides/phosphorous)"/>
    <x v="12"/>
    <n v="4"/>
    <n v="6"/>
    <x v="0"/>
    <n v="-0.5"/>
    <n v="0.5"/>
    <s v="Good design, monitoring, management (e.g. site selection, erosion control, engineering works, formation knowledge, monitor temp and water, pipe inspection, staff training)"/>
    <n v="2.5"/>
    <n v="4"/>
    <n v="6"/>
    <n v="10.5"/>
    <n v="3.5"/>
    <n v="6.5"/>
    <n v="8.25"/>
    <n v="2.25"/>
    <x v="0"/>
    <x v="0"/>
    <x v="1"/>
    <m/>
  </r>
  <r>
    <s v="Undergound mine layout"/>
    <s v="U"/>
    <s v="Production"/>
    <s v="P"/>
    <x v="4"/>
    <s v="Coa"/>
    <x v="7"/>
    <s v="GW quality, SW quality"/>
    <s v="TSS, TDS, pH, Pollutants (e.g. metals/trace elements/sulfides/phosphorous)"/>
    <x v="13"/>
    <n v="4"/>
    <n v="6"/>
    <x v="0"/>
    <n v="-0.5"/>
    <n v="0.5"/>
    <s v="Good design, monitoring, management (e.g. site selection, erosion control, engineering works, formation knowledge, monitor temp and water, pipe inspection, staff training)"/>
    <n v="2.5"/>
    <n v="4"/>
    <n v="6"/>
    <n v="10.5"/>
    <n v="3.5"/>
    <n v="6.5"/>
    <n v="8.25"/>
    <n v="2.25"/>
    <x v="1"/>
    <x v="0"/>
    <x v="1"/>
    <m/>
  </r>
  <r>
    <s v="Surface facilities"/>
    <s v="S"/>
    <s v="Production"/>
    <s v="P"/>
    <x v="8"/>
    <s v="Tai"/>
    <x v="7"/>
    <s v="GW quality, SW quality"/>
    <s v="TSS, TDS, pH, Pollutants (e.g. metals/trace elements/sulfides/phosphorous)"/>
    <x v="14"/>
    <n v="3"/>
    <n v="6"/>
    <x v="2"/>
    <n v="0"/>
    <n v="0.5"/>
    <s v="Good design, monitoring, management (e.g. site selection, erosion control, engineering works, formation knowledge, monitor temp and water, pipe inspection, staff training)"/>
    <n v="2.5"/>
    <n v="4"/>
    <n v="5.5"/>
    <n v="10.5"/>
    <n v="3"/>
    <n v="6.5"/>
    <n v="8"/>
    <n v="2.5"/>
    <x v="0"/>
    <x v="0"/>
    <x v="1"/>
    <m/>
  </r>
  <r>
    <s v="Open pit"/>
    <s v="O"/>
    <s v="Production"/>
    <s v="P"/>
    <x v="9"/>
    <s v="Top"/>
    <x v="8"/>
    <s v="GW quantity/volume (changed recharge), SW recharge (baseflow)"/>
    <s v="GW quantity, SW volume/quantity"/>
    <x v="15"/>
    <n v="4"/>
    <n v="7"/>
    <x v="0"/>
    <n v="-1.5"/>
    <n v="-0.5"/>
    <s v="Good design, monitoring, management (e.g. site selection, erosion control, engineering works, formation knowledge, monitor temp and water, pipe inspection, staff training)"/>
    <n v="3"/>
    <n v="4"/>
    <n v="5.5"/>
    <n v="10.5"/>
    <n v="2.5"/>
    <n v="6.5"/>
    <n v="8"/>
    <n v="2.5"/>
    <x v="0"/>
    <x v="1"/>
    <x v="6"/>
    <m/>
  </r>
  <r>
    <s v="Open pit"/>
    <s v="O"/>
    <s v="Mine closure"/>
    <s v="M"/>
    <x v="10"/>
    <s v="Pos"/>
    <x v="9"/>
    <s v="GW quantity/volume, GW quality"/>
    <s v="GW quantity, TDS"/>
    <x v="16"/>
    <n v="5"/>
    <n v="6"/>
    <x v="0"/>
    <n v="-1"/>
    <n v="0"/>
    <s v="Good design, monitoring, management (e.g. site selection, erosion control, engineering works, formation knowledge, monitor temp and water, pipe inspection, staff training)"/>
    <n v="2.5"/>
    <n v="3.5"/>
    <n v="6.5"/>
    <n v="9.5"/>
    <n v="4"/>
    <n v="6"/>
    <n v="8"/>
    <n v="1.5"/>
    <x v="0"/>
    <x v="1"/>
    <x v="7"/>
    <m/>
  </r>
  <r>
    <s v="Undergound mine layout"/>
    <s v="U"/>
    <s v="Production"/>
    <s v="P"/>
    <x v="11"/>
    <s v="Sub"/>
    <x v="10"/>
    <s v="SW flow, SW directional characteristics, SW quality, GW flow, GW level, GW directional characteristics"/>
    <s v="SW flow, SW directional characteristics, GW flow, GW level"/>
    <x v="17"/>
    <n v="4"/>
    <n v="8"/>
    <x v="3"/>
    <n v="-1"/>
    <n v="0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1.5"/>
    <n v="2.5"/>
    <n v="4.5"/>
    <n v="10.5"/>
    <n v="3"/>
    <n v="8"/>
    <n v="7.5"/>
    <n v="3"/>
    <x v="1"/>
    <x v="0"/>
    <x v="2"/>
    <m/>
  </r>
  <r>
    <s v="Open pit"/>
    <s v="O"/>
    <s v="Mine closure"/>
    <s v="M"/>
    <x v="12"/>
    <s v="Pit"/>
    <x v="11"/>
    <s v="SW directional characteristics, GW directional characteristics"/>
    <s v="SW flow, SW volume/quantity, GW level"/>
    <x v="18"/>
    <n v="4"/>
    <n v="6"/>
    <x v="4"/>
    <n v="-0.5"/>
    <n v="1"/>
    <s v="Good design, monitoring, management (e.g. site selection, erosion control, engineering works, formation knowledge, monitor temp and water, pipe inspection, staff training)"/>
    <n v="1"/>
    <n v="3"/>
    <n v="4.5"/>
    <n v="10"/>
    <n v="3.5"/>
    <n v="7"/>
    <n v="7.25"/>
    <n v="2.75"/>
    <x v="1"/>
    <x v="0"/>
    <x v="2"/>
    <m/>
  </r>
  <r>
    <s v="Open pit"/>
    <s v="O"/>
    <s v="Mine closure"/>
    <s v="M"/>
    <x v="10"/>
    <s v="Pos"/>
    <x v="12"/>
    <s v="GW quality"/>
    <s v="TSS, TDS, pH, Pollutants (e.g. metals/trace elements/sulfides/phosphorous)"/>
    <x v="19"/>
    <n v="4"/>
    <n v="7"/>
    <x v="0"/>
    <n v="-2.5"/>
    <n v="-0.5"/>
    <s v="Good design, monitoring, management (e.g. site selection, erosion control, engineering works, formation knowledge, monitor temp and water, pipe inspection, staff training)"/>
    <n v="2.5"/>
    <n v="4"/>
    <n v="4"/>
    <n v="10.5"/>
    <n v="1.5"/>
    <n v="6.5"/>
    <n v="7.25"/>
    <n v="3.25"/>
    <x v="1"/>
    <x v="1"/>
    <x v="7"/>
    <m/>
  </r>
  <r>
    <s v="Open pit"/>
    <s v="O"/>
    <s v="Development"/>
    <s v="D"/>
    <x v="13"/>
    <s v="Rai"/>
    <x v="13"/>
    <s v="SW volume/quantity, SW quality, GW quantity/volume"/>
    <s v="TSS, SW flow, GW flow"/>
    <x v="20"/>
    <n v="5"/>
    <n v="7"/>
    <x v="0"/>
    <n v="1"/>
    <n v="2"/>
    <s v="Good design, monitoring, management (e.g. site selection, erosion control, engineering works, formation knowledge, monitor temp and water, pipe inspection, staff training)"/>
    <n v="-0.5"/>
    <n v="-0.5"/>
    <n v="5.5"/>
    <n v="8.5"/>
    <n v="6"/>
    <n v="9"/>
    <n v="7"/>
    <n v="1.5"/>
    <x v="0"/>
    <x v="1"/>
    <x v="6"/>
    <m/>
  </r>
  <r>
    <s v="Open pit"/>
    <s v="O"/>
    <s v="Development"/>
    <s v="D"/>
    <x v="14"/>
    <s v="Dam"/>
    <x v="14"/>
    <s v="SW volume/quantity, SW quality, GW quantity/volume"/>
    <s v="TSS, SW flow, GW flow"/>
    <x v="21"/>
    <n v="4"/>
    <n v="6"/>
    <x v="0"/>
    <n v="0"/>
    <n v="1"/>
    <s v="Good design, monitoring, management (e.g. site selection, erosion control, engineering works, formation knowledge, monitor temp and water, pipe inspection, staff training)"/>
    <n v="0"/>
    <n v="3"/>
    <n v="4"/>
    <n v="10"/>
    <n v="4"/>
    <n v="7"/>
    <n v="7"/>
    <n v="3"/>
    <x v="0"/>
    <x v="0"/>
    <x v="2"/>
    <m/>
  </r>
  <r>
    <s v="Open pit"/>
    <s v="O"/>
    <s v="Development"/>
    <s v="D"/>
    <x v="15"/>
    <s v="Dam"/>
    <x v="14"/>
    <s v="SW volume/quantity, SW quality, GW quantity/volume"/>
    <s v="TSS, SW flow, GW flow"/>
    <x v="22"/>
    <n v="4"/>
    <n v="6"/>
    <x v="0"/>
    <n v="0"/>
    <n v="1"/>
    <s v="Good design, monitoring, management (e.g. site selection, erosion control, engineering works, formation knowledge, monitor temp and water, pipe inspection, staff training)"/>
    <n v="0"/>
    <n v="3"/>
    <n v="4"/>
    <n v="10"/>
    <n v="4"/>
    <n v="7"/>
    <n v="7"/>
    <n v="3"/>
    <x v="0"/>
    <x v="0"/>
    <x v="2"/>
    <m/>
  </r>
  <r>
    <s v="Undergound mine layout"/>
    <s v="U"/>
    <s v="Development"/>
    <s v="D"/>
    <x v="16"/>
    <s v="Dev"/>
    <x v="5"/>
    <s v="GW level"/>
    <s v="GW level, change in GW pressure, GW quality"/>
    <x v="23"/>
    <n v="3"/>
    <n v="5"/>
    <x v="0"/>
    <n v="0"/>
    <n v="1"/>
    <s v="Good design, monitoring, management (e.g. site selection, erosion control, engineering works, formation knowledge, monitor temp and water, pipe inspection, staff training)"/>
    <n v="2"/>
    <n v="3"/>
    <n v="5"/>
    <n v="9"/>
    <n v="3"/>
    <n v="6"/>
    <n v="7"/>
    <n v="2"/>
    <x v="0"/>
    <x v="1"/>
    <x v="4"/>
    <m/>
  </r>
  <r>
    <s v="Open pit"/>
    <s v="O"/>
    <s v="Production"/>
    <s v="P"/>
    <x v="17"/>
    <s v="Pit"/>
    <x v="15"/>
    <s v="GW flow, GW directional characteristics, GW quantity/volume, change in GW pressure, SW flow"/>
    <s v="GW flow, change in GW pressure, SW flow"/>
    <x v="24"/>
    <n v="6"/>
    <n v="8"/>
    <x v="0"/>
    <n v="-2"/>
    <n v="-1"/>
    <s v="Intentional"/>
    <n v="0.5"/>
    <n v="2"/>
    <n v="4.5"/>
    <n v="9"/>
    <n v="4"/>
    <n v="7"/>
    <n v="6.75"/>
    <n v="2.25"/>
    <x v="0"/>
    <x v="1"/>
    <x v="4"/>
    <m/>
  </r>
  <r>
    <s v="Open pit"/>
    <s v="O"/>
    <s v="Development"/>
    <s v="D"/>
    <x v="18"/>
    <s v="Gro"/>
    <x v="16"/>
    <s v="GW composition, GW quality"/>
    <s v="GW composition, Hydrocarbons"/>
    <x v="25"/>
    <n v="3"/>
    <n v="4"/>
    <x v="5"/>
    <n v="-0.5"/>
    <n v="0.5"/>
    <s v="Regulations (e.g. bore construction standards, testing, abandonment practice, waste disposal practice, discharge license, guidelines for slug testing)"/>
    <n v="2.5"/>
    <n v="4"/>
    <n v="5"/>
    <n v="8.5"/>
    <n v="2.5"/>
    <n v="4.5"/>
    <n v="6.75"/>
    <n v="1.75"/>
    <x v="1"/>
    <x v="0"/>
    <x v="8"/>
    <m/>
  </r>
  <r>
    <s v="Open pit"/>
    <s v="O"/>
    <s v="Production"/>
    <s v="P"/>
    <x v="19"/>
    <s v="Gro"/>
    <x v="16"/>
    <s v="GW composition, GW quality"/>
    <s v="GW composition, Hydrocarbons"/>
    <x v="26"/>
    <n v="3"/>
    <n v="4"/>
    <x v="5"/>
    <n v="-0.5"/>
    <n v="0.5"/>
    <s v="Regulations (e.g. bore construction standards, testing, abandonment practice, waste disposal practice, discharge license, guidelines for slug testing)"/>
    <n v="2.5"/>
    <n v="4"/>
    <n v="5"/>
    <n v="8.5"/>
    <n v="2.5"/>
    <n v="4.5"/>
    <n v="6.75"/>
    <n v="1.75"/>
    <x v="1"/>
    <x v="0"/>
    <x v="8"/>
    <m/>
  </r>
  <r>
    <s v="Open pit"/>
    <s v="O"/>
    <s v="Development"/>
    <s v="D"/>
    <x v="2"/>
    <s v="Was"/>
    <x v="17"/>
    <s v="SW directional characteristics, SW volume/quantity, SW quality, GW directional characteristics, GW quantity/volume, GW quality"/>
    <s v="TSS, SW flow, GW flow"/>
    <x v="27"/>
    <n v="4"/>
    <n v="7"/>
    <x v="0"/>
    <n v="-1"/>
    <n v="0"/>
    <s v="Good design, monitoring, management (e.g. site selection, erosion control, engineering works, formation knowledge, monitor temp and water, pipe inspection, staff training)"/>
    <n v="0"/>
    <n v="3"/>
    <n v="3"/>
    <n v="10"/>
    <n v="3"/>
    <n v="7"/>
    <n v="6.5"/>
    <n v="3.5"/>
    <x v="0"/>
    <x v="0"/>
    <x v="2"/>
    <m/>
  </r>
  <r>
    <s v="Open pit"/>
    <s v="O"/>
    <s v="Exploration and appraisal"/>
    <s v="E"/>
    <x v="20"/>
    <s v="Aba"/>
    <x v="18"/>
    <s v="GW composition, GW quality"/>
    <s v="GW composition, Hydrocarbons"/>
    <x v="28"/>
    <n v="3"/>
    <n v="6"/>
    <x v="6"/>
    <n v="-2"/>
    <n v="-0.5"/>
    <s v="Regulations (e.g. bore construction standards, testing, abandonment practice, waste disposal practice, discharge license, guidelines for slug testing)"/>
    <n v="2.5"/>
    <n v="4"/>
    <n v="3.5"/>
    <n v="9.5"/>
    <n v="1"/>
    <n v="5.5"/>
    <n v="6.5"/>
    <n v="3"/>
    <x v="0"/>
    <x v="0"/>
    <x v="8"/>
    <m/>
  </r>
  <r>
    <s v="Undergound mine layout"/>
    <s v="U"/>
    <s v="Exploration and appraisal"/>
    <s v="E"/>
    <x v="20"/>
    <s v="Aba"/>
    <x v="18"/>
    <s v="GW composition, GW quality"/>
    <s v="GW composition, Hydrocarbons"/>
    <x v="29"/>
    <n v="3"/>
    <n v="6"/>
    <x v="6"/>
    <n v="-2"/>
    <n v="-0.5"/>
    <s v="Regulations (e.g. bore construction standards, testing, abandonment practice, waste disposal practice, discharge license, guidelines for slug testing)"/>
    <n v="2.5"/>
    <n v="4"/>
    <n v="3.5"/>
    <n v="9.5"/>
    <n v="1"/>
    <n v="5.5"/>
    <n v="6.5"/>
    <n v="3"/>
    <x v="0"/>
    <x v="0"/>
    <x v="8"/>
    <m/>
  </r>
  <r>
    <s v="Undergound mine layout"/>
    <s v="U"/>
    <s v="Production"/>
    <s v="P"/>
    <x v="21"/>
    <s v="Gas"/>
    <x v="19"/>
    <s v="GW composition, GW quality"/>
    <s v="GW composition, Hydrocarbons"/>
    <x v="30"/>
    <n v="3"/>
    <n v="5"/>
    <x v="6"/>
    <n v="-1.5"/>
    <n v="0"/>
    <s v="Regulations (e.g. bore construction standards, testing, abandonment practice, waste disposal practice, discharge license, guidelines for slug testing)"/>
    <n v="2.5"/>
    <n v="4"/>
    <n v="4"/>
    <n v="9"/>
    <n v="1.5"/>
    <n v="5"/>
    <n v="6.5"/>
    <n v="2.5"/>
    <x v="0"/>
    <x v="0"/>
    <x v="8"/>
    <m/>
  </r>
  <r>
    <s v="Undergound mine layout"/>
    <s v="U"/>
    <s v="Development"/>
    <s v="D"/>
    <x v="22"/>
    <s v="Was"/>
    <x v="2"/>
    <s v="GW quality, SW quality"/>
    <s v="TSS, TDS, pH, Pollutants (e.g. metals/trace elements/sulfides/phosphorous)"/>
    <x v="31"/>
    <n v="3"/>
    <n v="4"/>
    <x v="0"/>
    <n v="-0.5"/>
    <n v="0"/>
    <s v="Good design, monitoring, management (e.g. site selection, erosion control, engineering works, formation knowledge, monitor temp and water, pipe inspection, staff training)"/>
    <n v="2.5"/>
    <n v="4"/>
    <n v="5"/>
    <n v="8"/>
    <n v="2.5"/>
    <n v="4"/>
    <n v="6.5"/>
    <n v="1.5"/>
    <x v="0"/>
    <x v="0"/>
    <x v="1"/>
    <m/>
  </r>
  <r>
    <s v="Undergound mine layout"/>
    <s v="U"/>
    <s v="Development"/>
    <s v="D"/>
    <x v="23"/>
    <s v="Dam"/>
    <x v="14"/>
    <s v="SW volume/quantity, SW quality, GW quantity/volume"/>
    <s v="TSS, SW flow, GW flow"/>
    <x v="32"/>
    <n v="4"/>
    <n v="6"/>
    <x v="0"/>
    <n v="-0.5"/>
    <n v="0"/>
    <s v="Good design, monitoring, management (e.g. site selection, erosion control, engineering works, formation knowledge, monitor temp and water, pipe inspection, staff training)"/>
    <n v="0"/>
    <n v="3"/>
    <n v="3.5"/>
    <n v="9"/>
    <n v="3.5"/>
    <n v="6"/>
    <n v="6.25"/>
    <n v="2.75"/>
    <x v="0"/>
    <x v="0"/>
    <x v="2"/>
    <m/>
  </r>
  <r>
    <s v="Undergound mine layout"/>
    <s v="U"/>
    <s v="Development"/>
    <s v="D"/>
    <x v="15"/>
    <s v="Dam"/>
    <x v="14"/>
    <s v="SW volume/quantity, SW quality, GW quantity/volume"/>
    <s v="TSS, SW flow, GW flow"/>
    <x v="33"/>
    <n v="4"/>
    <n v="6"/>
    <x v="0"/>
    <n v="-0.5"/>
    <n v="0"/>
    <s v="Good design, monitoring, management (e.g. site selection, erosion control, engineering works, formation knowledge, monitor temp and water, pipe inspection, staff training)"/>
    <n v="0"/>
    <n v="3"/>
    <n v="3.5"/>
    <n v="9"/>
    <n v="3.5"/>
    <n v="6"/>
    <n v="6.25"/>
    <n v="2.75"/>
    <x v="0"/>
    <x v="0"/>
    <x v="2"/>
    <m/>
  </r>
  <r>
    <s v="Open pit"/>
    <s v="O"/>
    <s v="Development"/>
    <s v="D"/>
    <x v="24"/>
    <s v="Cre"/>
    <x v="13"/>
    <s v="SW directional characteristics, SW volume/quantity, SW quality"/>
    <s v="TSS, SW flow"/>
    <x v="34"/>
    <n v="5"/>
    <n v="7"/>
    <x v="0"/>
    <n v="0"/>
    <n v="1"/>
    <s v="Good design, monitoring, management (e.g. site selection, erosion control, engineering works, formation knowledge, monitor temp and water, pipe inspection, staff training)"/>
    <n v="-0.5"/>
    <n v="-0.5"/>
    <n v="4.5"/>
    <n v="7.5"/>
    <n v="5"/>
    <n v="8"/>
    <n v="6"/>
    <n v="1.5"/>
    <x v="0"/>
    <x v="1"/>
    <x v="6"/>
    <m/>
  </r>
  <r>
    <s v="Open pit"/>
    <s v="O"/>
    <s v="Development"/>
    <s v="D"/>
    <x v="23"/>
    <s v="Dam"/>
    <x v="14"/>
    <s v="SW volume/quantity, SW quality, GW quantity/volume"/>
    <s v="TSS, SW flow, GW flow"/>
    <x v="35"/>
    <n v="4"/>
    <n v="6"/>
    <x v="0"/>
    <n v="0"/>
    <n v="1"/>
    <s v="Good design, monitoring, management (e.g. site selection, erosion control, engineering works, formation knowledge, monitor temp and water, pipe inspection, staff training)"/>
    <n v="0"/>
    <n v="1"/>
    <n v="4"/>
    <n v="8"/>
    <n v="4"/>
    <n v="7"/>
    <n v="6"/>
    <n v="2"/>
    <x v="0"/>
    <x v="0"/>
    <x v="2"/>
    <m/>
  </r>
  <r>
    <s v="Open pit"/>
    <s v="O"/>
    <s v="Mine closure"/>
    <s v="M"/>
    <x v="10"/>
    <s v="Pos"/>
    <x v="20"/>
    <s v="GW quantity/volume, GW directional characteristics"/>
    <s v="GW quantity"/>
    <x v="36"/>
    <n v="4"/>
    <n v="6"/>
    <x v="0"/>
    <n v="-1"/>
    <n v="0"/>
    <s v="Good design, monitoring, management (e.g. site selection, erosion control, engineering works, formation knowledge, monitor temp and water, pipe inspection, staff training)"/>
    <n v="1"/>
    <n v="2"/>
    <n v="4"/>
    <n v="8"/>
    <n v="3"/>
    <n v="6"/>
    <n v="6"/>
    <n v="2"/>
    <x v="0"/>
    <x v="1"/>
    <x v="7"/>
    <m/>
  </r>
  <r>
    <s v="Open pit"/>
    <s v="O"/>
    <s v="Development"/>
    <s v="D"/>
    <x v="25"/>
    <s v="Top"/>
    <x v="14"/>
    <s v="SW volume/quantity, SW quality, GW quantity/volume"/>
    <s v="TSS, SW flow, GW flow"/>
    <x v="37"/>
    <n v="5"/>
    <n v="6"/>
    <x v="0"/>
    <n v="-1.5"/>
    <n v="-0.5"/>
    <s v="Good design, monitoring, management (e.g. site selection, erosion control, engineering works, formation knowledge, monitor temp and water, pipe inspection, staff training)"/>
    <n v="0"/>
    <n v="3"/>
    <n v="3.5"/>
    <n v="8.5"/>
    <n v="3.5"/>
    <n v="5.5"/>
    <n v="6"/>
    <n v="2.5"/>
    <x v="0"/>
    <x v="0"/>
    <x v="2"/>
    <m/>
  </r>
  <r>
    <s v="Surface facilities"/>
    <s v="S"/>
    <s v="Rehabilitation"/>
    <s v="R"/>
    <x v="26"/>
    <s v="Gro"/>
    <x v="16"/>
    <s v="GW composition, GW quality"/>
    <s v="GW composition, Hydrocarbons"/>
    <x v="38"/>
    <n v="3"/>
    <n v="4"/>
    <x v="5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  <n v="6"/>
    <n v="1.5"/>
    <x v="1"/>
    <x v="0"/>
    <x v="8"/>
    <m/>
  </r>
  <r>
    <s v="Undergound mine layout"/>
    <s v="U"/>
    <s v="Development"/>
    <s v="D"/>
    <x v="18"/>
    <s v="Gro"/>
    <x v="16"/>
    <s v="GW composition, GW quality"/>
    <s v="GW composition, Hydrocarbons"/>
    <x v="39"/>
    <n v="3"/>
    <n v="4"/>
    <x v="5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  <n v="6"/>
    <n v="1.5"/>
    <x v="1"/>
    <x v="0"/>
    <x v="8"/>
    <m/>
  </r>
  <r>
    <s v="Undergound mine layout"/>
    <s v="U"/>
    <s v="Production"/>
    <s v="P"/>
    <x v="19"/>
    <s v="Gro"/>
    <x v="16"/>
    <s v="GW composition, GW quality"/>
    <s v="GW composition, Hydrocarbons"/>
    <x v="40"/>
    <n v="3"/>
    <n v="4"/>
    <x v="5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  <n v="6"/>
    <n v="1.5"/>
    <x v="1"/>
    <x v="0"/>
    <x v="8"/>
    <m/>
  </r>
  <r>
    <s v="Open pit"/>
    <s v="O"/>
    <s v="Rehabilitation"/>
    <s v="R"/>
    <x v="27"/>
    <s v="Rec"/>
    <x v="13"/>
    <s v="SW directional characteristics, SW flow, SW quality"/>
    <s v="TSS, SW flow"/>
    <x v="41"/>
    <n v="3"/>
    <n v="5"/>
    <x v="7"/>
    <n v="0"/>
    <n v="1"/>
    <s v="Good design, monitoring, management (e.g. site selection, erosion control, engineering works, formation knowledge, monitor temp and water, pipe inspection, staff training)"/>
    <n v="0.5"/>
    <n v="1.5"/>
    <n v="3.5"/>
    <n v="7.5"/>
    <n v="3"/>
    <n v="6"/>
    <n v="5.5"/>
    <n v="2"/>
    <x v="0"/>
    <x v="0"/>
    <x v="9"/>
    <m/>
  </r>
  <r>
    <s v="Undergound mine layout"/>
    <s v="U"/>
    <s v="Development"/>
    <s v="D"/>
    <x v="28"/>
    <s v="Min"/>
    <x v="14"/>
    <s v="SW directional characteristics, SW volume/quantity, SW quality, GW directional characteristics, GW quantity/volume, GW quality"/>
    <s v="TSS, SW flow, GW flow"/>
    <x v="42"/>
    <n v="3"/>
    <n v="4"/>
    <x v="8"/>
    <n v="0"/>
    <n v="1"/>
    <s v="Good design, monitoring, management (e.g. site selection, erosion control, engineering works, formation knowledge, monitor temp and water, pipe inspection, staff training)"/>
    <n v="0"/>
    <n v="3"/>
    <n v="3"/>
    <n v="8"/>
    <n v="3"/>
    <n v="5"/>
    <n v="5.5"/>
    <n v="2.5"/>
    <x v="0"/>
    <x v="1"/>
    <x v="6"/>
    <m/>
  </r>
  <r>
    <s v="Undergound mine layout"/>
    <s v="U"/>
    <s v="Development"/>
    <s v="D"/>
    <x v="29"/>
    <s v="Ven"/>
    <x v="14"/>
    <s v="SW directional characteristics, SW volume/quantity, SW quality, GW directional characteristics, GW quantity/volume, GW quality"/>
    <s v="TSS, SW flow, GW flow"/>
    <x v="43"/>
    <n v="3"/>
    <n v="4"/>
    <x v="8"/>
    <n v="0"/>
    <n v="1"/>
    <s v="Good design, monitoring, management (e.g. site selection, erosion control, engineering works, formation knowledge, monitor temp and water, pipe inspection, staff training)"/>
    <n v="0"/>
    <n v="3"/>
    <n v="3"/>
    <n v="8"/>
    <n v="3"/>
    <n v="5"/>
    <n v="5.5"/>
    <n v="2.5"/>
    <x v="0"/>
    <x v="1"/>
    <x v="6"/>
    <m/>
  </r>
  <r>
    <s v="Undergound mine layout"/>
    <s v="U"/>
    <s v="Development"/>
    <s v="D"/>
    <x v="30"/>
    <s v="Min"/>
    <x v="16"/>
    <s v="GW composition, GW quality"/>
    <s v="GW composition, Hydrocarbons"/>
    <x v="44"/>
    <n v="3"/>
    <n v="5"/>
    <x v="5"/>
    <n v="-1.5"/>
    <n v="-0.5"/>
    <s v="Regulations (e.g. bore construction standards, testing, abandonment practice, waste disposal practice, discharge license, guidelines for slug testing)"/>
    <n v="2"/>
    <n v="3"/>
    <n v="3.5"/>
    <n v="7.5"/>
    <n v="1.5"/>
    <n v="4.5"/>
    <n v="5.5"/>
    <n v="2"/>
    <x v="1"/>
    <x v="0"/>
    <x v="8"/>
    <m/>
  </r>
  <r>
    <s v="Open pit"/>
    <s v="O"/>
    <s v="Mine closure"/>
    <s v="M"/>
    <x v="31"/>
    <s v="Pos"/>
    <x v="21"/>
    <s v="GW quality, SW quality"/>
    <s v="Pollutants (e.g. metals/trace elements/sulfides/phosphorous)"/>
    <x v="45"/>
    <n v="3"/>
    <n v="5"/>
    <x v="9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2"/>
    <n v="3"/>
    <n v="3.5"/>
    <n v="7.5"/>
    <n v="1.5"/>
    <n v="4.5"/>
    <n v="5.5"/>
    <n v="2"/>
    <x v="0"/>
    <x v="0"/>
    <x v="9"/>
    <m/>
  </r>
  <r>
    <s v="Undergound mine layout"/>
    <s v="U"/>
    <s v="Rehabilitation"/>
    <s v="R"/>
    <x v="31"/>
    <s v="Pos"/>
    <x v="21"/>
    <s v="GW quality, SW quality"/>
    <s v="Pollutants (e.g. metals/trace elements/sulfides/phosphorous), Hydrocarbons"/>
    <x v="46"/>
    <n v="3"/>
    <n v="5"/>
    <x v="9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2"/>
    <n v="3"/>
    <n v="3.5"/>
    <n v="7.5"/>
    <n v="1.5"/>
    <n v="4.5"/>
    <n v="5.5"/>
    <n v="2"/>
    <x v="0"/>
    <x v="0"/>
    <x v="9"/>
    <m/>
  </r>
  <r>
    <s v="Undergound mine layout"/>
    <s v="U"/>
    <s v="Development"/>
    <s v="D"/>
    <x v="32"/>
    <s v="Min"/>
    <x v="22"/>
    <s v="GW composition, GW quality"/>
    <s v="GW composition"/>
    <x v="47"/>
    <n v="3"/>
    <n v="5"/>
    <x v="3"/>
    <n v="-2"/>
    <n v="-1"/>
    <s v="Regulations (e.g. bore construction standards, testing, abandonment practice, waste disposal practice, discharge license, guidelines for slug testing)"/>
    <n v="2.5"/>
    <n v="3.5"/>
    <n v="3.5"/>
    <n v="7.5"/>
    <n v="1"/>
    <n v="4"/>
    <n v="5.5"/>
    <n v="2"/>
    <x v="0"/>
    <x v="0"/>
    <x v="8"/>
    <m/>
  </r>
  <r>
    <s v="Undergound mine layout"/>
    <s v="U"/>
    <s v="Development"/>
    <s v="D"/>
    <x v="33"/>
    <s v="Gas"/>
    <x v="19"/>
    <s v="GW composition, GW quality"/>
    <s v="GW composition, Hydrocarbons"/>
    <x v="48"/>
    <n v="3"/>
    <n v="4"/>
    <x v="6"/>
    <n v="-2"/>
    <n v="-0.5"/>
    <s v="Regulations (e.g. bore construction standards, testing, abandonment practice, waste disposal practice, discharge license, guidelines for slug testing)"/>
    <n v="2.5"/>
    <n v="4"/>
    <n v="3.5"/>
    <n v="7.5"/>
    <n v="1"/>
    <n v="3.5"/>
    <n v="5.5"/>
    <n v="2"/>
    <x v="0"/>
    <x v="0"/>
    <x v="8"/>
    <m/>
  </r>
  <r>
    <s v="Open pit"/>
    <s v="O"/>
    <s v="Exploration and appraisal"/>
    <s v="E"/>
    <x v="34"/>
    <s v="Dri"/>
    <x v="23"/>
    <s v="GW quality, SW quality"/>
    <s v="TSS, Drilling mud products, TDS"/>
    <x v="49"/>
    <n v="3"/>
    <n v="4"/>
    <x v="2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  <n v="5.5"/>
    <n v="1.5"/>
    <x v="0"/>
    <x v="0"/>
    <x v="10"/>
    <m/>
  </r>
  <r>
    <s v="Undergound mine layout"/>
    <s v="U"/>
    <s v="Development"/>
    <s v="D"/>
    <x v="35"/>
    <s v="Gas"/>
    <x v="23"/>
    <s v="GW quality, SW quality"/>
    <s v="TSS, Drilling mud products, TDS"/>
    <x v="50"/>
    <n v="3"/>
    <n v="4"/>
    <x v="2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  <n v="5.5"/>
    <n v="1.5"/>
    <x v="0"/>
    <x v="0"/>
    <x v="10"/>
    <m/>
  </r>
  <r>
    <s v="Undergound mine layout"/>
    <s v="U"/>
    <s v="Development"/>
    <s v="D"/>
    <x v="36"/>
    <s v="Min"/>
    <x v="23"/>
    <s v="GW quality, SW quality"/>
    <s v="TSS, Drilling mud products, TDS"/>
    <x v="51"/>
    <n v="3"/>
    <n v="4"/>
    <x v="2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  <n v="5.5"/>
    <n v="1.5"/>
    <x v="0"/>
    <x v="0"/>
    <x v="10"/>
    <m/>
  </r>
  <r>
    <s v="Undergound mine layout"/>
    <s v="U"/>
    <s v="Exploration and appraisal"/>
    <s v="E"/>
    <x v="34"/>
    <s v="Dri"/>
    <x v="23"/>
    <s v="GW quality, SW quality"/>
    <s v="TSS, Drilling mud products, TDS"/>
    <x v="52"/>
    <n v="3"/>
    <n v="4"/>
    <x v="2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  <n v="5.5"/>
    <n v="1.5"/>
    <x v="0"/>
    <x v="0"/>
    <x v="10"/>
    <m/>
  </r>
  <r>
    <s v="Undergound mine layout"/>
    <s v="U"/>
    <s v="Production"/>
    <s v="P"/>
    <x v="37"/>
    <s v="Gas"/>
    <x v="23"/>
    <s v="GW quality, SW quality"/>
    <s v="TSS, Drilling mud products, TDS"/>
    <x v="53"/>
    <n v="3"/>
    <n v="4"/>
    <x v="2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  <n v="5.5"/>
    <n v="1.5"/>
    <x v="0"/>
    <x v="0"/>
    <x v="10"/>
    <m/>
  </r>
  <r>
    <s v="Undergound mine layout"/>
    <s v="U"/>
    <s v="Development"/>
    <s v="D"/>
    <x v="29"/>
    <s v="Ven"/>
    <x v="24"/>
    <s v="GW quantity/volume (changed recharge), SW recharge (baseflow)"/>
    <s v="GW quantity, SW volume/quantity"/>
    <x v="54"/>
    <n v="3"/>
    <n v="3"/>
    <x v="0"/>
    <n v="-1.5"/>
    <n v="-0.5"/>
    <s v="Good design, monitoring, management (e.g. site selection, erosion control, engineering works, formation knowledge, monitor temp and water, pipe inspection, staff training)"/>
    <n v="3"/>
    <n v="4"/>
    <n v="4.5"/>
    <n v="6.5"/>
    <n v="1.5"/>
    <n v="2.5"/>
    <n v="5.5"/>
    <n v="1"/>
    <x v="0"/>
    <x v="1"/>
    <x v="4"/>
    <m/>
  </r>
  <r>
    <s v="Undergound mine layout"/>
    <s v="U"/>
    <s v="Development"/>
    <s v="D"/>
    <x v="14"/>
    <s v="Dam"/>
    <x v="14"/>
    <s v="SW volume/quantity, SW quality, GW quantity/volume"/>
    <s v="TSS, SW flow, GW flow"/>
    <x v="55"/>
    <n v="3"/>
    <n v="5"/>
    <x v="0"/>
    <n v="-0.5"/>
    <n v="0"/>
    <s v="Good design, monitoring, management (e.g. site selection, erosion control, engineering works, formation knowledge, monitor temp and water, pipe inspection, staff training)"/>
    <n v="0"/>
    <n v="3"/>
    <n v="2.5"/>
    <n v="8"/>
    <n v="2.5"/>
    <n v="5"/>
    <n v="5.25"/>
    <n v="2.75"/>
    <x v="0"/>
    <x v="0"/>
    <x v="2"/>
    <m/>
  </r>
  <r>
    <s v="Undergound mine layout"/>
    <s v="U"/>
    <s v="Development"/>
    <s v="D"/>
    <x v="29"/>
    <s v="Ven"/>
    <x v="25"/>
    <s v="GW quantity/volume, change in GW pressure, GW quality"/>
    <s v="TSS, TDS, GW quantity"/>
    <x v="56"/>
    <n v="3"/>
    <n v="4"/>
    <x v="3"/>
    <n v="-2"/>
    <n v="-1"/>
    <s v="Regulations (e.g. bore construction standards, testing, abandonment practice, waste disposal practice, discharge license, guidelines for slug testing)"/>
    <n v="2.5"/>
    <n v="4"/>
    <n v="3.5"/>
    <n v="7"/>
    <n v="1"/>
    <n v="3"/>
    <n v="5.25"/>
    <n v="1.75"/>
    <x v="0"/>
    <x v="0"/>
    <x v="8"/>
    <m/>
  </r>
  <r>
    <s v="Undergound mine layout"/>
    <s v="U"/>
    <s v="Development"/>
    <s v="D"/>
    <x v="28"/>
    <s v="Min"/>
    <x v="25"/>
    <s v="GW quantity/volume, change in GW pressure, GW quality"/>
    <s v="TSS, TDS, GW quantity"/>
    <x v="57"/>
    <n v="3"/>
    <n v="4"/>
    <x v="10"/>
    <n v="-2"/>
    <n v="-1"/>
    <s v="Dewatering;  Good design, monitoring, management (e.g. site selection, erosion control, engineering works, formation knowledge, monitor temp and water, pipe inspection, staff training)"/>
    <n v="2.5"/>
    <n v="4"/>
    <n v="3.5"/>
    <n v="7"/>
    <n v="1"/>
    <n v="3"/>
    <n v="5.25"/>
    <n v="1.75"/>
    <x v="0"/>
    <x v="0"/>
    <x v="8"/>
    <m/>
  </r>
  <r>
    <s v="Undergound mine layout"/>
    <s v="U"/>
    <s v="Development"/>
    <s v="D"/>
    <x v="32"/>
    <s v="Min"/>
    <x v="25"/>
    <s v="GW quantity/volume, change in GW pressure, GW quality"/>
    <s v="TSS, TDS, GW quantity"/>
    <x v="58"/>
    <n v="3"/>
    <n v="4"/>
    <x v="10"/>
    <n v="-2"/>
    <n v="-1"/>
    <s v="Dewatering;  Good design, monitoring, management (e.g. site selection, erosion control, engineering works, formation knowledge, monitor temp and water, pipe inspection, staff training)"/>
    <n v="2.5"/>
    <n v="4"/>
    <n v="3.5"/>
    <n v="7"/>
    <n v="1"/>
    <n v="3"/>
    <n v="5.25"/>
    <n v="1.75"/>
    <x v="0"/>
    <x v="0"/>
    <x v="8"/>
    <m/>
  </r>
  <r>
    <s v="Undergound mine layout"/>
    <s v="U"/>
    <s v="Development"/>
    <s v="D"/>
    <x v="38"/>
    <s v="Min"/>
    <x v="19"/>
    <s v="GW composition, GW quality"/>
    <s v="GW composition, Hydrocarbons"/>
    <x v="59"/>
    <n v="3"/>
    <n v="4"/>
    <x v="6"/>
    <n v="-2"/>
    <n v="-1"/>
    <s v="Regulations (e.g. bore construction standards, testing, abandonment practice, waste disposal practice, discharge license, guidelines for slug testing)"/>
    <n v="2.5"/>
    <n v="4"/>
    <n v="3.5"/>
    <n v="7"/>
    <n v="1"/>
    <n v="3"/>
    <n v="5.25"/>
    <n v="1.75"/>
    <x v="0"/>
    <x v="0"/>
    <x v="8"/>
    <m/>
  </r>
  <r>
    <s v="Infrastructure"/>
    <s v="I"/>
    <s v="Production"/>
    <s v="P"/>
    <x v="39"/>
    <s v="Per"/>
    <x v="7"/>
    <s v="GW quality, SW quality"/>
    <s v="SW quality"/>
    <x v="60"/>
    <n v="3"/>
    <n v="4"/>
    <x v="0"/>
    <n v="-2"/>
    <n v="-1"/>
    <s v="Good design, monitoring, management (e.g. site selection, erosion control, engineering works, formation knowledge, monitor temp and water, pipe inspection, staff training)"/>
    <n v="2.5"/>
    <n v="4"/>
    <n v="3.5"/>
    <n v="7"/>
    <n v="1"/>
    <n v="3"/>
    <n v="5.25"/>
    <n v="1.75"/>
    <x v="0"/>
    <x v="0"/>
    <x v="1"/>
    <m/>
  </r>
  <r>
    <s v="Undergound mine layout"/>
    <s v="U"/>
    <s v="Development"/>
    <s v="D"/>
    <x v="13"/>
    <s v="Rai"/>
    <x v="13"/>
    <s v="SW volume/quantity, SW quality, GW quantity/volume"/>
    <s v="TSS, SW flow, GW flow"/>
    <x v="61"/>
    <n v="3"/>
    <n v="5"/>
    <x v="0"/>
    <n v="1"/>
    <n v="2"/>
    <s v="Good design, monitoring, management (e.g. site selection, erosion control, engineering works, formation knowledge, monitor temp and water, pipe inspection, staff training)"/>
    <n v="-0.5"/>
    <n v="-0.5"/>
    <n v="3.5"/>
    <n v="6.5"/>
    <n v="4"/>
    <n v="7"/>
    <n v="5"/>
    <n v="1.5"/>
    <x v="0"/>
    <x v="1"/>
    <x v="6"/>
    <m/>
  </r>
  <r>
    <s v="Undergound mine layout"/>
    <s v="U"/>
    <s v="Development"/>
    <s v="D"/>
    <x v="28"/>
    <s v="Min"/>
    <x v="26"/>
    <s v="GW flow, GW directional characteristics, GW quantity/volume, change in GW pressure"/>
    <s v="GW level,change in GW pressure"/>
    <x v="62"/>
    <n v="3"/>
    <n v="5"/>
    <x v="0"/>
    <n v="0"/>
    <n v="1"/>
    <s v="Good design, monitoring, management (e.g. site selection, erosion control, engineering works, formation knowledge, monitor temp and water, pipe inspection, staff training)"/>
    <n v="0"/>
    <n v="1"/>
    <n v="3"/>
    <n v="7"/>
    <n v="3"/>
    <n v="6"/>
    <n v="5"/>
    <n v="2"/>
    <x v="0"/>
    <x v="1"/>
    <x v="4"/>
    <m/>
  </r>
  <r>
    <s v="Undergound mine layout"/>
    <s v="U"/>
    <s v="Production"/>
    <s v="P"/>
    <x v="40"/>
    <s v="Gas"/>
    <x v="14"/>
    <s v="SW directional characteristics, SW volume/quantity, SW quality, GW directional characteristics, GW quantity/volume, GW quality"/>
    <s v="TSS, SW flow, GW flow"/>
    <x v="63"/>
    <n v="3"/>
    <n v="5"/>
    <x v="8"/>
    <n v="-1"/>
    <n v="0"/>
    <s v="Good design, monitoring, management (e.g. site selection, erosion control, engineering works, formation knowledge, monitor temp and water, pipe inspection, staff training)"/>
    <n v="0"/>
    <n v="3"/>
    <n v="2"/>
    <n v="8"/>
    <n v="2"/>
    <n v="5"/>
    <n v="5"/>
    <n v="3"/>
    <x v="0"/>
    <x v="0"/>
    <x v="2"/>
    <m/>
  </r>
  <r>
    <s v="Surface facilities"/>
    <s v="S"/>
    <s v="Rehabilitation"/>
    <s v="R"/>
    <x v="27"/>
    <s v="Rec"/>
    <x v="13"/>
    <s v="SW directional characteristics, SW flow, SW quality"/>
    <s v="TSS, SW flow"/>
    <x v="64"/>
    <n v="3"/>
    <n v="4"/>
    <x v="7"/>
    <n v="0"/>
    <n v="1"/>
    <s v="Good design, monitoring, management (e.g. site selection, erosion control, engineering works, formation knowledge, monitor temp and water, pipe inspection, staff training)"/>
    <n v="0.5"/>
    <n v="1.5"/>
    <n v="3.5"/>
    <n v="6.5"/>
    <n v="3"/>
    <n v="5"/>
    <n v="5"/>
    <n v="1.5"/>
    <x v="0"/>
    <x v="0"/>
    <x v="9"/>
    <m/>
  </r>
  <r>
    <s v="Undergound mine layout"/>
    <s v="U"/>
    <s v="Development"/>
    <s v="D"/>
    <x v="29"/>
    <s v="Ven"/>
    <x v="22"/>
    <s v="GW composition, GW quality"/>
    <s v="GW composition"/>
    <x v="65"/>
    <n v="3"/>
    <n v="4"/>
    <x v="3"/>
    <n v="-2"/>
    <n v="-1"/>
    <s v="Regulations (e.g. bore construction standards, testing, abandonment practice, waste disposal practice, discharge license, guidelines for slug testing)"/>
    <n v="2.5"/>
    <n v="3.5"/>
    <n v="3.5"/>
    <n v="6.5"/>
    <n v="1"/>
    <n v="3"/>
    <n v="5"/>
    <n v="1.5"/>
    <x v="0"/>
    <x v="0"/>
    <x v="8"/>
    <m/>
  </r>
  <r>
    <s v="Open pit"/>
    <s v="O"/>
    <s v="Development"/>
    <s v="D"/>
    <x v="25"/>
    <s v="Top"/>
    <x v="27"/>
    <s v="SW quality"/>
    <s v="TSS"/>
    <x v="66"/>
    <n v="4"/>
    <n v="7"/>
    <x v="11"/>
    <n v="-1"/>
    <n v="-0.5"/>
    <s v="Good design, monitoring, management (e.g. site selection, erosion control, engineering works, formation knowledge, monitor temp and water, pipe inspection, staff training)"/>
    <n v="0"/>
    <n v="0"/>
    <n v="3"/>
    <n v="6.5"/>
    <n v="3"/>
    <n v="6.5"/>
    <n v="4.75"/>
    <n v="1.75"/>
    <x v="0"/>
    <x v="0"/>
    <x v="11"/>
    <m/>
  </r>
  <r>
    <s v="Open pit"/>
    <s v="O"/>
    <s v="Development"/>
    <s v="D"/>
    <x v="23"/>
    <s v="Dam"/>
    <x v="27"/>
    <s v="SW quality"/>
    <s v="TSS"/>
    <x v="67"/>
    <n v="5"/>
    <n v="7"/>
    <x v="11"/>
    <n v="-1.5"/>
    <n v="-1"/>
    <s v="Good design, monitoring, management (e.g. site selection, erosion control, engineering works, formation knowledge, monitor temp and water, pipe inspection, staff training)"/>
    <n v="0"/>
    <n v="0"/>
    <n v="3.5"/>
    <n v="6"/>
    <n v="3.5"/>
    <n v="6"/>
    <n v="4.75"/>
    <n v="1.25"/>
    <x v="0"/>
    <x v="0"/>
    <x v="11"/>
    <m/>
  </r>
  <r>
    <s v="Open pit"/>
    <s v="O"/>
    <s v="Development"/>
    <s v="D"/>
    <x v="15"/>
    <s v="Dam"/>
    <x v="27"/>
    <s v="SW quality"/>
    <s v="TSS"/>
    <x v="68"/>
    <n v="5"/>
    <n v="7"/>
    <x v="11"/>
    <n v="-1.5"/>
    <n v="-1"/>
    <s v="Good design, monitoring, management (e.g. site selection, erosion control, engineering works, formation knowledge, monitor temp and water, pipe inspection, staff training)"/>
    <n v="0"/>
    <n v="0"/>
    <n v="3.5"/>
    <n v="6"/>
    <n v="3.5"/>
    <n v="6"/>
    <n v="4.75"/>
    <n v="1.25"/>
    <x v="0"/>
    <x v="0"/>
    <x v="11"/>
    <m/>
  </r>
  <r>
    <s v="Undergound mine layout"/>
    <s v="U"/>
    <s v="Development"/>
    <s v="D"/>
    <x v="23"/>
    <s v="Dam"/>
    <x v="27"/>
    <s v="SW quality"/>
    <s v="TSS"/>
    <x v="69"/>
    <n v="5"/>
    <n v="7"/>
    <x v="11"/>
    <n v="-1.5"/>
    <n v="-1"/>
    <s v="Good design, monitoring, management (e.g. site selection, erosion control, engineering works, formation knowledge, monitor temp and water, pipe inspection, staff training)"/>
    <n v="0"/>
    <n v="0"/>
    <n v="3.5"/>
    <n v="6"/>
    <n v="3.5"/>
    <n v="6"/>
    <n v="4.75"/>
    <n v="1.25"/>
    <x v="0"/>
    <x v="0"/>
    <x v="11"/>
    <m/>
  </r>
  <r>
    <s v="Undergound mine layout"/>
    <s v="U"/>
    <s v="Development"/>
    <s v="D"/>
    <x v="15"/>
    <s v="Dam"/>
    <x v="27"/>
    <s v="SW quality"/>
    <s v="TSS"/>
    <x v="70"/>
    <n v="5"/>
    <n v="7"/>
    <x v="11"/>
    <n v="-1.5"/>
    <n v="-1"/>
    <s v="Good design, monitoring, management (e.g. site selection, erosion control, engineering works, formation knowledge, monitor temp and water, pipe inspection, staff training)"/>
    <n v="0"/>
    <n v="0"/>
    <n v="3.5"/>
    <n v="6"/>
    <n v="3.5"/>
    <n v="6"/>
    <n v="4.75"/>
    <n v="1.25"/>
    <x v="0"/>
    <x v="0"/>
    <x v="11"/>
    <m/>
  </r>
  <r>
    <s v="Undergound mine layout"/>
    <s v="U"/>
    <s v="Rehabilitation"/>
    <s v="R"/>
    <x v="27"/>
    <s v="Rec"/>
    <x v="13"/>
    <s v="SW directional characteristics, SW flow, SW quality"/>
    <s v="TSS, SW flow"/>
    <x v="71"/>
    <n v="3"/>
    <n v="4"/>
    <x v="7"/>
    <n v="-0.5"/>
    <n v="1"/>
    <s v="Good design, monitoring, management (e.g. site selection, erosion control, engineering works, formation knowledge, monitor temp and water, pipe inspection, staff training)"/>
    <n v="0.5"/>
    <n v="1.5"/>
    <n v="3"/>
    <n v="6.5"/>
    <n v="2.5"/>
    <n v="5"/>
    <n v="4.75"/>
    <n v="1.75"/>
    <x v="0"/>
    <x v="0"/>
    <x v="9"/>
    <m/>
  </r>
  <r>
    <s v="Infrastructure"/>
    <s v="I"/>
    <s v="Rehabilitation"/>
    <s v="R"/>
    <x v="41"/>
    <s v="Rev"/>
    <x v="28"/>
    <s v="SW directional characteristics, SW flow, SW quality"/>
    <s v="TSS, SW flow"/>
    <x v="72"/>
    <n v="3"/>
    <n v="5"/>
    <x v="9"/>
    <n v="-2"/>
    <n v="-0.5"/>
    <s v="Good design, monitoring, management (e.g. site selection, erosion control, engineering works, formation knowledge, monitor temp and water, pipe inspection, staff training)"/>
    <n v="1"/>
    <n v="3"/>
    <n v="2"/>
    <n v="7.5"/>
    <n v="1"/>
    <n v="4.5"/>
    <n v="4.75"/>
    <n v="2.75"/>
    <x v="1"/>
    <x v="0"/>
    <x v="11"/>
    <m/>
  </r>
  <r>
    <s v="Open pit"/>
    <s v="O"/>
    <s v="Rehabilitation"/>
    <s v="R"/>
    <x v="41"/>
    <s v="Rev"/>
    <x v="28"/>
    <s v="SW directional characteristics, SW flow, SW quality"/>
    <s v="TSS, SW flow"/>
    <x v="73"/>
    <n v="3"/>
    <n v="5"/>
    <x v="9"/>
    <n v="-2"/>
    <n v="-0.5"/>
    <s v="Good design, monitoring, management (e.g. site selection, erosion control, engineering works, formation knowledge, monitor temp and water, pipe inspection, staff training)"/>
    <n v="1"/>
    <n v="3"/>
    <n v="2"/>
    <n v="7.5"/>
    <n v="1"/>
    <n v="4.5"/>
    <n v="4.75"/>
    <n v="2.75"/>
    <x v="1"/>
    <x v="0"/>
    <x v="11"/>
    <m/>
  </r>
  <r>
    <s v="Surface facilities"/>
    <s v="S"/>
    <s v="Rehabilitation"/>
    <s v="R"/>
    <x v="41"/>
    <s v="Rev"/>
    <x v="28"/>
    <s v="SW directional characteristics, SW flow, SW quality"/>
    <s v="TSS, SW flow"/>
    <x v="74"/>
    <n v="3"/>
    <n v="5"/>
    <x v="9"/>
    <n v="-2"/>
    <n v="-0.5"/>
    <s v="Good design, monitoring, management (e.g. site selection, erosion control, engineering works, formation knowledge, monitor temp and water, pipe inspection, staff training)"/>
    <n v="1"/>
    <n v="3"/>
    <n v="2"/>
    <n v="7.5"/>
    <n v="1"/>
    <n v="4.5"/>
    <n v="4.75"/>
    <n v="2.75"/>
    <x v="1"/>
    <x v="0"/>
    <x v="11"/>
    <m/>
  </r>
  <r>
    <s v="Undergound mine layout"/>
    <s v="U"/>
    <s v="Development"/>
    <s v="D"/>
    <x v="28"/>
    <s v="Min"/>
    <x v="24"/>
    <s v="GW quantity/volume (changed recharge), SW recharge (baseflow)"/>
    <s v="GW quantity, SW volume/quantity"/>
    <x v="75"/>
    <n v="3"/>
    <n v="4"/>
    <x v="0"/>
    <n v="-3"/>
    <n v="-1.5"/>
    <s v="Good design, monitoring, management (e.g. site selection, erosion control, engineering works, formation knowledge, monitor temp and water, pipe inspection, staff training)"/>
    <n v="3"/>
    <n v="4"/>
    <n v="3"/>
    <n v="6.5"/>
    <n v="0"/>
    <n v="2.5"/>
    <n v="4.75"/>
    <n v="1.75"/>
    <x v="1"/>
    <x v="1"/>
    <x v="4"/>
    <m/>
  </r>
  <r>
    <s v="Undergound mine layout"/>
    <s v="U"/>
    <s v="Development"/>
    <s v="D"/>
    <x v="32"/>
    <s v="Min"/>
    <x v="24"/>
    <s v="GW quantity/volume (changed recharge), SW recharge (baseflow)"/>
    <s v="GW quantity, SW volume/quantity"/>
    <x v="76"/>
    <n v="3"/>
    <n v="4"/>
    <x v="0"/>
    <n v="-3"/>
    <n v="-1.5"/>
    <s v="Good design, monitoring, management (e.g. site selection, erosion control, engineering works, formation knowledge, monitor temp and water, pipe inspection, staff training)"/>
    <n v="3"/>
    <n v="4"/>
    <n v="3"/>
    <n v="6.5"/>
    <n v="0"/>
    <n v="2.5"/>
    <n v="4.75"/>
    <n v="1.75"/>
    <x v="1"/>
    <x v="1"/>
    <x v="4"/>
    <m/>
  </r>
  <r>
    <s v="Open pit"/>
    <s v="O"/>
    <s v="Production"/>
    <s v="P"/>
    <x v="42"/>
    <s v="Min"/>
    <x v="29"/>
    <s v="GW quality, SW quality"/>
    <s v="TSS, Pollutants (e.g. metals/trace elements/sulfides/phosphorous), TDS"/>
    <x v="77"/>
    <n v="4"/>
    <n v="7"/>
    <x v="12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6.5"/>
    <n v="3"/>
    <n v="6.5"/>
    <n v="4.5"/>
    <n v="2"/>
    <x v="1"/>
    <x v="0"/>
    <x v="12"/>
    <m/>
  </r>
  <r>
    <s v="Surface facilities"/>
    <s v="S"/>
    <s v="Production"/>
    <s v="P"/>
    <x v="8"/>
    <s v="Tai"/>
    <x v="30"/>
    <s v="GW quality, SW quality"/>
    <s v="TSS, TDS, pH, Pollutants (e.g. metals/trace elements/sulfides/phosphorous)"/>
    <x v="78"/>
    <n v="6"/>
    <n v="8"/>
    <x v="13"/>
    <n v="-2.5"/>
    <n v="-1.5"/>
    <s v="Good design, monitoring, management (e.g. site selection, erosion control, engineering works, formation knowledge, monitor temp and water, pipe inspection, staff training)"/>
    <n v="-0.5"/>
    <n v="-0.5"/>
    <n v="3"/>
    <n v="6"/>
    <n v="3.5"/>
    <n v="6.5"/>
    <n v="4.5"/>
    <n v="1.5"/>
    <x v="1"/>
    <x v="2"/>
    <x v="13"/>
    <m/>
  </r>
  <r>
    <s v="Undergound mine layout"/>
    <s v="U"/>
    <s v="Development"/>
    <s v="D"/>
    <x v="32"/>
    <s v="Min"/>
    <x v="26"/>
    <s v="GW flow, GW directional characteristics, GW quantity/volume, change in GW pressure"/>
    <s v="GW level,change in GW pressure"/>
    <x v="79"/>
    <n v="3"/>
    <n v="4"/>
    <x v="0"/>
    <n v="0"/>
    <n v="1"/>
    <s v="Good design, monitoring, management (e.g. site selection, erosion control, engineering works, formation knowledge, monitor temp and water, pipe inspection, staff training)"/>
    <n v="0"/>
    <n v="1"/>
    <n v="3"/>
    <n v="6"/>
    <n v="3"/>
    <n v="5"/>
    <n v="4.5"/>
    <n v="1.5"/>
    <x v="1"/>
    <x v="1"/>
    <x v="4"/>
    <m/>
  </r>
  <r>
    <s v="Undergound mine layout"/>
    <s v="U"/>
    <s v="Development"/>
    <s v="D"/>
    <x v="29"/>
    <s v="Ven"/>
    <x v="26"/>
    <s v="GW flow, GW directional characteristics, GW quantity/volume, change in GW pressure"/>
    <s v="GW level,change in GW pressure"/>
    <x v="80"/>
    <n v="3"/>
    <n v="4"/>
    <x v="0"/>
    <n v="0"/>
    <n v="1"/>
    <s v="Good design, monitoring, management (e.g. site selection, erosion control, engineering works, formation knowledge, monitor temp and water, pipe inspection, staff training)"/>
    <n v="0"/>
    <n v="1"/>
    <n v="3"/>
    <n v="6"/>
    <n v="3"/>
    <n v="5"/>
    <n v="4.5"/>
    <n v="1.5"/>
    <x v="0"/>
    <x v="1"/>
    <x v="4"/>
    <m/>
  </r>
  <r>
    <s v="Infrastructure"/>
    <s v="I"/>
    <s v="Mine closure"/>
    <s v="M"/>
    <x v="43"/>
    <s v="Dis"/>
    <x v="31"/>
    <s v="SW quality, SW flow, GW quality, GW quantity/volume (changed recharge), GW flow"/>
    <s v="TSS, Hydrocarbons, Pollutants (e.g. metals/trace elements/sulfides/phosphorous), SW flow"/>
    <x v="81"/>
    <n v="3"/>
    <n v="5"/>
    <x v="14"/>
    <n v="-2"/>
    <n v="-1"/>
    <s v="Good design, monitoring, management (e.g. site selection, erosion control, engineering works, formation knowledge, monitor temp and water, pipe inspection, staff training)"/>
    <n v="1"/>
    <n v="3"/>
    <n v="2"/>
    <n v="7"/>
    <n v="1"/>
    <n v="4"/>
    <n v="4.5"/>
    <n v="2.5"/>
    <x v="1"/>
    <x v="0"/>
    <x v="10"/>
    <m/>
  </r>
  <r>
    <s v="Open pit"/>
    <s v="O"/>
    <s v="Exploration and appraisal"/>
    <s v="E"/>
    <x v="20"/>
    <s v="Aba"/>
    <x v="32"/>
    <s v="SW quality"/>
    <s v="SW composition, Hydrocarbons"/>
    <x v="82"/>
    <n v="3"/>
    <n v="4"/>
    <x v="6"/>
    <n v="-2"/>
    <n v="-1"/>
    <s v="Regulations (e.g. bore construction standards, testing, abandonment practice, waste disposal practice, discharge license, guidelines for slug testing)"/>
    <n v="1.5"/>
    <n v="3.5"/>
    <n v="2.5"/>
    <n v="6.5"/>
    <n v="1"/>
    <n v="3"/>
    <n v="4.5"/>
    <n v="2"/>
    <x v="0"/>
    <x v="0"/>
    <x v="8"/>
    <m/>
  </r>
  <r>
    <s v="Undergound mine layout"/>
    <s v="U"/>
    <s v="Exploration and appraisal"/>
    <s v="E"/>
    <x v="20"/>
    <s v="Aba"/>
    <x v="32"/>
    <s v="SW quality"/>
    <s v="SW composition, Hydrocarbons"/>
    <x v="83"/>
    <n v="3"/>
    <n v="4"/>
    <x v="6"/>
    <n v="-2"/>
    <n v="-1"/>
    <s v="Regulations (e.g. bore construction standards, testing, abandonment practice, waste disposal practice, discharge license, guidelines for slug testing)"/>
    <n v="1.5"/>
    <n v="3.5"/>
    <n v="2.5"/>
    <n v="6.5"/>
    <n v="1"/>
    <n v="3"/>
    <n v="4.5"/>
    <n v="2"/>
    <x v="0"/>
    <x v="0"/>
    <x v="8"/>
    <m/>
  </r>
  <r>
    <s v="Open pit"/>
    <s v="O"/>
    <s v="Mine closure"/>
    <s v="M"/>
    <x v="10"/>
    <s v="Pos"/>
    <x v="33"/>
    <s v="SW quality"/>
    <s v="TSS, TDS, pH, Pollutants (e.g. metals/trace elements/sulfides/phosphorous)"/>
    <x v="84"/>
    <n v="3"/>
    <n v="7"/>
    <x v="3"/>
    <n v="-2.5"/>
    <n v="-1"/>
    <s v="Good design, monitoring, management (e.g. site selection, erosion control, engineering works, formation knowledge, monitor temp and water, pipe inspection, staff training)"/>
    <n v="0.5"/>
    <n v="1.5"/>
    <n v="1"/>
    <n v="7.5"/>
    <n v="0.5"/>
    <n v="6"/>
    <n v="4.25"/>
    <n v="3.25"/>
    <x v="0"/>
    <x v="0"/>
    <x v="1"/>
    <m/>
  </r>
  <r>
    <s v="Undergound mine layout"/>
    <s v="U"/>
    <s v="Development"/>
    <s v="D"/>
    <x v="28"/>
    <s v="Min"/>
    <x v="34"/>
    <s v="GW level"/>
    <s v="GW level"/>
    <x v="85"/>
    <n v="3"/>
    <n v="5"/>
    <x v="0"/>
    <n v="0"/>
    <n v="1"/>
    <s v="Good design, monitoring, management (e.g. site selection, erosion control, engineering works, formation knowledge, monitor temp and water, pipe inspection, staff training)"/>
    <n v="-0.5"/>
    <n v="0"/>
    <n v="2.5"/>
    <n v="6"/>
    <n v="3"/>
    <n v="6"/>
    <n v="4.25"/>
    <n v="1.75"/>
    <x v="0"/>
    <x v="1"/>
    <x v="4"/>
    <m/>
  </r>
  <r>
    <s v="Open pit"/>
    <s v="O"/>
    <s v="Production"/>
    <s v="P"/>
    <x v="9"/>
    <s v="Top"/>
    <x v="27"/>
    <s v="SW quality"/>
    <s v="TSS"/>
    <x v="86"/>
    <n v="4"/>
    <n v="6"/>
    <x v="2"/>
    <n v="-1"/>
    <n v="-0.5"/>
    <s v="Good design, monitoring, management (e.g. site selection, erosion control, engineering works, formation knowledge, monitor temp and water, pipe inspection, staff training)"/>
    <n v="0"/>
    <n v="0"/>
    <n v="3"/>
    <n v="5.5"/>
    <n v="3"/>
    <n v="5.5"/>
    <n v="4.25"/>
    <n v="1.25"/>
    <x v="1"/>
    <x v="0"/>
    <x v="11"/>
    <m/>
  </r>
  <r>
    <s v="Open pit"/>
    <s v="O"/>
    <s v="Development"/>
    <s v="D"/>
    <x v="42"/>
    <s v="Min"/>
    <x v="29"/>
    <s v="GW quality, SW quality"/>
    <s v="TSS, Pollutants (e.g. metals/trace elements/sulfides/phosphorous)"/>
    <x v="87"/>
    <n v="4"/>
    <n v="6"/>
    <x v="12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5.5"/>
    <n v="3"/>
    <n v="5.5"/>
    <n v="4"/>
    <n v="1.5"/>
    <x v="1"/>
    <x v="0"/>
    <x v="12"/>
    <m/>
  </r>
  <r>
    <s v="Undergound mine layout"/>
    <s v="U"/>
    <s v="Production"/>
    <s v="P"/>
    <x v="42"/>
    <s v="Min"/>
    <x v="35"/>
    <s v="GW quality, SW quality"/>
    <s v="TSS, Pollutants (e.g. metals/trace elements/sulfides/phosphorous)"/>
    <x v="88"/>
    <n v="4"/>
    <n v="6"/>
    <x v="12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5.5"/>
    <n v="3"/>
    <n v="5.5"/>
    <n v="4"/>
    <n v="1.5"/>
    <x v="1"/>
    <x v="0"/>
    <x v="12"/>
    <m/>
  </r>
  <r>
    <s v="Open pit"/>
    <s v="O"/>
    <s v="Production"/>
    <s v="P"/>
    <x v="17"/>
    <s v="Pit"/>
    <x v="29"/>
    <s v="GW quality, SW quality"/>
    <s v="TSS, Pollutants (e.g. metals/trace elements/sulfides/phosphorous), TDS"/>
    <x v="89"/>
    <n v="4"/>
    <n v="6"/>
    <x v="12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5.5"/>
    <n v="3"/>
    <n v="5.5"/>
    <n v="4"/>
    <n v="1.5"/>
    <x v="1"/>
    <x v="0"/>
    <x v="12"/>
    <m/>
  </r>
  <r>
    <s v="Open pit"/>
    <s v="O"/>
    <s v="Production"/>
    <s v="P"/>
    <x v="5"/>
    <s v="Was"/>
    <x v="28"/>
    <s v="SW quality"/>
    <s v="TSS, TDS, pH, Pollutants (e.g. metals/trace elements/sulfides/phosphorous)"/>
    <x v="90"/>
    <n v="3"/>
    <n v="6"/>
    <x v="3"/>
    <n v="-2"/>
    <n v="-1"/>
    <s v="Good design, monitoring, management (e.g. site selection, erosion control, engineering works, formation knowledge, monitor temp and water, pipe inspection, staff training)"/>
    <n v="0"/>
    <n v="2"/>
    <n v="1"/>
    <n v="7"/>
    <n v="1"/>
    <n v="5"/>
    <n v="4"/>
    <n v="3"/>
    <x v="1"/>
    <x v="0"/>
    <x v="11"/>
    <m/>
  </r>
  <r>
    <s v="Infrastructure"/>
    <s v="I"/>
    <s v="Production"/>
    <s v="P"/>
    <x v="44"/>
    <s v="TLO"/>
    <x v="14"/>
    <s v="SW directional characteristics, SW volume/quantity, SW quality"/>
    <s v="TSS, SW flow"/>
    <x v="91"/>
    <n v="4"/>
    <n v="5"/>
    <x v="15"/>
    <n v="-0.5"/>
    <n v="0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3"/>
    <n v="5"/>
    <n v="3.5"/>
    <n v="5"/>
    <n v="4"/>
    <n v="1"/>
    <x v="0"/>
    <x v="0"/>
    <x v="14"/>
    <m/>
  </r>
  <r>
    <s v="Infrastructure"/>
    <s v="I"/>
    <s v="Production"/>
    <s v="P"/>
    <x v="45"/>
    <s v="Tra"/>
    <x v="14"/>
    <s v="SW directional characteristics, SW volume/quantity, SW quality"/>
    <s v="TSS, SW flow"/>
    <x v="92"/>
    <n v="4"/>
    <n v="5"/>
    <x v="15"/>
    <n v="-0.5"/>
    <n v="0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3"/>
    <n v="5"/>
    <n v="3.5"/>
    <n v="5"/>
    <n v="4"/>
    <n v="1"/>
    <x v="0"/>
    <x v="0"/>
    <x v="14"/>
    <m/>
  </r>
  <r>
    <s v="Infrastructure"/>
    <s v="I"/>
    <s v="Development"/>
    <s v="D"/>
    <x v="44"/>
    <s v="TLO"/>
    <x v="14"/>
    <s v="SW directional characteristics, SW volume/quantity, SW quality"/>
    <s v="TSS, SW flow"/>
    <x v="93"/>
    <n v="4"/>
    <n v="5"/>
    <x v="15"/>
    <n v="-0.5"/>
    <n v="0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3"/>
    <n v="5"/>
    <n v="3.5"/>
    <n v="5"/>
    <n v="4"/>
    <n v="1"/>
    <x v="0"/>
    <x v="0"/>
    <x v="14"/>
    <m/>
  </r>
  <r>
    <s v="Infrastructure"/>
    <s v="I"/>
    <s v="Development"/>
    <s v="D"/>
    <x v="45"/>
    <s v="Tra"/>
    <x v="14"/>
    <s v="SW directional characteristics, SW volume/quantity, SW quality"/>
    <s v="TSS, SW flow"/>
    <x v="94"/>
    <n v="4"/>
    <n v="5"/>
    <x v="15"/>
    <n v="-0.5"/>
    <n v="0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3"/>
    <n v="5"/>
    <n v="3.5"/>
    <n v="5"/>
    <n v="4"/>
    <n v="1"/>
    <x v="0"/>
    <x v="0"/>
    <x v="14"/>
    <m/>
  </r>
  <r>
    <s v="Infrastructure"/>
    <s v="I"/>
    <s v="Development"/>
    <s v="D"/>
    <x v="46"/>
    <s v="Off"/>
    <x v="27"/>
    <s v="SW quality"/>
    <s v="TSS"/>
    <x v="95"/>
    <n v="4"/>
    <n v="5"/>
    <x v="11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  <n v="4"/>
    <n v="1"/>
    <x v="0"/>
    <x v="0"/>
    <x v="11"/>
    <m/>
  </r>
  <r>
    <s v="Undergound mine layout"/>
    <s v="U"/>
    <s v="Production"/>
    <s v="P"/>
    <x v="47"/>
    <s v="Gas"/>
    <x v="36"/>
    <s v="GW level"/>
    <s v="GW level"/>
    <x v="96"/>
    <n v="3"/>
    <n v="5"/>
    <x v="16"/>
    <n v="-2.5"/>
    <n v="-1"/>
    <s v="Good design, monitoring, management (e.g. site selection, erosion control, engineering works, formation knowledge, monitor temp and water, pipe inspection, staff training)"/>
    <n v="0.5"/>
    <n v="3"/>
    <n v="1"/>
    <n v="7"/>
    <n v="0.5"/>
    <n v="4"/>
    <n v="4"/>
    <n v="3"/>
    <x v="0"/>
    <x v="0"/>
    <x v="8"/>
    <m/>
  </r>
  <r>
    <s v="Undergound mine layout"/>
    <s v="U"/>
    <s v="Production"/>
    <s v="P"/>
    <x v="48"/>
    <s v="Ins"/>
    <x v="36"/>
    <s v="GW level"/>
    <s v="GW level"/>
    <x v="97"/>
    <n v="3"/>
    <n v="5"/>
    <x v="16"/>
    <n v="-2.5"/>
    <n v="-1"/>
    <s v="Good design, monitoring, management (e.g. site selection, erosion control, engineering works, formation knowledge, monitor temp and water, pipe inspection, staff training)"/>
    <n v="0.5"/>
    <n v="3"/>
    <n v="1"/>
    <n v="7"/>
    <n v="0.5"/>
    <n v="4"/>
    <n v="4"/>
    <n v="3"/>
    <x v="0"/>
    <x v="0"/>
    <x v="8"/>
    <m/>
  </r>
  <r>
    <s v="Undergound mine layout"/>
    <s v="U"/>
    <s v="Rehabilitation"/>
    <s v="R"/>
    <x v="41"/>
    <s v="Rev"/>
    <x v="28"/>
    <s v="SW directional characteristics, SW flow, SW quality"/>
    <s v="TSS, SW flow"/>
    <x v="98"/>
    <n v="3"/>
    <n v="4"/>
    <x v="9"/>
    <n v="-2"/>
    <n v="-1"/>
    <s v="Good design, monitoring, management (e.g. site selection, erosion control, engineering works, formation knowledge, monitor temp and water, pipe inspection, staff training)"/>
    <n v="1"/>
    <n v="3"/>
    <n v="2"/>
    <n v="6"/>
    <n v="1"/>
    <n v="3"/>
    <n v="4"/>
    <n v="2"/>
    <x v="1"/>
    <x v="0"/>
    <x v="11"/>
    <m/>
  </r>
  <r>
    <s v="Open pit"/>
    <s v="O"/>
    <s v="Production"/>
    <s v="P"/>
    <x v="49"/>
    <s v="Dew"/>
    <x v="37"/>
    <s v="GW quality, SW quality "/>
    <s v="TSS, Pollutants (e.g. metals/trace elements/sulfides/phosphorous), TDS"/>
    <x v="99"/>
    <n v="4"/>
    <n v="6"/>
    <x v="2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5.5"/>
    <n v="2.5"/>
    <n v="5.5"/>
    <n v="3.75"/>
    <n v="1.75"/>
    <x v="0"/>
    <x v="0"/>
    <x v="12"/>
    <m/>
  </r>
  <r>
    <s v="Undergound mine layout"/>
    <s v="U"/>
    <s v="Development"/>
    <s v="D"/>
    <x v="32"/>
    <s v="Min"/>
    <x v="34"/>
    <s v="GW level"/>
    <s v="GW level"/>
    <x v="100"/>
    <n v="3"/>
    <n v="4"/>
    <x v="0"/>
    <n v="0"/>
    <n v="1"/>
    <s v="Good design, monitoring, management (e.g. site selection, erosion control, engineering works, formation knowledge, monitor temp and water, pipe inspection, staff training)"/>
    <n v="-0.5"/>
    <n v="0"/>
    <n v="2.5"/>
    <n v="5"/>
    <n v="3"/>
    <n v="5"/>
    <n v="3.75"/>
    <n v="1.25"/>
    <x v="0"/>
    <x v="1"/>
    <x v="4"/>
    <m/>
  </r>
  <r>
    <s v="Undergound mine layout"/>
    <s v="U"/>
    <s v="Development"/>
    <s v="D"/>
    <x v="29"/>
    <s v="Ven"/>
    <x v="34"/>
    <s v="GW level"/>
    <s v="GW level"/>
    <x v="101"/>
    <n v="3"/>
    <n v="4"/>
    <x v="0"/>
    <n v="0"/>
    <n v="1"/>
    <s v="Good design, monitoring, management (e.g. site selection, erosion control, engineering works, formation knowledge, monitor temp and water, pipe inspection, staff training)"/>
    <n v="-0.5"/>
    <n v="0"/>
    <n v="2.5"/>
    <n v="5"/>
    <n v="3"/>
    <n v="5"/>
    <n v="3.75"/>
    <n v="1.25"/>
    <x v="0"/>
    <x v="1"/>
    <x v="4"/>
    <m/>
  </r>
  <r>
    <s v="Infrastructure"/>
    <s v="I"/>
    <s v="Production"/>
    <s v="P"/>
    <x v="50"/>
    <s v="Off"/>
    <x v="27"/>
    <s v="SW quality"/>
    <s v="TSS"/>
    <x v="102"/>
    <n v="3"/>
    <n v="5"/>
    <x v="11"/>
    <n v="-0.5"/>
    <n v="0"/>
    <s v="Good design, monitoring, management (e.g. site selection, erosion control, engineering works, formation knowledge, monitor temp and water, pipe inspection, staff training)"/>
    <n v="0"/>
    <n v="0"/>
    <n v="2.5"/>
    <n v="5"/>
    <n v="2.5"/>
    <n v="5"/>
    <n v="3.75"/>
    <n v="1.25"/>
    <x v="0"/>
    <x v="0"/>
    <x v="11"/>
    <m/>
  </r>
  <r>
    <s v="Undergound mine layout"/>
    <s v="U"/>
    <s v="Development"/>
    <s v="D"/>
    <x v="14"/>
    <s v="Dam"/>
    <x v="27"/>
    <s v="SW quality"/>
    <s v="TSS"/>
    <x v="103"/>
    <n v="4"/>
    <n v="6"/>
    <x v="11"/>
    <n v="-1.5"/>
    <n v="-1"/>
    <s v="Good design, monitoring, management (e.g. site selection, erosion control, engineering works, formation knowledge, monitor temp and water, pipe inspection, staff training)"/>
    <n v="0"/>
    <n v="0"/>
    <n v="2.5"/>
    <n v="5"/>
    <n v="2.5"/>
    <n v="5"/>
    <n v="3.75"/>
    <n v="1.25"/>
    <x v="0"/>
    <x v="0"/>
    <x v="11"/>
    <m/>
  </r>
  <r>
    <s v="Infrastructure"/>
    <s v="I"/>
    <s v="Development"/>
    <s v="D"/>
    <x v="51"/>
    <s v="Adm"/>
    <x v="27"/>
    <s v="SW quality"/>
    <s v="TSS"/>
    <x v="104"/>
    <n v="3"/>
    <n v="5"/>
    <x v="11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  <n v="3.5"/>
    <n v="1.5"/>
    <x v="0"/>
    <x v="0"/>
    <x v="11"/>
    <m/>
  </r>
  <r>
    <s v="Infrastructure"/>
    <s v="I"/>
    <s v="Development"/>
    <s v="D"/>
    <x v="52"/>
    <s v="Hau"/>
    <x v="27"/>
    <s v="SW quality"/>
    <s v="TSS"/>
    <x v="105"/>
    <n v="3"/>
    <n v="5"/>
    <x v="11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  <n v="3.5"/>
    <n v="1.5"/>
    <x v="0"/>
    <x v="0"/>
    <x v="11"/>
    <m/>
  </r>
  <r>
    <s v="Infrastructure"/>
    <s v="I"/>
    <s v="Development"/>
    <s v="D"/>
    <x v="53"/>
    <s v="Rai"/>
    <x v="27"/>
    <s v="SW quality"/>
    <s v="TSS"/>
    <x v="106"/>
    <n v="3"/>
    <n v="5"/>
    <x v="11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  <n v="3.5"/>
    <n v="1.5"/>
    <x v="0"/>
    <x v="0"/>
    <x v="11"/>
    <m/>
  </r>
  <r>
    <s v="Infrastructure"/>
    <s v="I"/>
    <s v="Production"/>
    <s v="P"/>
    <x v="54"/>
    <s v="New"/>
    <x v="27"/>
    <s v="SW quality"/>
    <s v="TSS"/>
    <x v="107"/>
    <n v="3"/>
    <n v="5"/>
    <x v="11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  <n v="3.5"/>
    <n v="1.5"/>
    <x v="0"/>
    <x v="0"/>
    <x v="11"/>
    <m/>
  </r>
  <r>
    <s v="Infrastructure"/>
    <s v="I"/>
    <s v="Production"/>
    <s v="P"/>
    <x v="50"/>
    <s v="Off"/>
    <x v="14"/>
    <s v="SW directional characteristics, SW volume/quantity, SW quality"/>
    <s v="TSS, SW flow"/>
    <x v="108"/>
    <n v="3"/>
    <n v="5"/>
    <x v="8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  <n v="3.5"/>
    <n v="1.5"/>
    <x v="0"/>
    <x v="2"/>
    <x v="15"/>
    <m/>
  </r>
  <r>
    <s v="Infrastructure"/>
    <s v="I"/>
    <s v="Rehabilitation"/>
    <s v="R"/>
    <x v="55"/>
    <s v="Rec"/>
    <x v="13"/>
    <s v="SW directional characteristics, SW flow, SW quality"/>
    <s v="TSS, SW flow"/>
    <x v="109"/>
    <n v="3"/>
    <n v="4"/>
    <x v="7"/>
    <n v="-2"/>
    <n v="0"/>
    <s v="Good design, monitoring, management (e.g. site selection, erosion control, engineering works, formation knowledge, monitor temp and water, pipe inspection, staff training)"/>
    <n v="0.5"/>
    <n v="1.5"/>
    <n v="1.5"/>
    <n v="5.5"/>
    <n v="1"/>
    <n v="4"/>
    <n v="3.5"/>
    <n v="2"/>
    <x v="0"/>
    <x v="0"/>
    <x v="16"/>
    <m/>
  </r>
  <r>
    <s v="Undergound mine layout"/>
    <s v="U"/>
    <s v="Development"/>
    <s v="D"/>
    <x v="32"/>
    <s v="Min"/>
    <x v="14"/>
    <s v="SW directional characteristics, SW volume/quantity, SW quality, GW directional characteristics, GW quantity/volume, GW quality"/>
    <s v="TSS, SW flow, GW flow"/>
    <x v="110"/>
    <n v="3"/>
    <n v="4"/>
    <x v="8"/>
    <n v="-2"/>
    <n v="-1"/>
    <s v="Good design, monitoring, management (e.g. site selection, erosion control, engineering works, formation knowledge, monitor temp and water, pipe inspection, staff training)"/>
    <n v="0"/>
    <n v="3"/>
    <n v="1"/>
    <n v="6"/>
    <n v="1"/>
    <n v="3"/>
    <n v="3.5"/>
    <n v="2.5"/>
    <x v="0"/>
    <x v="0"/>
    <x v="8"/>
    <m/>
  </r>
  <r>
    <s v="Undergound mine layout"/>
    <s v="U"/>
    <s v="Production"/>
    <s v="P"/>
    <x v="4"/>
    <s v="Coa"/>
    <x v="38"/>
    <s v="GW quality, SW quality"/>
    <s v="TSS, Pollutants (e.g. metals/trace elements/sulfides/phosphorous)"/>
    <x v="111"/>
    <n v="4"/>
    <n v="6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  <n v="3.25"/>
    <n v="1.75"/>
    <x v="1"/>
    <x v="0"/>
    <x v="17"/>
    <m/>
  </r>
  <r>
    <s v="Surface facilities"/>
    <s v="S"/>
    <s v="Production"/>
    <s v="P"/>
    <x v="6"/>
    <s v="Pro"/>
    <x v="38"/>
    <s v="GW quality, SW quality"/>
    <s v="TSS, TDS, pH, Pollutants (e.g. metals/trace elements/sulfides/phosphorous)"/>
    <x v="112"/>
    <n v="4"/>
    <n v="6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  <n v="3.25"/>
    <n v="1.75"/>
    <x v="1"/>
    <x v="0"/>
    <x v="17"/>
    <m/>
  </r>
  <r>
    <s v="Surface facilities"/>
    <s v="S"/>
    <s v="Production"/>
    <s v="P"/>
    <x v="7"/>
    <s v="Run"/>
    <x v="38"/>
    <s v="GW quality, SW quality"/>
    <s v="TSS, TDS, pH, Pollutants (e.g. metals/trace elements/sulfides/phosphorous)"/>
    <x v="113"/>
    <n v="4"/>
    <n v="6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  <n v="3.25"/>
    <n v="1.75"/>
    <x v="1"/>
    <x v="0"/>
    <x v="17"/>
    <m/>
  </r>
  <r>
    <s v="Open pit"/>
    <s v="O"/>
    <s v="Production"/>
    <s v="P"/>
    <x v="56"/>
    <s v="Spo"/>
    <x v="38"/>
    <s v="GW quality, SW quality"/>
    <s v="Gasses (e.g. Sulfur/Nitrogen Oxides), Pollutants (e.g. metals/trace elements/sulfides/phosphorous)"/>
    <x v="114"/>
    <n v="4"/>
    <n v="6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  <n v="3.25"/>
    <n v="1.75"/>
    <x v="1"/>
    <x v="0"/>
    <x v="17"/>
    <m/>
  </r>
  <r>
    <s v="Open pit"/>
    <s v="O"/>
    <s v="Production"/>
    <s v="P"/>
    <x v="57"/>
    <s v="Coa"/>
    <x v="39"/>
    <s v="GW quality, SW quality"/>
    <s v="Hydrocarbons"/>
    <x v="115"/>
    <n v="3"/>
    <n v="4"/>
    <x v="18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0"/>
    <x v="10"/>
    <m/>
  </r>
  <r>
    <s v="Undergound mine layout"/>
    <s v="U"/>
    <s v="Production"/>
    <s v="P"/>
    <x v="58"/>
    <s v="Min"/>
    <x v="40"/>
    <s v="GW quality"/>
    <s v="Pollutants (e.g. metals/trace elements/sulfides/phosphorous)"/>
    <x v="116"/>
    <n v="3"/>
    <n v="4"/>
    <x v="18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0"/>
    <x v="10"/>
    <m/>
  </r>
  <r>
    <s v="Open pit"/>
    <s v="O"/>
    <s v="Exploration and appraisal"/>
    <s v="E"/>
    <x v="59"/>
    <s v="Mat"/>
    <x v="41"/>
    <s v="SW quality"/>
    <s v="TSS, Drilling mud products, TDS, Pollutants (e.g. metals/trace elements/sulfides/phosphorous), Hydrocarbons"/>
    <x v="117"/>
    <n v="3"/>
    <n v="4"/>
    <x v="18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0"/>
    <x v="10"/>
    <m/>
  </r>
  <r>
    <s v="Undergound mine layout"/>
    <s v="U"/>
    <s v="Development"/>
    <s v="D"/>
    <x v="60"/>
    <s v="Gas"/>
    <x v="41"/>
    <s v="SW quality"/>
    <s v="TSS, Drilling mud products, TDS, Pollutants (e.g. metals/trace elements/sulfides/phosphorous), Hydrocarbons"/>
    <x v="118"/>
    <n v="3"/>
    <n v="4"/>
    <x v="18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0"/>
    <x v="10"/>
    <m/>
  </r>
  <r>
    <s v="Undergound mine layout"/>
    <s v="U"/>
    <s v="Development"/>
    <s v="D"/>
    <x v="61"/>
    <s v="Min"/>
    <x v="41"/>
    <s v="SW quality"/>
    <s v="TSS, Drilling mud products, TDS, Pollutants (e.g. metals/trace elements/sulfides/phosphorous), Hydrocarbons"/>
    <x v="119"/>
    <n v="3"/>
    <n v="4"/>
    <x v="18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0"/>
    <x v="10"/>
    <m/>
  </r>
  <r>
    <s v="Undergound mine layout"/>
    <s v="U"/>
    <s v="Exploration and appraisal"/>
    <s v="E"/>
    <x v="59"/>
    <s v="Mat"/>
    <x v="41"/>
    <s v="SW quality"/>
    <s v="TSS, Drilling mud products, TDS, Pollutants (e.g. metals/trace elements/sulfides/phosphorous), Hydrocarbons"/>
    <x v="120"/>
    <n v="3"/>
    <n v="4"/>
    <x v="18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0"/>
    <x v="10"/>
    <m/>
  </r>
  <r>
    <s v="Undergound mine layout"/>
    <s v="U"/>
    <s v="Production"/>
    <s v="P"/>
    <x v="62"/>
    <s v="Gas"/>
    <x v="41"/>
    <s v="SW quality"/>
    <s v="TSS, Drilling mud products, TDS, Pollutants (e.g. metals/trace elements/sulfides/phosphorous), Hydrocarbons"/>
    <x v="121"/>
    <n v="3"/>
    <n v="4"/>
    <x v="18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0"/>
    <x v="10"/>
    <m/>
  </r>
  <r>
    <s v="Open pit"/>
    <s v="O"/>
    <s v="Development"/>
    <s v="D"/>
    <x v="63"/>
    <s v="Dam"/>
    <x v="42"/>
    <s v="SW quality"/>
    <s v="Pollutants (e.g. metals/trace elements/sulfides/phosphorous), Hydrocarbons"/>
    <x v="122"/>
    <n v="3"/>
    <n v="4"/>
    <x v="18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0"/>
    <x v="10"/>
    <m/>
  </r>
  <r>
    <s v="Undergound mine layout"/>
    <s v="U"/>
    <s v="Development"/>
    <s v="D"/>
    <x v="63"/>
    <s v="Dam"/>
    <x v="42"/>
    <s v="SW quality"/>
    <s v="Pollutants (e.g. metals/trace elements/sulfides/phosphorous), Hydrocarbons"/>
    <x v="123"/>
    <n v="3"/>
    <n v="4"/>
    <x v="18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0"/>
    <x v="10"/>
    <m/>
  </r>
  <r>
    <s v="Undergound mine layout"/>
    <s v="U"/>
    <s v="Development"/>
    <s v="D"/>
    <x v="16"/>
    <s v="Dev"/>
    <x v="42"/>
    <s v="SW quality"/>
    <s v="Pollutants (e.g. metals/trace elements/sulfides/phosphorous), Hydrocarbons"/>
    <x v="124"/>
    <n v="3"/>
    <n v="4"/>
    <x v="18"/>
    <n v="-0.5"/>
    <n v="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0"/>
    <x v="10"/>
    <m/>
  </r>
  <r>
    <s v="Undergound mine layout"/>
    <s v="U"/>
    <s v="Development"/>
    <s v="D"/>
    <x v="64"/>
    <s v="Gas"/>
    <x v="36"/>
    <s v="GW level"/>
    <s v="GW level"/>
    <x v="125"/>
    <n v="3"/>
    <n v="4"/>
    <x v="16"/>
    <n v="-2.5"/>
    <n v="-1.5"/>
    <s v="Good design, monitoring, management (e.g. site selection, erosion control, engineering works, formation knowledge, monitor temp and water, pipe inspection, staff training)"/>
    <n v="0.5"/>
    <n v="3"/>
    <n v="1"/>
    <n v="5.5"/>
    <n v="0.5"/>
    <n v="2.5"/>
    <n v="3.25"/>
    <n v="2.25"/>
    <x v="0"/>
    <x v="0"/>
    <x v="8"/>
    <m/>
  </r>
  <r>
    <s v="Surface facilities"/>
    <s v="S"/>
    <s v="Production"/>
    <s v="P"/>
    <x v="65"/>
    <s v="Coa"/>
    <x v="43"/>
    <s v="GW quality, SW quality"/>
    <s v="TSS, TDS, pH, Pollutants (e.g. metals/trace elements/sulfides/phosphorous)"/>
    <x v="126"/>
    <n v="4"/>
    <n v="6"/>
    <x v="12"/>
    <n v="-2.5"/>
    <n v="-1.5"/>
    <s v="Good design, monitoring, management (e.g. site selection, erosion control, engineering works, formation knowledge, monitor temp and water, pipe inspection, staff training)"/>
    <n v="-0.5"/>
    <n v="0.5"/>
    <n v="1"/>
    <n v="5"/>
    <n v="1.5"/>
    <n v="4.5"/>
    <n v="3"/>
    <n v="2"/>
    <x v="1"/>
    <x v="0"/>
    <x v="12"/>
    <m/>
  </r>
  <r>
    <s v="Open pit"/>
    <s v="O"/>
    <s v="Development"/>
    <s v="D"/>
    <x v="66"/>
    <s v="Was"/>
    <x v="44"/>
    <s v="GW quality, SW quality"/>
    <s v="TSS, Pollutants (e.g. metals/trace elements/sulfides/phosphorous)"/>
    <x v="127"/>
    <n v="3"/>
    <n v="5"/>
    <x v="12"/>
    <n v="-1"/>
    <n v="-0.5"/>
    <s v="Good design, monitoring, management (e.g. site selection, erosion control, engineering works, formation knowledge, monitor temp and water, pipe inspection, staff training)"/>
    <n v="-0.5"/>
    <n v="0"/>
    <n v="1.5"/>
    <n v="4.5"/>
    <n v="2"/>
    <n v="4.5"/>
    <n v="3"/>
    <n v="1.5"/>
    <x v="1"/>
    <x v="0"/>
    <x v="12"/>
    <m/>
  </r>
  <r>
    <s v="Infrastructure"/>
    <s v="I"/>
    <s v="Development"/>
    <s v="D"/>
    <x v="52"/>
    <s v="Hau"/>
    <x v="14"/>
    <s v="SW directional characteristics, SW volume/quantity, SW quality"/>
    <s v="TSS, SW flow"/>
    <x v="128"/>
    <n v="3"/>
    <n v="5"/>
    <x v="8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  <n v="3"/>
    <n v="1.5"/>
    <x v="0"/>
    <x v="0"/>
    <x v="14"/>
    <m/>
  </r>
  <r>
    <s v="Infrastructure"/>
    <s v="I"/>
    <s v="Development"/>
    <s v="D"/>
    <x v="46"/>
    <s v="Off"/>
    <x v="14"/>
    <s v="SW directional characteristics, SW volume/quantity, SW quality"/>
    <s v="TSS, SW flow"/>
    <x v="129"/>
    <n v="3"/>
    <n v="5"/>
    <x v="8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  <n v="3"/>
    <n v="1.5"/>
    <x v="0"/>
    <x v="2"/>
    <x v="15"/>
    <m/>
  </r>
  <r>
    <s v="Infrastructure"/>
    <s v="I"/>
    <s v="Development"/>
    <s v="D"/>
    <x v="53"/>
    <s v="Rai"/>
    <x v="14"/>
    <s v="SW directional characteristics, SW volume/quantity, SW quality"/>
    <s v="TSS, SW flow"/>
    <x v="130"/>
    <n v="3"/>
    <n v="5"/>
    <x v="8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  <n v="3"/>
    <n v="1.5"/>
    <x v="0"/>
    <x v="2"/>
    <x v="15"/>
    <m/>
  </r>
  <r>
    <s v="Infrastructure"/>
    <s v="I"/>
    <s v="Development"/>
    <s v="D"/>
    <x v="51"/>
    <s v="Adm"/>
    <x v="45"/>
    <s v="GW quality, SW quality"/>
    <s v="Hydrocarbons"/>
    <x v="131"/>
    <n v="3"/>
    <n v="4"/>
    <x v="18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  <n v="3"/>
    <n v="1"/>
    <x v="1"/>
    <x v="0"/>
    <x v="10"/>
    <m/>
  </r>
  <r>
    <s v="Infrastructure"/>
    <s v="I"/>
    <s v="Exploration and appraisal"/>
    <s v="E"/>
    <x v="67"/>
    <s v="Tem"/>
    <x v="45"/>
    <s v="GW quality, SW quality"/>
    <s v="Hydrocarbons"/>
    <x v="132"/>
    <n v="3"/>
    <n v="4"/>
    <x v="18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  <n v="3"/>
    <n v="1"/>
    <x v="1"/>
    <x v="0"/>
    <x v="10"/>
    <m/>
  </r>
  <r>
    <s v="Infrastructure"/>
    <s v="I"/>
    <s v="Production"/>
    <s v="P"/>
    <x v="68"/>
    <s v="Dai"/>
    <x v="39"/>
    <s v="GW quality, SW quality"/>
    <s v="Hydrocarbons"/>
    <x v="133"/>
    <n v="3"/>
    <n v="4"/>
    <x v="18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  <n v="3"/>
    <n v="1"/>
    <x v="1"/>
    <x v="0"/>
    <x v="10"/>
    <m/>
  </r>
  <r>
    <s v="Open pit"/>
    <s v="O"/>
    <s v="Production"/>
    <s v="P"/>
    <x v="69"/>
    <s v="Ons"/>
    <x v="39"/>
    <s v="GW quality, SW quality"/>
    <s v="Hydrocarbons"/>
    <x v="134"/>
    <n v="3"/>
    <n v="4"/>
    <x v="18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  <n v="3"/>
    <n v="1"/>
    <x v="1"/>
    <x v="0"/>
    <x v="10"/>
    <m/>
  </r>
  <r>
    <s v="Surface facilities"/>
    <s v="S"/>
    <s v="Development"/>
    <s v="D"/>
    <x v="70"/>
    <s v="Tem"/>
    <x v="45"/>
    <s v="GW quality, SW quality"/>
    <s v="Hydrocarbons"/>
    <x v="135"/>
    <n v="3"/>
    <n v="4"/>
    <x v="18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  <n v="3"/>
    <n v="1"/>
    <x v="1"/>
    <x v="0"/>
    <x v="10"/>
    <m/>
  </r>
  <r>
    <s v="Undergound mine layout"/>
    <s v="U"/>
    <s v="Development"/>
    <s v="D"/>
    <x v="71"/>
    <s v="Ons"/>
    <x v="45"/>
    <s v="GW quality, SW quality"/>
    <s v="Hydrocarbons"/>
    <x v="136"/>
    <n v="3"/>
    <n v="4"/>
    <x v="18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  <n v="3"/>
    <n v="1"/>
    <x v="1"/>
    <x v="0"/>
    <x v="10"/>
    <m/>
  </r>
  <r>
    <s v="Undergound mine layout"/>
    <s v="U"/>
    <s v="Production"/>
    <s v="P"/>
    <x v="69"/>
    <s v="Ons"/>
    <x v="45"/>
    <s v="GW quality, SW quality"/>
    <s v="Hydrocarbons"/>
    <x v="137"/>
    <n v="3"/>
    <n v="4"/>
    <x v="18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  <n v="3"/>
    <n v="1"/>
    <x v="1"/>
    <x v="0"/>
    <x v="10"/>
    <m/>
  </r>
  <r>
    <s v="Infrastructure"/>
    <s v="I"/>
    <s v="Development"/>
    <s v="D"/>
    <x v="72"/>
    <s v="Pow"/>
    <x v="27"/>
    <s v="SW quality"/>
    <s v="TSS"/>
    <x v="138"/>
    <n v="3"/>
    <n v="4"/>
    <x v="11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  <n v="3"/>
    <n v="1"/>
    <x v="0"/>
    <x v="0"/>
    <x v="11"/>
    <m/>
  </r>
  <r>
    <s v="Infrastructure"/>
    <s v="I"/>
    <s v="Exploration and appraisal"/>
    <s v="E"/>
    <x v="67"/>
    <s v="Tem"/>
    <x v="27"/>
    <s v="SW quality"/>
    <s v="TSS"/>
    <x v="139"/>
    <n v="3"/>
    <n v="4"/>
    <x v="11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  <n v="3"/>
    <n v="1"/>
    <x v="0"/>
    <x v="0"/>
    <x v="11"/>
    <m/>
  </r>
  <r>
    <s v="Open pit"/>
    <s v="O"/>
    <s v="Exploration and appraisal"/>
    <s v="E"/>
    <x v="73"/>
    <s v="Sit"/>
    <x v="27"/>
    <s v="SW quality"/>
    <s v="TSS"/>
    <x v="140"/>
    <n v="3"/>
    <n v="4"/>
    <x v="11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  <n v="3"/>
    <n v="1"/>
    <x v="0"/>
    <x v="0"/>
    <x v="11"/>
    <m/>
  </r>
  <r>
    <s v="Infrastructure"/>
    <s v="I"/>
    <s v="Production"/>
    <s v="P"/>
    <x v="74"/>
    <s v="Mat"/>
    <x v="46"/>
    <s v="GW quality, SW quality"/>
    <s v="Hydrocarbons"/>
    <x v="141"/>
    <n v="3"/>
    <n v="4"/>
    <x v="18"/>
    <n v="-1"/>
    <n v="-0.5"/>
    <s v="Good design, monitoring, management (e.g. site selection, erosion control, engineering works, formation knowledge, monitor temp and water, pipe inspection, staff training)"/>
    <n v="0.5"/>
    <n v="0"/>
    <n v="2.5"/>
    <n v="3.5"/>
    <n v="2"/>
    <n v="3.5"/>
    <n v="3"/>
    <n v="0.5"/>
    <x v="1"/>
    <x v="0"/>
    <x v="10"/>
    <m/>
  </r>
  <r>
    <s v="Open pit"/>
    <s v="O"/>
    <s v="Exploration and appraisal"/>
    <s v="E"/>
    <x v="75"/>
    <s v="Gro"/>
    <x v="47"/>
    <s v="SW directional characteristics, SW volume/quantity, SW quality"/>
    <s v="TSS, SW flow"/>
    <x v="142"/>
    <n v="3"/>
    <n v="4"/>
    <x v="19"/>
    <n v="-2.5"/>
    <n v="-1.5"/>
    <s v="Use existing tracks where possible"/>
    <n v="0"/>
    <n v="3"/>
    <n v="0.5"/>
    <n v="5.5"/>
    <n v="0.5"/>
    <n v="2.5"/>
    <n v="3"/>
    <n v="2.5"/>
    <x v="0"/>
    <x v="0"/>
    <x v="18"/>
    <m/>
  </r>
  <r>
    <s v="Undergound mine layout"/>
    <s v="U"/>
    <s v="Exploration and appraisal"/>
    <s v="E"/>
    <x v="75"/>
    <s v="Gro"/>
    <x v="47"/>
    <s v="SW directional characteristics, SW volume/quantity, SW quality"/>
    <s v="TSS, SW flow"/>
    <x v="143"/>
    <n v="3"/>
    <n v="4"/>
    <x v="19"/>
    <n v="-2.5"/>
    <n v="-1.5"/>
    <s v="Use existing tracks where possible"/>
    <n v="0"/>
    <n v="3"/>
    <n v="0.5"/>
    <n v="5.5"/>
    <n v="0.5"/>
    <n v="2.5"/>
    <n v="3"/>
    <n v="2.5"/>
    <x v="0"/>
    <x v="0"/>
    <x v="18"/>
    <m/>
  </r>
  <r>
    <s v="Open pit"/>
    <s v="O"/>
    <s v="Exploration and appraisal"/>
    <s v="E"/>
    <x v="76"/>
    <s v="Dri"/>
    <x v="48"/>
    <s v="GW quality"/>
    <s v="TSS, Drilling mud products, TDS"/>
    <x v="144"/>
    <n v="3"/>
    <n v="4"/>
    <x v="16"/>
    <n v="-1.5"/>
    <n v="0"/>
    <s v="Good design, monitoring, management (e.g. site selection, erosion control, engineering works, formation knowledge, monitor temp and water, pipe inspection, staff training)"/>
    <n v="-0.5"/>
    <n v="0.5"/>
    <n v="1"/>
    <n v="4.5"/>
    <n v="1.5"/>
    <n v="4"/>
    <n v="2.75"/>
    <n v="1.75"/>
    <x v="0"/>
    <x v="0"/>
    <x v="8"/>
    <m/>
  </r>
  <r>
    <s v="Open pit"/>
    <s v="O"/>
    <s v="Production"/>
    <s v="P"/>
    <x v="49"/>
    <s v="Dew"/>
    <x v="49"/>
    <s v="GW quality, SW quality "/>
    <s v="TSS, Pollutants (e.g. metals/trace elements/sulfides/phosphorous), TDS"/>
    <x v="145"/>
    <n v="3"/>
    <n v="4"/>
    <x v="2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  <n v="2.75"/>
    <n v="1.25"/>
    <x v="0"/>
    <x v="0"/>
    <x v="12"/>
    <m/>
  </r>
  <r>
    <s v="Undergound mine layout"/>
    <s v="U"/>
    <s v="Production"/>
    <s v="P"/>
    <x v="48"/>
    <s v="Ins"/>
    <x v="50"/>
    <s v="GW flow, GW quantity/volume, change in GW pressure, GW quantity/volume"/>
    <s v="change in GW pressure"/>
    <x v="146"/>
    <n v="5"/>
    <n v="6"/>
    <x v="3"/>
    <n v="-3"/>
    <n v="-2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  <n v="2.75"/>
    <n v="1.25"/>
    <x v="1"/>
    <x v="0"/>
    <x v="8"/>
    <m/>
  </r>
  <r>
    <s v="Open pit"/>
    <s v="O"/>
    <s v="Development"/>
    <s v="D"/>
    <x v="42"/>
    <s v="Min"/>
    <x v="49"/>
    <s v="GW quality, SW quality"/>
    <s v="TSS, Pollutants (e.g. metals/trace elements/sulfides/phosphorous)"/>
    <x v="147"/>
    <n v="3"/>
    <n v="4"/>
    <x v="12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  <n v="2.75"/>
    <n v="1.25"/>
    <x v="1"/>
    <x v="0"/>
    <x v="12"/>
    <m/>
  </r>
  <r>
    <s v="Undergound mine layout"/>
    <s v="U"/>
    <s v="Production"/>
    <s v="P"/>
    <x v="42"/>
    <s v="Min"/>
    <x v="49"/>
    <s v="GW quality, SW quality"/>
    <s v="TSS, Pollutants (e.g. metals/trace elements/sulfides/phosphorous)"/>
    <x v="148"/>
    <n v="3"/>
    <n v="4"/>
    <x v="12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  <n v="2.75"/>
    <n v="1.25"/>
    <x v="1"/>
    <x v="0"/>
    <x v="12"/>
    <m/>
  </r>
  <r>
    <s v="Open pit"/>
    <s v="O"/>
    <s v="Production"/>
    <s v="P"/>
    <x v="42"/>
    <s v="Min"/>
    <x v="49"/>
    <s v="GW quality, SW quality"/>
    <s v="TSS, Pollutants (e.g. metals/trace elements/sulfides/phosphorous), TDS"/>
    <x v="149"/>
    <n v="3"/>
    <n v="4"/>
    <x v="12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  <n v="2.75"/>
    <n v="1.25"/>
    <x v="1"/>
    <x v="0"/>
    <x v="12"/>
    <m/>
  </r>
  <r>
    <s v="Undergound mine layout"/>
    <s v="U"/>
    <s v="Production"/>
    <s v="P"/>
    <x v="0"/>
    <s v="Lon"/>
    <x v="51"/>
    <s v="GW quality"/>
    <s v="Pollutants (e.g. metals/trace elements/sulfides/phosphorous)"/>
    <x v="150"/>
    <n v="4"/>
    <n v="5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  <n v="2.75"/>
    <n v="1.25"/>
    <x v="1"/>
    <x v="0"/>
    <x v="17"/>
    <m/>
  </r>
  <r>
    <s v="Open pit"/>
    <s v="O"/>
    <s v="Development"/>
    <s v="D"/>
    <x v="2"/>
    <s v="Was"/>
    <x v="52"/>
    <s v="GW quality, SW quality"/>
    <s v="TSS, Pollutants (e.g. metals/trace elements/sulfides/phosphorous)"/>
    <x v="151"/>
    <n v="4"/>
    <n v="5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  <n v="2.75"/>
    <n v="1.25"/>
    <x v="1"/>
    <x v="0"/>
    <x v="17"/>
    <m/>
  </r>
  <r>
    <s v="Open pit"/>
    <s v="O"/>
    <s v="Production"/>
    <s v="P"/>
    <x v="77"/>
    <s v="Coa"/>
    <x v="52"/>
    <s v="GW quality, SW quality"/>
    <s v="TSS, Pollutants (e.g. metals/trace elements/sulfides/phosphorous)"/>
    <x v="152"/>
    <n v="4"/>
    <n v="5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  <n v="2.75"/>
    <n v="1.25"/>
    <x v="1"/>
    <x v="0"/>
    <x v="17"/>
    <m/>
  </r>
  <r>
    <s v="Open pit"/>
    <s v="O"/>
    <s v="Production"/>
    <s v="P"/>
    <x v="4"/>
    <s v="Coa"/>
    <x v="38"/>
    <s v="GW quality, SW quality"/>
    <s v="TSS, Pollutants (e.g. metals/trace elements/sulfides/phosphorous)"/>
    <x v="153"/>
    <n v="4"/>
    <n v="5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  <n v="2.75"/>
    <n v="1.25"/>
    <x v="1"/>
    <x v="0"/>
    <x v="17"/>
    <m/>
  </r>
  <r>
    <s v="Open pit"/>
    <s v="O"/>
    <s v="Production"/>
    <s v="P"/>
    <x v="2"/>
    <s v="Was"/>
    <x v="52"/>
    <s v="GW quality, SW quality"/>
    <s v="TSS, Pollutants (e.g. metals/trace elements/sulfides/phosphorous)"/>
    <x v="154"/>
    <n v="4"/>
    <n v="5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  <n v="2.75"/>
    <n v="1.25"/>
    <x v="1"/>
    <x v="0"/>
    <x v="17"/>
    <m/>
  </r>
  <r>
    <s v="Undergound mine layout"/>
    <s v="U"/>
    <s v="Production"/>
    <s v="P"/>
    <x v="56"/>
    <s v="Spo"/>
    <x v="38"/>
    <s v="GW quality"/>
    <s v="Gasses (e.g. Sulfur/Nitrogen Oxides), Pollutants (e.g. metals/trace elements/sulfides/phosphorous)"/>
    <x v="155"/>
    <n v="4"/>
    <n v="5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  <n v="2.75"/>
    <n v="1.25"/>
    <x v="1"/>
    <x v="0"/>
    <x v="17"/>
    <m/>
  </r>
  <r>
    <s v="Open pit"/>
    <s v="O"/>
    <s v="Development"/>
    <s v="D"/>
    <x v="14"/>
    <s v="Dam"/>
    <x v="27"/>
    <s v="SW quality"/>
    <s v="TSS"/>
    <x v="156"/>
    <n v="3"/>
    <n v="5"/>
    <x v="11"/>
    <n v="-1.5"/>
    <n v="-1"/>
    <s v="Good design, monitoring, management (e.g. site selection, erosion control, engineering works, formation knowledge, monitor temp and water, pipe inspection, staff training)"/>
    <n v="0"/>
    <n v="0"/>
    <n v="1.5"/>
    <n v="4"/>
    <n v="1.5"/>
    <n v="4"/>
    <n v="2.75"/>
    <n v="1.25"/>
    <x v="0"/>
    <x v="0"/>
    <x v="11"/>
    <m/>
  </r>
  <r>
    <s v="Infrastructure"/>
    <s v="I"/>
    <s v="Production"/>
    <s v="P"/>
    <x v="52"/>
    <s v="Hau"/>
    <x v="14"/>
    <s v="SW directional characteristics, SW volume/quantity, SW quality"/>
    <s v="TSS, SW flow"/>
    <x v="157"/>
    <n v="3"/>
    <n v="5"/>
    <x v="8"/>
    <n v="-1.5"/>
    <n v="-1"/>
    <s v="Good design, monitoring, management (e.g. site selection, erosion control, engineering works, formation knowledge, monitor temp and water, pipe inspection, staff training)"/>
    <n v="0"/>
    <n v="0"/>
    <n v="1.5"/>
    <n v="4"/>
    <n v="1.5"/>
    <n v="4"/>
    <n v="2.75"/>
    <n v="1.25"/>
    <x v="0"/>
    <x v="0"/>
    <x v="14"/>
    <m/>
  </r>
  <r>
    <s v="Undergound mine layout"/>
    <s v="U"/>
    <s v="Development"/>
    <s v="D"/>
    <x v="78"/>
    <s v="Gas"/>
    <x v="27"/>
    <s v="SW quality"/>
    <s v="TSS"/>
    <x v="158"/>
    <n v="3"/>
    <n v="4"/>
    <x v="11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  <n v="2.75"/>
    <n v="0.75"/>
    <x v="0"/>
    <x v="0"/>
    <x v="11"/>
    <m/>
  </r>
  <r>
    <s v="Undergound mine layout"/>
    <s v="U"/>
    <s v="Development"/>
    <s v="D"/>
    <x v="28"/>
    <s v="Min"/>
    <x v="27"/>
    <s v="SW quality"/>
    <s v="TSS"/>
    <x v="159"/>
    <n v="3"/>
    <n v="4"/>
    <x v="11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  <n v="2.75"/>
    <n v="0.75"/>
    <x v="0"/>
    <x v="0"/>
    <x v="11"/>
    <m/>
  </r>
  <r>
    <s v="Undergound mine layout"/>
    <s v="U"/>
    <s v="Development"/>
    <s v="D"/>
    <x v="32"/>
    <s v="Min"/>
    <x v="27"/>
    <s v="SW quality"/>
    <s v="TSS"/>
    <x v="160"/>
    <n v="3"/>
    <n v="4"/>
    <x v="11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  <n v="2.75"/>
    <n v="0.75"/>
    <x v="0"/>
    <x v="0"/>
    <x v="11"/>
    <m/>
  </r>
  <r>
    <s v="Undergound mine layout"/>
    <s v="U"/>
    <s v="Development"/>
    <s v="D"/>
    <x v="29"/>
    <s v="Ven"/>
    <x v="27"/>
    <s v="SW quality"/>
    <s v="TSS"/>
    <x v="161"/>
    <n v="3"/>
    <n v="4"/>
    <x v="11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  <n v="2.75"/>
    <n v="0.75"/>
    <x v="0"/>
    <x v="0"/>
    <x v="11"/>
    <m/>
  </r>
  <r>
    <s v="Undergound mine layout"/>
    <s v="U"/>
    <s v="Exploration and appraisal"/>
    <s v="E"/>
    <x v="73"/>
    <s v="Sit"/>
    <x v="27"/>
    <s v="SW quality"/>
    <s v="TSS"/>
    <x v="162"/>
    <n v="3"/>
    <n v="4"/>
    <x v="11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  <n v="2.75"/>
    <n v="0.75"/>
    <x v="0"/>
    <x v="0"/>
    <x v="11"/>
    <m/>
  </r>
  <r>
    <s v="Undergound mine layout"/>
    <s v="U"/>
    <s v="Production"/>
    <s v="P"/>
    <x v="40"/>
    <s v="Gas"/>
    <x v="27"/>
    <s v="SW quality"/>
    <s v="TSS"/>
    <x v="163"/>
    <n v="3"/>
    <n v="4"/>
    <x v="11"/>
    <n v="-1"/>
    <n v="-0.5"/>
    <s v="Good design, monitoring, management (e.g. site selection, erosion control, engineering works, formation knowledge, monitor temp and water, pipe inspection, staff training)"/>
    <n v="0"/>
    <n v="0"/>
    <n v="2"/>
    <n v="3.5"/>
    <n v="2"/>
    <n v="3.5"/>
    <n v="2.75"/>
    <n v="0.75"/>
    <x v="0"/>
    <x v="0"/>
    <x v="11"/>
    <m/>
  </r>
  <r>
    <s v="Undergound mine layout"/>
    <s v="U"/>
    <s v="Exploration and appraisal"/>
    <s v="E"/>
    <x v="75"/>
    <s v="Gro"/>
    <x v="27"/>
    <s v="SW quality"/>
    <s v="TSS"/>
    <x v="164"/>
    <n v="3"/>
    <n v="4"/>
    <x v="11"/>
    <n v="-1"/>
    <n v="-0.5"/>
    <s v="Use existing tracks where possible"/>
    <n v="0"/>
    <n v="0"/>
    <n v="2"/>
    <n v="3.5"/>
    <n v="2"/>
    <n v="3.5"/>
    <n v="2.75"/>
    <n v="0.75"/>
    <x v="0"/>
    <x v="0"/>
    <x v="11"/>
    <m/>
  </r>
  <r>
    <s v="Open pit"/>
    <s v="O"/>
    <s v="Exploration and appraisal"/>
    <s v="E"/>
    <x v="76"/>
    <s v="Dri"/>
    <x v="36"/>
    <s v="GW level"/>
    <s v="GW level"/>
    <x v="165"/>
    <n v="3"/>
    <n v="4"/>
    <x v="16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  <n v="2.75"/>
    <n v="1.75"/>
    <x v="0"/>
    <x v="0"/>
    <x v="8"/>
    <m/>
  </r>
  <r>
    <s v="Undergound mine layout"/>
    <s v="U"/>
    <s v="Development"/>
    <s v="D"/>
    <x v="79"/>
    <s v="Gas"/>
    <x v="36"/>
    <s v="GW level"/>
    <s v="GW level"/>
    <x v="166"/>
    <n v="3"/>
    <n v="4"/>
    <x v="16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  <n v="2.75"/>
    <n v="1.75"/>
    <x v="0"/>
    <x v="0"/>
    <x v="8"/>
    <m/>
  </r>
  <r>
    <s v="Undergound mine layout"/>
    <s v="U"/>
    <s v="Development"/>
    <s v="D"/>
    <x v="80"/>
    <s v="Min"/>
    <x v="36"/>
    <s v="GW level"/>
    <s v="GW level"/>
    <x v="167"/>
    <n v="3"/>
    <n v="4"/>
    <x v="16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  <n v="2.75"/>
    <n v="1.75"/>
    <x v="0"/>
    <x v="0"/>
    <x v="8"/>
    <m/>
  </r>
  <r>
    <s v="Undergound mine layout"/>
    <s v="U"/>
    <s v="Exploration and appraisal"/>
    <s v="E"/>
    <x v="76"/>
    <s v="Dri"/>
    <x v="36"/>
    <s v="GW level"/>
    <s v="GW level"/>
    <x v="168"/>
    <n v="3"/>
    <n v="4"/>
    <x v="16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  <n v="2.75"/>
    <n v="1.75"/>
    <x v="0"/>
    <x v="0"/>
    <x v="8"/>
    <m/>
  </r>
  <r>
    <s v="Undergound mine layout"/>
    <s v="U"/>
    <s v="Development"/>
    <s v="D"/>
    <x v="79"/>
    <s v="Gas"/>
    <x v="48"/>
    <s v="GW quality"/>
    <s v="TSS, Drilling mud products, TDS"/>
    <x v="169"/>
    <n v="3"/>
    <n v="4"/>
    <x v="16"/>
    <n v="-2"/>
    <n v="0"/>
    <s v="Good design, monitoring, management (e.g. site selection, erosion control, engineering works, formation knowledge, monitor temp and water, pipe inspection, staff training)"/>
    <n v="-0.5"/>
    <n v="0.5"/>
    <n v="0.5"/>
    <n v="4.5"/>
    <n v="1"/>
    <n v="4"/>
    <n v="2.5"/>
    <n v="2"/>
    <x v="0"/>
    <x v="0"/>
    <x v="8"/>
    <m/>
  </r>
  <r>
    <s v="Undergound mine layout"/>
    <s v="U"/>
    <s v="Development"/>
    <s v="D"/>
    <x v="80"/>
    <s v="Min"/>
    <x v="48"/>
    <s v="GW quality"/>
    <s v="TSS, Drilling mud products, TDS"/>
    <x v="170"/>
    <n v="3"/>
    <n v="4"/>
    <x v="16"/>
    <n v="-2"/>
    <n v="0"/>
    <s v="Good design, monitoring, management (e.g. site selection, erosion control, engineering works, formation knowledge, monitor temp and water, pipe inspection, staff training)"/>
    <n v="-0.5"/>
    <n v="0.5"/>
    <n v="0.5"/>
    <n v="4.5"/>
    <n v="1"/>
    <n v="4"/>
    <n v="2.5"/>
    <n v="2"/>
    <x v="0"/>
    <x v="0"/>
    <x v="8"/>
    <m/>
  </r>
  <r>
    <s v="Undergound mine layout"/>
    <s v="U"/>
    <s v="Exploration and appraisal"/>
    <s v="E"/>
    <x v="76"/>
    <s v="Dri"/>
    <x v="48"/>
    <s v="GW quality"/>
    <s v="TSS, Drilling mud products, TDS"/>
    <x v="171"/>
    <n v="3"/>
    <n v="4"/>
    <x v="16"/>
    <n v="-2"/>
    <n v="0"/>
    <s v="Good design, monitoring, management (e.g. site selection, erosion control, engineering works, formation knowledge, monitor temp and water, pipe inspection, staff training)"/>
    <n v="-0.5"/>
    <n v="0.5"/>
    <n v="0.5"/>
    <n v="4.5"/>
    <n v="1"/>
    <n v="4"/>
    <n v="2.5"/>
    <n v="2"/>
    <x v="0"/>
    <x v="0"/>
    <x v="8"/>
    <m/>
  </r>
  <r>
    <s v="Undergound mine layout"/>
    <s v="U"/>
    <s v="Production"/>
    <s v="P"/>
    <x v="47"/>
    <s v="Gas"/>
    <x v="48"/>
    <s v="GW quality"/>
    <s v="TSS, Drilling mud products, TDS"/>
    <x v="172"/>
    <n v="3"/>
    <n v="4"/>
    <x v="16"/>
    <n v="-2"/>
    <n v="0"/>
    <s v="Good design, monitoring, management (e.g. site selection, erosion control, engineering works, formation knowledge, monitor temp and water, pipe inspection, staff training)"/>
    <n v="-0.5"/>
    <n v="0.5"/>
    <n v="0.5"/>
    <n v="4.5"/>
    <n v="1"/>
    <n v="4"/>
    <n v="2.5"/>
    <n v="2"/>
    <x v="0"/>
    <x v="0"/>
    <x v="8"/>
    <m/>
  </r>
  <r>
    <s v="Undergound mine layout"/>
    <s v="U"/>
    <s v="Production"/>
    <s v="P"/>
    <x v="81"/>
    <s v="Und"/>
    <x v="53"/>
    <s v="GW quality"/>
    <s v="GW quality"/>
    <x v="173"/>
    <n v="3"/>
    <n v="4"/>
    <x v="18"/>
    <n v="-1.5"/>
    <n v="0"/>
    <s v="Good design, monitoring, management (e.g. site selection, erosion control, engineering works, formation knowledge, monitor temp and water, pipe inspection, staff training)"/>
    <n v="-0.5"/>
    <n v="0"/>
    <n v="1"/>
    <n v="4"/>
    <n v="1.5"/>
    <n v="4"/>
    <n v="2.5"/>
    <n v="1.5"/>
    <x v="1"/>
    <x v="0"/>
    <x v="10"/>
    <m/>
  </r>
  <r>
    <s v="Infrastructure"/>
    <s v="I"/>
    <s v="Development"/>
    <s v="D"/>
    <x v="82"/>
    <s v="Cre"/>
    <x v="14"/>
    <s v="SW directional characteristics, SW volume/quantity, SW quality"/>
    <s v="TSS, SW flow"/>
    <x v="174"/>
    <n v="3"/>
    <n v="5"/>
    <x v="8"/>
    <n v="-2"/>
    <n v="-1"/>
    <s v="Good design, monitoring, management (e.g. site selection, erosion control, engineering works, formation knowledge, monitor temp and water, pipe inspection, staff training)"/>
    <n v="0"/>
    <n v="0"/>
    <n v="1"/>
    <n v="4"/>
    <n v="1"/>
    <n v="4"/>
    <n v="2.5"/>
    <n v="1.5"/>
    <x v="0"/>
    <x v="0"/>
    <x v="14"/>
    <m/>
  </r>
  <r>
    <s v="Infrastructure"/>
    <s v="I"/>
    <s v="Development"/>
    <s v="D"/>
    <x v="51"/>
    <s v="Adm"/>
    <x v="14"/>
    <s v="SW directional characteristics, SW volume/quantity, SW quality"/>
    <s v="TSS, SW flow"/>
    <x v="175"/>
    <n v="3"/>
    <n v="4"/>
    <x v="8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  <n v="2.5"/>
    <n v="1"/>
    <x v="0"/>
    <x v="0"/>
    <x v="14"/>
    <m/>
  </r>
  <r>
    <s v="Infrastructure"/>
    <s v="I"/>
    <s v="Exploration and appraisal"/>
    <s v="E"/>
    <x v="67"/>
    <s v="Tem"/>
    <x v="14"/>
    <s v="SW directional characteristics, SW volume/quantity, SW quality"/>
    <s v="TSS, SW flow"/>
    <x v="176"/>
    <n v="3"/>
    <n v="4"/>
    <x v="8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  <n v="2.5"/>
    <n v="1"/>
    <x v="0"/>
    <x v="0"/>
    <x v="14"/>
    <m/>
  </r>
  <r>
    <s v="Infrastructure"/>
    <s v="I"/>
    <s v="Development"/>
    <s v="D"/>
    <x v="72"/>
    <s v="Pow"/>
    <x v="14"/>
    <s v="SW directional characteristics, SW volume/quantity, SW quality"/>
    <s v="TSS, SW flow"/>
    <x v="177"/>
    <n v="3"/>
    <n v="4"/>
    <x v="8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  <n v="2.5"/>
    <n v="1"/>
    <x v="0"/>
    <x v="2"/>
    <x v="15"/>
    <m/>
  </r>
  <r>
    <s v="Open pit"/>
    <s v="O"/>
    <s v="Development"/>
    <s v="D"/>
    <x v="2"/>
    <s v="Was"/>
    <x v="54"/>
    <s v="SW directional characteristics"/>
    <s v="SW flow"/>
    <x v="178"/>
    <n v="3"/>
    <n v="6"/>
    <x v="13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4.5"/>
    <n v="0.5"/>
    <n v="4.5"/>
    <n v="2.25"/>
    <n v="2.25"/>
    <x v="0"/>
    <x v="0"/>
    <x v="0"/>
    <m/>
  </r>
  <r>
    <s v="Open pit"/>
    <s v="O"/>
    <s v="Production"/>
    <s v="P"/>
    <x v="2"/>
    <s v="Was"/>
    <x v="54"/>
    <s v="SW directional characteristics"/>
    <s v="SW flow"/>
    <x v="179"/>
    <n v="3"/>
    <n v="6"/>
    <x v="13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4.5"/>
    <n v="0.5"/>
    <n v="4.5"/>
    <n v="2.25"/>
    <n v="2.25"/>
    <x v="0"/>
    <x v="0"/>
    <x v="0"/>
    <m/>
  </r>
  <r>
    <s v="Surface facilities"/>
    <s v="S"/>
    <s v="Production"/>
    <s v="P"/>
    <x v="83"/>
    <s v="Coa"/>
    <x v="55"/>
    <s v="GW quality, SW quality"/>
    <s v="TSS, TDS, pH, Pollutants (e.g. metals/trace elements/sulfides/phosphorous)"/>
    <x v="180"/>
    <n v="3"/>
    <n v="5"/>
    <x v="18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  <n v="2.25"/>
    <n v="1.75"/>
    <x v="1"/>
    <x v="0"/>
    <x v="10"/>
    <m/>
  </r>
  <r>
    <s v="Undergound mine layout"/>
    <s v="U"/>
    <s v="Development"/>
    <s v="D"/>
    <x v="64"/>
    <s v="Gas"/>
    <x v="50"/>
    <s v="GW flow, GW quantity/volume, change in GW pressure,  GW quantity/volume"/>
    <s v="change in GW pressure"/>
    <x v="181"/>
    <n v="4"/>
    <n v="6"/>
    <x v="3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  <n v="2.25"/>
    <n v="1.75"/>
    <x v="1"/>
    <x v="0"/>
    <x v="8"/>
    <m/>
  </r>
  <r>
    <s v="Open pit"/>
    <s v="O"/>
    <s v="Development"/>
    <s v="D"/>
    <x v="2"/>
    <s v="Was"/>
    <x v="56"/>
    <s v="GW quality, SW quality"/>
    <s v="TSS, Pollutants (e.g. metals/trace elements/sulfides/phosphorous)"/>
    <x v="182"/>
    <n v="3"/>
    <n v="5"/>
    <x v="20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  <n v="2.25"/>
    <n v="1.75"/>
    <x v="1"/>
    <x v="0"/>
    <x v="17"/>
    <m/>
  </r>
  <r>
    <s v="Open pit"/>
    <s v="O"/>
    <s v="Production"/>
    <s v="P"/>
    <x v="2"/>
    <s v="Was"/>
    <x v="56"/>
    <s v="GW quality, SW quality"/>
    <s v="TSS, Pollutants (e.g. metals/trace elements/sulfides/phosphorous)"/>
    <x v="183"/>
    <n v="3"/>
    <n v="5"/>
    <x v="20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  <n v="2.25"/>
    <n v="1.75"/>
    <x v="1"/>
    <x v="0"/>
    <x v="17"/>
    <m/>
  </r>
  <r>
    <s v="Undergound mine layout"/>
    <s v="U"/>
    <s v="Production"/>
    <s v="P"/>
    <x v="57"/>
    <s v="Coa"/>
    <x v="38"/>
    <s v="GW quality, SW quality"/>
    <s v="TSS, Pollutants (e.g. metals/trace elements/sulfides/phosphorous)"/>
    <x v="184"/>
    <n v="3"/>
    <n v="5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  <n v="2.25"/>
    <n v="1.75"/>
    <x v="1"/>
    <x v="0"/>
    <x v="17"/>
    <m/>
  </r>
  <r>
    <s v="Undergound mine layout"/>
    <s v="U"/>
    <s v="Development"/>
    <s v="D"/>
    <x v="28"/>
    <s v="Min"/>
    <x v="53"/>
    <s v="GW quality"/>
    <s v="Hydrocarbons"/>
    <x v="185"/>
    <n v="3"/>
    <n v="4"/>
    <x v="18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  <n v="2.25"/>
    <n v="1.25"/>
    <x v="1"/>
    <x v="0"/>
    <x v="18"/>
    <m/>
  </r>
  <r>
    <s v="Undergound mine layout"/>
    <s v="U"/>
    <s v="Development"/>
    <s v="D"/>
    <x v="32"/>
    <s v="Min"/>
    <x v="53"/>
    <s v="GW quality"/>
    <s v="Hydrocarbons"/>
    <x v="186"/>
    <n v="3"/>
    <n v="4"/>
    <x v="18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  <n v="2.25"/>
    <n v="1.25"/>
    <x v="1"/>
    <x v="0"/>
    <x v="18"/>
    <m/>
  </r>
  <r>
    <s v="Open pit"/>
    <s v="O"/>
    <s v="Development"/>
    <s v="D"/>
    <x v="2"/>
    <s v="Was"/>
    <x v="57"/>
    <s v="SW quality"/>
    <s v="Hydrocarbons"/>
    <x v="187"/>
    <n v="3"/>
    <n v="4"/>
    <x v="18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  <n v="2.25"/>
    <n v="1.25"/>
    <x v="1"/>
    <x v="0"/>
    <x v="10"/>
    <m/>
  </r>
  <r>
    <s v="Open pit"/>
    <s v="O"/>
    <s v="Production"/>
    <s v="P"/>
    <x v="2"/>
    <s v="Was"/>
    <x v="57"/>
    <s v="SW quality"/>
    <s v="Hydrocarbons"/>
    <x v="188"/>
    <n v="3"/>
    <n v="4"/>
    <x v="18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  <n v="2.25"/>
    <n v="1.25"/>
    <x v="1"/>
    <x v="0"/>
    <x v="10"/>
    <m/>
  </r>
  <r>
    <s v="Undergound mine layout"/>
    <s v="U"/>
    <s v="Development"/>
    <s v="D"/>
    <x v="22"/>
    <s v="Was"/>
    <x v="57"/>
    <s v="SW quality"/>
    <s v="Hydrocarbons"/>
    <x v="189"/>
    <n v="3"/>
    <n v="4"/>
    <x v="18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  <n v="2.25"/>
    <n v="1.25"/>
    <x v="1"/>
    <x v="0"/>
    <x v="18"/>
    <m/>
  </r>
  <r>
    <s v="Open pit"/>
    <s v="O"/>
    <s v="Exploration and appraisal"/>
    <s v="E"/>
    <x v="84"/>
    <s v="Sur"/>
    <x v="58"/>
    <s v="GW quality, SW quality"/>
    <s v="TSS, Drilling mud products, TDS"/>
    <x v="190"/>
    <n v="3"/>
    <n v="4"/>
    <x v="2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1"/>
    <n v="3.5"/>
    <n v="1.5"/>
    <n v="3.5"/>
    <n v="2.25"/>
    <n v="1.25"/>
    <x v="0"/>
    <x v="2"/>
    <x v="13"/>
    <m/>
  </r>
  <r>
    <s v="Undergound mine layout"/>
    <s v="U"/>
    <s v="Development"/>
    <s v="D"/>
    <x v="85"/>
    <s v="Gas"/>
    <x v="59"/>
    <s v="GW quality, SW quality"/>
    <s v="TSS, Drilling mud products, TDS"/>
    <x v="191"/>
    <n v="3"/>
    <n v="4"/>
    <x v="2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1"/>
    <n v="3.5"/>
    <n v="1.5"/>
    <n v="3.5"/>
    <n v="2.25"/>
    <n v="1.25"/>
    <x v="0"/>
    <x v="0"/>
    <x v="0"/>
    <m/>
  </r>
  <r>
    <s v="Undergound mine layout"/>
    <s v="U"/>
    <s v="Development"/>
    <s v="D"/>
    <x v="86"/>
    <s v="Min"/>
    <x v="59"/>
    <s v="GW quality, SW quality"/>
    <s v="TSS, Drilling mud products, TDS"/>
    <x v="192"/>
    <n v="3"/>
    <n v="4"/>
    <x v="2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1"/>
    <n v="3.5"/>
    <n v="1.5"/>
    <n v="3.5"/>
    <n v="2.25"/>
    <n v="1.25"/>
    <x v="0"/>
    <x v="0"/>
    <x v="0"/>
    <m/>
  </r>
  <r>
    <s v="Undergound mine layout"/>
    <s v="U"/>
    <s v="Exploration and appraisal"/>
    <s v="E"/>
    <x v="84"/>
    <s v="Sur"/>
    <x v="58"/>
    <s v="GW quality, SW quality"/>
    <s v="TSS, Drilling mud products, TDS"/>
    <x v="193"/>
    <n v="3"/>
    <n v="4"/>
    <x v="2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1"/>
    <n v="3.5"/>
    <n v="1.5"/>
    <n v="3.5"/>
    <n v="2.25"/>
    <n v="1.25"/>
    <x v="0"/>
    <x v="0"/>
    <x v="0"/>
    <m/>
  </r>
  <r>
    <s v="Undergound mine layout"/>
    <s v="U"/>
    <s v="Production"/>
    <s v="P"/>
    <x v="87"/>
    <s v="Gas"/>
    <x v="59"/>
    <s v="GW quality, SW quality"/>
    <s v="TSS, Drilling mud products, TDS"/>
    <x v="194"/>
    <n v="3"/>
    <n v="4"/>
    <x v="2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0"/>
    <n v="1"/>
    <n v="3.5"/>
    <n v="1.5"/>
    <n v="3.5"/>
    <n v="2.25"/>
    <n v="1.25"/>
    <x v="0"/>
    <x v="0"/>
    <x v="0"/>
    <m/>
  </r>
  <r>
    <s v="Open pit"/>
    <s v="O"/>
    <s v="Exploration and appraisal"/>
    <s v="E"/>
    <x v="75"/>
    <s v="Gro"/>
    <x v="27"/>
    <s v="SW quality"/>
    <s v="TSS"/>
    <x v="195"/>
    <n v="3"/>
    <n v="4"/>
    <x v="11"/>
    <n v="-2.5"/>
    <n v="-0.5"/>
    <s v="Use existing tracks where possible"/>
    <n v="0"/>
    <n v="0"/>
    <n v="0.5"/>
    <n v="3.5"/>
    <n v="0.5"/>
    <n v="3.5"/>
    <n v="2"/>
    <n v="1.5"/>
    <x v="0"/>
    <x v="0"/>
    <x v="11"/>
    <m/>
  </r>
  <r>
    <s v="Open pit"/>
    <s v="O"/>
    <s v="Exploration and appraisal"/>
    <s v="E"/>
    <x v="88"/>
    <s v="Sit"/>
    <x v="60"/>
    <s v="SW quality"/>
    <s v="TSS, Drilling mud products, TDS"/>
    <x v="196"/>
    <n v="3"/>
    <n v="4"/>
    <x v="18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  <n v="2"/>
    <n v="1"/>
    <x v="1"/>
    <x v="0"/>
    <x v="10"/>
    <m/>
  </r>
  <r>
    <s v="Undergound mine layout"/>
    <s v="U"/>
    <s v="Exploration and appraisal"/>
    <s v="E"/>
    <x v="88"/>
    <s v="Sit"/>
    <x v="60"/>
    <s v="SW quality"/>
    <s v="TSS, Drilling mud products, TDS"/>
    <x v="197"/>
    <n v="3"/>
    <n v="4"/>
    <x v="18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  <n v="2"/>
    <n v="1"/>
    <x v="1"/>
    <x v="0"/>
    <x v="10"/>
    <m/>
  </r>
  <r>
    <s v="Undergound mine layout"/>
    <s v="U"/>
    <s v="Production"/>
    <s v="P"/>
    <x v="89"/>
    <s v="Gas"/>
    <x v="60"/>
    <s v="SW quality"/>
    <s v="TSS, Drilling mud products, TDS"/>
    <x v="198"/>
    <n v="3"/>
    <n v="4"/>
    <x v="18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  <n v="2"/>
    <n v="1"/>
    <x v="1"/>
    <x v="0"/>
    <x v="10"/>
    <m/>
  </r>
  <r>
    <s v="Undergound mine layout"/>
    <s v="U"/>
    <s v="Development"/>
    <s v="D"/>
    <x v="90"/>
    <s v="Min"/>
    <x v="27"/>
    <s v="SW quality"/>
    <s v="TSS"/>
    <x v="199"/>
    <n v="3"/>
    <n v="4"/>
    <x v="11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  <n v="2"/>
    <n v="1"/>
    <x v="0"/>
    <x v="0"/>
    <x v="11"/>
    <m/>
  </r>
  <r>
    <s v="Undergound mine layout"/>
    <s v="U"/>
    <s v="Exploration and appraisal"/>
    <s v="E"/>
    <x v="76"/>
    <s v="Dri"/>
    <x v="61"/>
    <s v="change in GW pressure"/>
    <s v="change in GW pressure"/>
    <x v="200"/>
    <n v="3"/>
    <n v="4"/>
    <x v="3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  <n v="1.75"/>
    <n v="1.25"/>
    <x v="1"/>
    <x v="0"/>
    <x v="8"/>
    <m/>
  </r>
  <r>
    <s v="Undergound mine layout"/>
    <s v="U"/>
    <s v="Development"/>
    <s v="D"/>
    <x v="22"/>
    <s v="Was"/>
    <x v="56"/>
    <s v="GW quality, SW quality"/>
    <s v="TSS, Pollutants (e.g. metals/trace elements/sulfides/phosphorous)"/>
    <x v="201"/>
    <n v="3"/>
    <n v="4"/>
    <x v="20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  <n v="1.75"/>
    <n v="1.25"/>
    <x v="1"/>
    <x v="0"/>
    <x v="17"/>
    <m/>
  </r>
  <r>
    <s v="Undergound mine layout"/>
    <s v="U"/>
    <s v="Development"/>
    <s v="D"/>
    <x v="28"/>
    <s v="Min"/>
    <x v="38"/>
    <s v="GW quality"/>
    <s v="TSS, Pollutants (e.g. metals/trace elements/sulfides/phosphorous)"/>
    <x v="202"/>
    <n v="3"/>
    <n v="4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  <n v="1.75"/>
    <n v="1.25"/>
    <x v="1"/>
    <x v="0"/>
    <x v="17"/>
    <m/>
  </r>
  <r>
    <s v="Undergound mine layout"/>
    <s v="U"/>
    <s v="Development"/>
    <s v="D"/>
    <x v="32"/>
    <s v="Min"/>
    <x v="38"/>
    <s v="GW quality, SW quality"/>
    <s v="TSS, Pollutants (e.g. metals/trace elements/sulfides/phosphorous)"/>
    <x v="203"/>
    <n v="3"/>
    <n v="4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  <n v="1.75"/>
    <n v="1.25"/>
    <x v="1"/>
    <x v="0"/>
    <x v="17"/>
    <m/>
  </r>
  <r>
    <s v="Undergound mine layout"/>
    <s v="U"/>
    <s v="Development"/>
    <s v="D"/>
    <x v="29"/>
    <s v="Ven"/>
    <x v="38"/>
    <s v="GW quality, SW quality"/>
    <s v="TSS, Pollutants (e.g. metals/trace elements/sulfides/phosphorous)"/>
    <x v="204"/>
    <n v="3"/>
    <n v="4"/>
    <x v="17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  <n v="1.75"/>
    <n v="1.25"/>
    <x v="1"/>
    <x v="0"/>
    <x v="17"/>
    <m/>
  </r>
  <r>
    <s v="Undergound mine layout"/>
    <s v="U"/>
    <s v="Development"/>
    <s v="D"/>
    <x v="24"/>
    <s v="Cre"/>
    <x v="13"/>
    <s v="SW directional characteristics, SW volume/quantity, SW quality"/>
    <s v="TSS, SW flow"/>
    <x v="205"/>
    <n v="3"/>
    <n v="5"/>
    <x v="0"/>
    <n v="-2.5"/>
    <n v="-1.5"/>
    <s v="Good design, monitoring, management (e.g. site selection, erosion control, engineering works, formation knowledge, monitor temp and water, pipe inspection, staff training)"/>
    <n v="-0.5"/>
    <n v="-0.5"/>
    <n v="0"/>
    <n v="3"/>
    <n v="0.5"/>
    <n v="3.5"/>
    <n v="1.5"/>
    <n v="1.5"/>
    <x v="0"/>
    <x v="1"/>
    <x v="6"/>
    <m/>
  </r>
  <r>
    <s v="Undergound mine layout"/>
    <s v="U"/>
    <s v="Development"/>
    <s v="D"/>
    <x v="91"/>
    <s v="Gas"/>
    <x v="60"/>
    <s v="SW quality"/>
    <s v="TSS, Drilling mud products, TDS"/>
    <x v="206"/>
    <n v="3"/>
    <n v="4"/>
    <x v="18"/>
    <n v="-2"/>
    <n v="-1"/>
    <s v="Regulations (e.g. bore construction standards, testing, abandonment practice, waste disposal practice, discharge license, guidelines for slug testing)"/>
    <n v="-0.5"/>
    <n v="-0.5"/>
    <n v="0.5"/>
    <n v="2.5"/>
    <n v="1"/>
    <n v="3"/>
    <n v="1.5"/>
    <n v="1"/>
    <x v="1"/>
    <x v="0"/>
    <x v="8"/>
    <m/>
  </r>
  <r>
    <s v="Undergound mine layout"/>
    <s v="U"/>
    <s v="Development"/>
    <s v="D"/>
    <x v="92"/>
    <s v="Min"/>
    <x v="60"/>
    <s v="SW quality"/>
    <s v="TSS, Drilling mud products, TDS"/>
    <x v="207"/>
    <n v="3"/>
    <n v="4"/>
    <x v="18"/>
    <n v="-2"/>
    <n v="-1"/>
    <s v="Regulations (e.g. bore construction standards, testing, abandonment practice, waste disposal practice, discharge license, guidelines for slug testing)"/>
    <n v="-0.5"/>
    <n v="-0.5"/>
    <n v="0.5"/>
    <n v="2.5"/>
    <n v="1"/>
    <n v="3"/>
    <n v="1.5"/>
    <n v="1"/>
    <x v="1"/>
    <x v="0"/>
    <x v="8"/>
    <m/>
  </r>
  <r>
    <s v="Undergound mine layout"/>
    <s v="U"/>
    <s v="Development"/>
    <s v="D"/>
    <x v="22"/>
    <s v="Was"/>
    <x v="54"/>
    <s v="SW directional characteristics"/>
    <s v="SW flow"/>
    <x v="208"/>
    <n v="3"/>
    <n v="4"/>
    <x v="3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  <n v="1.25"/>
    <n v="1.25"/>
    <x v="0"/>
    <x v="0"/>
    <x v="0"/>
    <m/>
  </r>
  <r>
    <s v="Surface facilities"/>
    <s v="S"/>
    <s v="Mine closure"/>
    <s v="M"/>
    <x v="93"/>
    <s v="Wat"/>
    <x v="13"/>
    <s v="SW directional characteristics, SW flow, SW quality"/>
    <s v="TSS, SW flow"/>
    <x v="209"/>
    <n v="3"/>
    <n v="4"/>
    <x v="3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  <n v="1.25"/>
    <n v="1.25"/>
    <x v="1"/>
    <x v="0"/>
    <x v="6"/>
    <m/>
  </r>
  <r>
    <s v="Surface facilities"/>
    <s v="S"/>
    <s v="Mine closure"/>
    <s v="M"/>
    <x v="93"/>
    <s v="Wat"/>
    <x v="62"/>
    <s v="GW quality, SW quality"/>
    <s v="TSS, TDS"/>
    <x v="210"/>
    <n v="3"/>
    <n v="4"/>
    <x v="3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  <n v="1.25"/>
    <n v="1.25"/>
    <x v="0"/>
    <x v="0"/>
    <x v="6"/>
    <m/>
  </r>
  <r>
    <s v="Undergound mine layout"/>
    <s v="U"/>
    <s v="Development"/>
    <s v="D"/>
    <x v="94"/>
    <s v="Dev"/>
    <x v="63"/>
    <s v="GW quality"/>
    <s v="Pollutants (e.g. metals/trace elements/sulfides/phosphorous)"/>
    <x v="211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Infrastructure"/>
    <s v="I"/>
    <s v="Development"/>
    <s v="D"/>
    <x v="51"/>
    <s v="Adm"/>
    <x v="63"/>
    <s v="SW quality"/>
    <s v="Pollutants (e.g. metals/trace elements/sulfides/phosphorous)"/>
    <x v="212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Infrastructure"/>
    <s v="I"/>
    <s v="Development"/>
    <s v="D"/>
    <x v="52"/>
    <s v="Hau"/>
    <x v="63"/>
    <s v="SW quality"/>
    <s v="Pollutants (e.g. metals/trace elements/sulfides/phosphorous)"/>
    <x v="213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Infrastructure"/>
    <s v="I"/>
    <s v="Development"/>
    <s v="D"/>
    <x v="46"/>
    <s v="Off"/>
    <x v="63"/>
    <s v="SW quality"/>
    <s v="Pollutants (e.g. metals/trace elements/sulfides/phosphorous)"/>
    <x v="214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Infrastructure"/>
    <s v="I"/>
    <s v="Development"/>
    <s v="D"/>
    <x v="53"/>
    <s v="Rai"/>
    <x v="63"/>
    <s v="SW quality"/>
    <s v="Pollutants (e.g. metals/trace elements/sulfides/phosphorous)"/>
    <x v="215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Infrastructure"/>
    <s v="I"/>
    <s v="Exploration and appraisal"/>
    <s v="E"/>
    <x v="67"/>
    <s v="Tem"/>
    <x v="63"/>
    <s v="SW quality"/>
    <s v="Pollutants (e.g. metals/trace elements/sulfides/phosphorous)"/>
    <x v="216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Infrastructure"/>
    <s v="I"/>
    <s v="Production"/>
    <s v="P"/>
    <x v="54"/>
    <s v="New"/>
    <x v="63"/>
    <s v="SW quality"/>
    <s v="Pollutants (e.g. metals/trace elements/sulfides/phosphorous)"/>
    <x v="217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Infrastructure"/>
    <s v="I"/>
    <s v="Production"/>
    <s v="P"/>
    <x v="50"/>
    <s v="Off"/>
    <x v="63"/>
    <s v="SW quality"/>
    <s v="Pollutants (e.g. metals/trace elements/sulfides/phosphorous)"/>
    <x v="218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Open pit"/>
    <s v="O"/>
    <s v="Development"/>
    <s v="D"/>
    <x v="14"/>
    <s v="Dam"/>
    <x v="63"/>
    <s v="SW quality"/>
    <s v="Pollutants (e.g. metals/trace elements/sulfides/phosphorous)"/>
    <x v="219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Open pit"/>
    <s v="O"/>
    <s v="Development"/>
    <s v="D"/>
    <x v="23"/>
    <s v="Dam"/>
    <x v="63"/>
    <s v="SW quality"/>
    <s v="Pollutants (e.g. metals/trace elements/sulfides/phosphorous)"/>
    <x v="220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Open pit"/>
    <s v="O"/>
    <s v="Development"/>
    <s v="D"/>
    <x v="15"/>
    <s v="Dam"/>
    <x v="63"/>
    <s v="SW quality"/>
    <s v="Pollutants (e.g. metals/trace elements/sulfides/phosphorous)"/>
    <x v="221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Open pit"/>
    <s v="O"/>
    <s v="Development"/>
    <s v="D"/>
    <x v="25"/>
    <s v="Top"/>
    <x v="63"/>
    <s v="SW quality"/>
    <s v="Pollutants (e.g. metals/trace elements/sulfides/phosphorous)"/>
    <x v="222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Open pit"/>
    <s v="O"/>
    <s v="Exploration and appraisal"/>
    <s v="E"/>
    <x v="73"/>
    <s v="Sit"/>
    <x v="63"/>
    <s v="SW quality"/>
    <s v="Pollutants (e.g. metals/trace elements/sulfides/phosphorous)"/>
    <x v="223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Undergound mine layout"/>
    <s v="U"/>
    <s v="Development"/>
    <s v="D"/>
    <x v="14"/>
    <s v="Dam"/>
    <x v="63"/>
    <s v="SW quality"/>
    <s v="Pollutants (e.g. metals/trace elements/sulfides/phosphorous)"/>
    <x v="224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Undergound mine layout"/>
    <s v="U"/>
    <s v="Development"/>
    <s v="D"/>
    <x v="23"/>
    <s v="Dam"/>
    <x v="63"/>
    <s v="SW quality"/>
    <s v="Pollutants (e.g. metals/trace elements/sulfides/phosphorous)"/>
    <x v="225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Undergound mine layout"/>
    <s v="U"/>
    <s v="Development"/>
    <s v="D"/>
    <x v="15"/>
    <s v="Dam"/>
    <x v="63"/>
    <s v="SW quality"/>
    <s v="Pollutants (e.g. metals/trace elements/sulfides/phosphorous)"/>
    <x v="226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Undergound mine layout"/>
    <s v="U"/>
    <s v="Development"/>
    <s v="D"/>
    <x v="78"/>
    <s v="Gas"/>
    <x v="63"/>
    <s v="SW quality"/>
    <s v="Pollutants (e.g. metals/trace elements/sulfides/phosphorous)"/>
    <x v="227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Undergound mine layout"/>
    <s v="U"/>
    <s v="Development"/>
    <s v="D"/>
    <x v="28"/>
    <s v="Min"/>
    <x v="63"/>
    <s v="SW quality"/>
    <s v="Pollutants (e.g. metals/trace elements/sulfides/phosphorous)"/>
    <x v="228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Undergound mine layout"/>
    <s v="U"/>
    <s v="Development"/>
    <s v="D"/>
    <x v="32"/>
    <s v="Min"/>
    <x v="63"/>
    <s v="SW quality"/>
    <s v="Pollutants (e.g. metals/trace elements/sulfides/phosphorous)"/>
    <x v="229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Undergound mine layout"/>
    <s v="U"/>
    <s v="Development"/>
    <s v="D"/>
    <x v="90"/>
    <s v="Min"/>
    <x v="63"/>
    <s v="SW quality"/>
    <s v="Pollutants (e.g. metals/trace elements/sulfides/phosphorous)"/>
    <x v="230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Undergound mine layout"/>
    <s v="U"/>
    <s v="Development"/>
    <s v="D"/>
    <x v="29"/>
    <s v="Ven"/>
    <x v="63"/>
    <s v="SW quality"/>
    <s v="Pollutants (e.g. metals/trace elements/sulfides/phosphorous)"/>
    <x v="231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Undergound mine layout"/>
    <s v="U"/>
    <s v="Exploration and appraisal"/>
    <s v="E"/>
    <x v="73"/>
    <s v="Sit"/>
    <x v="63"/>
    <s v="SW quality"/>
    <s v="Pollutants (e.g. metals/trace elements/sulfides/phosphorous)"/>
    <x v="232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Undergound mine layout"/>
    <s v="U"/>
    <s v="Production"/>
    <s v="P"/>
    <x v="40"/>
    <s v="Gas"/>
    <x v="63"/>
    <s v="SW quality"/>
    <s v="Pollutants (e.g. metals/trace elements/sulfides/phosphorous)"/>
    <x v="233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Undergound mine layout"/>
    <s v="U"/>
    <s v="Production"/>
    <s v="P"/>
    <x v="0"/>
    <s v="Lon"/>
    <x v="63"/>
    <s v="SW quality"/>
    <s v="Pollutants (e.g. metals/trace elements/sulfides/phosphorous)"/>
    <x v="234"/>
    <n v="3"/>
    <n v="4"/>
    <x v="2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0"/>
    <x v="18"/>
    <m/>
  </r>
  <r>
    <s v="Open pit"/>
    <s v="O"/>
    <s v="Exploration and appraisal"/>
    <s v="E"/>
    <x v="75"/>
    <s v="Gro"/>
    <x v="63"/>
    <s v="SW quality"/>
    <s v="Pollutants (e.g. metals/trace elements/sulfides/phosphorous)"/>
    <x v="235"/>
    <n v="3"/>
    <n v="4"/>
    <x v="21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  <n v="1"/>
    <n v="1.5"/>
    <x v="1"/>
    <x v="0"/>
    <x v="18"/>
    <m/>
  </r>
  <r>
    <s v="Undergound mine layout"/>
    <s v="U"/>
    <s v="Exploration and appraisal"/>
    <s v="E"/>
    <x v="75"/>
    <s v="Gro"/>
    <x v="63"/>
    <s v="SW quality"/>
    <s v="Pollutants (e.g. metals/trace elements/sulfides/phosphorous)"/>
    <x v="236"/>
    <n v="3"/>
    <n v="4"/>
    <x v="21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  <n v="1"/>
    <n v="1.5"/>
    <x v="1"/>
    <x v="0"/>
    <x v="18"/>
    <m/>
  </r>
  <r>
    <s v="Open pit"/>
    <s v="O"/>
    <s v="Exploration and appraisal"/>
    <s v="E"/>
    <x v="95"/>
    <s v="Sur"/>
    <x v="63"/>
    <s v="SW quality"/>
    <s v="Pollutants (e.g. metals/trace elements/sulfides/phosphorous)"/>
    <x v="237"/>
    <n v="3"/>
    <n v="3"/>
    <x v="21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  <n v="0.5"/>
    <n v="1"/>
    <x v="1"/>
    <x v="0"/>
    <x v="18"/>
    <m/>
  </r>
  <r>
    <s v="Undergound mine layout"/>
    <s v="U"/>
    <s v="Exploration and appraisal"/>
    <s v="E"/>
    <x v="95"/>
    <s v="Sur"/>
    <x v="63"/>
    <s v="SW quality"/>
    <s v="Pollutants (e.g. metals/trace elements/sulfides/phosphorous)"/>
    <x v="238"/>
    <n v="3"/>
    <n v="3"/>
    <x v="21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  <n v="0.5"/>
    <n v="1"/>
    <x v="1"/>
    <x v="0"/>
    <x v="1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showDrill="0" showDataTips="0" useAutoFormatting="1" itemPrintTitles="1" createdVersion="5" indent="0" compact="0" compactData="0" gridDropZones="1" multipleFieldFilters="0">
  <location ref="A3:I93" firstHeaderRow="2" firstDataRow="2" firstDataCol="3" rowPageCount="1" colPageCount="1"/>
  <pivotFields count="28"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96">
        <item x="20"/>
        <item x="51"/>
        <item x="77"/>
        <item x="83"/>
        <item x="57"/>
        <item x="4"/>
        <item x="65"/>
        <item x="82"/>
        <item x="24"/>
        <item x="68"/>
        <item x="63"/>
        <item x="14"/>
        <item x="23"/>
        <item x="15"/>
        <item x="16"/>
        <item x="94"/>
        <item x="49"/>
        <item x="43"/>
        <item x="34"/>
        <item x="76"/>
        <item x="21"/>
        <item x="37"/>
        <item x="47"/>
        <item x="62"/>
        <item x="89"/>
        <item x="40"/>
        <item x="87"/>
        <item x="33"/>
        <item x="35"/>
        <item x="79"/>
        <item x="60"/>
        <item x="91"/>
        <item x="78"/>
        <item x="85"/>
        <item x="64"/>
        <item x="75"/>
        <item x="18"/>
        <item x="19"/>
        <item x="26"/>
        <item x="52"/>
        <item x="48"/>
        <item x="0"/>
        <item x="59"/>
        <item x="74"/>
        <item x="28"/>
        <item x="32"/>
        <item x="38"/>
        <item x="30"/>
        <item x="36"/>
        <item x="80"/>
        <item x="61"/>
        <item x="92"/>
        <item x="90"/>
        <item x="86"/>
        <item x="42"/>
        <item x="3"/>
        <item x="58"/>
        <item x="54"/>
        <item x="50"/>
        <item x="46"/>
        <item x="71"/>
        <item x="69"/>
        <item x="39"/>
        <item x="12"/>
        <item x="1"/>
        <item x="17"/>
        <item x="31"/>
        <item x="10"/>
        <item x="72"/>
        <item x="6"/>
        <item x="53"/>
        <item x="13"/>
        <item x="27"/>
        <item x="55"/>
        <item x="41"/>
        <item x="7"/>
        <item x="88"/>
        <item x="73"/>
        <item x="56"/>
        <item x="11"/>
        <item x="95"/>
        <item x="84"/>
        <item x="8"/>
        <item x="67"/>
        <item x="70"/>
        <item x="44"/>
        <item x="25"/>
        <item x="9"/>
        <item x="45"/>
        <item x="81"/>
        <item x="29"/>
        <item x="66"/>
        <item x="2"/>
        <item x="5"/>
        <item x="22"/>
        <item x="93"/>
      </items>
    </pivotField>
    <pivotField compact="0" outline="0" showAll="0"/>
    <pivotField axis="axisRow" compact="0" outline="0" showAll="0" defaultSubtotal="0">
      <items count="64">
        <item x="61"/>
        <item x="50"/>
        <item x="9"/>
        <item x="18"/>
        <item x="32"/>
        <item x="24"/>
        <item x="13"/>
        <item x="11"/>
        <item x="30"/>
        <item x="15"/>
        <item x="34"/>
        <item x="26"/>
        <item x="14"/>
        <item x="17"/>
        <item x="3"/>
        <item x="12"/>
        <item x="43"/>
        <item x="35"/>
        <item x="29"/>
        <item x="44"/>
        <item x="28"/>
        <item x="62"/>
        <item x="54"/>
        <item x="38"/>
        <item x="51"/>
        <item x="52"/>
        <item x="56"/>
        <item x="20"/>
        <item x="23"/>
        <item x="5"/>
        <item x="63"/>
        <item x="31"/>
        <item x="16"/>
        <item x="37"/>
        <item x="47"/>
        <item x="7"/>
        <item x="1"/>
        <item x="2"/>
        <item x="19"/>
        <item x="22"/>
        <item x="25"/>
        <item x="6"/>
        <item x="60"/>
        <item x="48"/>
        <item x="21"/>
        <item x="58"/>
        <item x="59"/>
        <item x="33"/>
        <item x="10"/>
        <item x="8"/>
        <item x="27"/>
        <item x="41"/>
        <item x="46"/>
        <item x="55"/>
        <item x="57"/>
        <item x="53"/>
        <item x="40"/>
        <item x="42"/>
        <item x="39"/>
        <item x="45"/>
        <item x="4"/>
        <item x="0"/>
        <item x="49"/>
        <item x="36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22">
        <item x="20"/>
        <item x="17"/>
        <item x="4"/>
        <item x="2"/>
        <item x="11"/>
        <item x="10"/>
        <item x="8"/>
        <item x="15"/>
        <item x="18"/>
        <item x="12"/>
        <item x="14"/>
        <item x="5"/>
        <item x="9"/>
        <item x="0"/>
        <item x="19"/>
        <item x="21"/>
        <item x="13"/>
        <item x="7"/>
        <item x="16"/>
        <item x="1"/>
        <item x="3"/>
        <item x="6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Page" compact="0" outline="0" showAll="0">
      <items count="3">
        <item x="1"/>
        <item x="0"/>
        <item t="default"/>
      </items>
    </pivotField>
    <pivotField compact="0" outline="0" showAll="0" defaultSubtotal="0"/>
    <pivotField compact="0" outline="0" showAll="0" defaultSubtotal="0"/>
    <pivotField compact="0" outline="0" showAll="0" defaultSubtotal="0"/>
  </pivotFields>
  <rowFields count="3">
    <field x="12"/>
    <field x="4"/>
    <field x="6"/>
  </rowFields>
  <rowItems count="89">
    <i>
      <x/>
      <x v="92"/>
      <x v="26"/>
    </i>
    <i r="1">
      <x v="94"/>
      <x v="26"/>
    </i>
    <i>
      <x v="1"/>
      <x v="2"/>
      <x v="25"/>
    </i>
    <i r="1">
      <x v="4"/>
      <x v="23"/>
    </i>
    <i r="1">
      <x v="5"/>
      <x v="23"/>
    </i>
    <i r="1">
      <x v="41"/>
      <x v="24"/>
    </i>
    <i r="1">
      <x v="44"/>
      <x v="23"/>
    </i>
    <i r="1">
      <x v="45"/>
      <x v="23"/>
    </i>
    <i r="1">
      <x v="69"/>
      <x v="23"/>
    </i>
    <i r="1">
      <x v="75"/>
      <x v="23"/>
    </i>
    <i r="1">
      <x v="78"/>
      <x v="23"/>
    </i>
    <i r="1">
      <x v="90"/>
      <x v="23"/>
    </i>
    <i r="1">
      <x v="92"/>
      <x v="25"/>
    </i>
    <i>
      <x v="2"/>
      <x v="63"/>
      <x v="7"/>
    </i>
    <i>
      <x v="3"/>
      <x v="87"/>
      <x v="50"/>
    </i>
    <i>
      <x v="8"/>
      <x v="1"/>
      <x v="59"/>
    </i>
    <i r="1">
      <x v="3"/>
      <x v="53"/>
    </i>
    <i r="1">
      <x v="4"/>
      <x v="58"/>
    </i>
    <i r="1">
      <x v="9"/>
      <x v="58"/>
    </i>
    <i r="1">
      <x v="10"/>
      <x v="57"/>
    </i>
    <i r="1">
      <x v="14"/>
      <x v="57"/>
    </i>
    <i r="1">
      <x v="23"/>
      <x v="51"/>
    </i>
    <i r="1">
      <x v="24"/>
      <x v="42"/>
    </i>
    <i r="1">
      <x v="30"/>
      <x v="51"/>
    </i>
    <i r="1">
      <x v="31"/>
      <x v="42"/>
    </i>
    <i r="1">
      <x v="42"/>
      <x v="51"/>
    </i>
    <i r="1">
      <x v="43"/>
      <x v="52"/>
    </i>
    <i r="1">
      <x v="44"/>
      <x v="55"/>
    </i>
    <i r="1">
      <x v="45"/>
      <x v="55"/>
    </i>
    <i r="1">
      <x v="50"/>
      <x v="51"/>
    </i>
    <i r="1">
      <x v="51"/>
      <x v="42"/>
    </i>
    <i r="1">
      <x v="56"/>
      <x v="56"/>
    </i>
    <i r="1">
      <x v="60"/>
      <x v="59"/>
    </i>
    <i r="1">
      <x v="61"/>
      <x v="58"/>
    </i>
    <i r="2">
      <x v="59"/>
    </i>
    <i r="1">
      <x v="76"/>
      <x v="42"/>
    </i>
    <i r="1">
      <x v="83"/>
      <x v="59"/>
    </i>
    <i r="1">
      <x v="84"/>
      <x v="59"/>
    </i>
    <i r="1">
      <x v="89"/>
      <x v="55"/>
    </i>
    <i r="1">
      <x v="92"/>
      <x v="54"/>
    </i>
    <i r="1">
      <x v="94"/>
      <x v="54"/>
    </i>
    <i>
      <x v="9"/>
      <x v="6"/>
      <x v="16"/>
    </i>
    <i r="1">
      <x v="54"/>
      <x v="17"/>
    </i>
    <i r="2">
      <x v="18"/>
    </i>
    <i r="2">
      <x v="62"/>
    </i>
    <i r="1">
      <x v="65"/>
      <x v="18"/>
    </i>
    <i r="1">
      <x v="91"/>
      <x v="19"/>
    </i>
    <i>
      <x v="10"/>
      <x v="17"/>
      <x v="31"/>
    </i>
    <i>
      <x v="11"/>
      <x v="36"/>
      <x v="32"/>
    </i>
    <i r="1">
      <x v="37"/>
      <x v="32"/>
    </i>
    <i r="1">
      <x v="38"/>
      <x v="32"/>
    </i>
    <i r="1">
      <x v="47"/>
      <x v="32"/>
    </i>
    <i>
      <x v="12"/>
      <x v="74"/>
      <x v="20"/>
    </i>
    <i>
      <x v="13"/>
      <x v="5"/>
      <x v="35"/>
    </i>
    <i r="1">
      <x v="44"/>
      <x v="5"/>
    </i>
    <i r="1">
      <x v="45"/>
      <x v="5"/>
    </i>
    <i r="2">
      <x v="11"/>
    </i>
    <i r="1">
      <x v="64"/>
      <x v="36"/>
    </i>
    <i r="1">
      <x v="67"/>
      <x v="15"/>
    </i>
    <i>
      <x v="15"/>
      <x v="1"/>
      <x v="30"/>
    </i>
    <i r="1">
      <x v="11"/>
      <x v="30"/>
    </i>
    <i r="1">
      <x v="12"/>
      <x v="30"/>
    </i>
    <i r="1">
      <x v="13"/>
      <x v="30"/>
    </i>
    <i r="1">
      <x v="15"/>
      <x v="30"/>
    </i>
    <i r="1">
      <x v="25"/>
      <x v="30"/>
    </i>
    <i r="1">
      <x v="32"/>
      <x v="30"/>
    </i>
    <i r="1">
      <x v="35"/>
      <x v="30"/>
    </i>
    <i r="1">
      <x v="39"/>
      <x v="30"/>
    </i>
    <i r="1">
      <x v="41"/>
      <x v="30"/>
    </i>
    <i r="1">
      <x v="44"/>
      <x v="30"/>
    </i>
    <i r="1">
      <x v="45"/>
      <x v="30"/>
    </i>
    <i r="1">
      <x v="52"/>
      <x v="30"/>
    </i>
    <i r="1">
      <x v="57"/>
      <x v="30"/>
    </i>
    <i r="1">
      <x v="58"/>
      <x v="30"/>
    </i>
    <i r="1">
      <x v="59"/>
      <x v="30"/>
    </i>
    <i r="1">
      <x v="70"/>
      <x v="30"/>
    </i>
    <i r="1">
      <x v="77"/>
      <x v="30"/>
    </i>
    <i r="1">
      <x v="80"/>
      <x v="30"/>
    </i>
    <i r="1">
      <x v="83"/>
      <x v="30"/>
    </i>
    <i r="1">
      <x v="86"/>
      <x v="30"/>
    </i>
    <i r="1">
      <x v="90"/>
      <x v="30"/>
    </i>
    <i>
      <x v="16"/>
      <x v="82"/>
      <x v="8"/>
    </i>
    <i>
      <x v="20"/>
      <x v="19"/>
      <x/>
    </i>
    <i r="1">
      <x v="34"/>
      <x v="1"/>
    </i>
    <i r="1">
      <x v="40"/>
      <x v="1"/>
    </i>
    <i r="1">
      <x v="79"/>
      <x v="48"/>
    </i>
    <i r="1">
      <x v="93"/>
      <x v="20"/>
    </i>
    <i r="1">
      <x v="95"/>
      <x v="6"/>
    </i>
    <i t="grand">
      <x/>
    </i>
  </rowItems>
  <colItems count="1">
    <i/>
  </colItems>
  <pageFields count="1">
    <pageField fld="24" item="0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showDrill="0" useAutoFormatting="1" itemPrintTitles="1" createdVersion="5" indent="0" compact="0" compactData="0" gridDropZones="1" multipleFieldFilters="0">
  <location ref="A3:I244" firstHeaderRow="2" firstDataRow="2" firstDataCol="3"/>
  <pivotFields count="28">
    <pivotField compact="0" outline="0" showAll="0"/>
    <pivotField compact="0" outline="0" showAll="0"/>
    <pivotField compact="0" outline="0" showAll="0"/>
    <pivotField compact="0" outline="0" showAll="0"/>
    <pivotField compact="0" outline="0" showAll="0" defaultSubtota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2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3">
        <item x="1"/>
        <item x="0"/>
        <item x="2"/>
      </items>
    </pivotField>
    <pivotField axis="axisRow" compact="0" outline="0" showAll="0" defaultSubtotal="0">
      <items count="19">
        <item x="6"/>
        <item x="2"/>
        <item x="12"/>
        <item x="17"/>
        <item x="4"/>
        <item x="8"/>
        <item x="1"/>
        <item x="0"/>
        <item x="9"/>
        <item x="7"/>
        <item x="16"/>
        <item x="10"/>
        <item x="3"/>
        <item x="11"/>
        <item x="5"/>
        <item x="13"/>
        <item x="18"/>
        <item x="14"/>
        <item x="15"/>
      </items>
    </pivotField>
    <pivotField compact="0" outline="0" showAll="0"/>
  </pivotFields>
  <rowFields count="3">
    <field x="25"/>
    <field x="26"/>
    <field x="9"/>
  </rowFields>
  <rowItems count="240">
    <i>
      <x/>
      <x/>
      <x v="15"/>
    </i>
    <i r="2">
      <x v="20"/>
    </i>
    <i r="2">
      <x v="34"/>
    </i>
    <i r="2">
      <x v="42"/>
    </i>
    <i r="2">
      <x v="43"/>
    </i>
    <i r="2">
      <x v="61"/>
    </i>
    <i r="2">
      <x v="205"/>
    </i>
    <i r="1">
      <x v="4"/>
      <x v="7"/>
    </i>
    <i r="2">
      <x v="23"/>
    </i>
    <i r="2">
      <x v="24"/>
    </i>
    <i r="2">
      <x v="54"/>
    </i>
    <i r="2">
      <x v="62"/>
    </i>
    <i r="2">
      <x v="75"/>
    </i>
    <i r="2">
      <x v="76"/>
    </i>
    <i r="2">
      <x v="79"/>
    </i>
    <i r="2">
      <x v="80"/>
    </i>
    <i r="2">
      <x v="85"/>
    </i>
    <i r="2">
      <x v="100"/>
    </i>
    <i r="2">
      <x v="101"/>
    </i>
    <i r="1">
      <x v="9"/>
      <x v="16"/>
    </i>
    <i r="2">
      <x v="19"/>
    </i>
    <i r="2">
      <x v="36"/>
    </i>
    <i r="1">
      <x v="12"/>
      <x v="4"/>
    </i>
    <i r="2">
      <x v="6"/>
    </i>
    <i>
      <x v="1"/>
      <x/>
      <x v="209"/>
    </i>
    <i r="2">
      <x v="210"/>
    </i>
    <i r="1">
      <x v="1"/>
      <x v="3"/>
    </i>
    <i r="2">
      <x v="17"/>
    </i>
    <i r="2">
      <x v="18"/>
    </i>
    <i r="2">
      <x v="21"/>
    </i>
    <i r="2">
      <x v="22"/>
    </i>
    <i r="2">
      <x v="27"/>
    </i>
    <i r="2">
      <x v="32"/>
    </i>
    <i r="2">
      <x v="33"/>
    </i>
    <i r="2">
      <x v="35"/>
    </i>
    <i r="2">
      <x v="37"/>
    </i>
    <i r="2">
      <x v="55"/>
    </i>
    <i r="2">
      <x v="63"/>
    </i>
    <i r="1">
      <x v="2"/>
      <x v="77"/>
    </i>
    <i r="2">
      <x v="87"/>
    </i>
    <i r="2">
      <x v="88"/>
    </i>
    <i r="2">
      <x v="89"/>
    </i>
    <i r="2">
      <x v="99"/>
    </i>
    <i r="2">
      <x v="126"/>
    </i>
    <i r="2">
      <x v="127"/>
    </i>
    <i r="2">
      <x v="145"/>
    </i>
    <i r="2">
      <x v="147"/>
    </i>
    <i r="2">
      <x v="148"/>
    </i>
    <i r="2">
      <x v="149"/>
    </i>
    <i r="1">
      <x v="3"/>
      <x v="111"/>
    </i>
    <i r="2">
      <x v="112"/>
    </i>
    <i r="2">
      <x v="113"/>
    </i>
    <i r="2">
      <x v="114"/>
    </i>
    <i r="2">
      <x v="150"/>
    </i>
    <i r="2">
      <x v="151"/>
    </i>
    <i r="2">
      <x v="152"/>
    </i>
    <i r="2">
      <x v="153"/>
    </i>
    <i r="2">
      <x v="154"/>
    </i>
    <i r="2">
      <x v="155"/>
    </i>
    <i r="2">
      <x v="182"/>
    </i>
    <i r="2">
      <x v="183"/>
    </i>
    <i r="2">
      <x v="184"/>
    </i>
    <i r="2">
      <x v="201"/>
    </i>
    <i r="2">
      <x v="202"/>
    </i>
    <i r="2">
      <x v="203"/>
    </i>
    <i r="2">
      <x v="204"/>
    </i>
    <i r="1">
      <x v="5"/>
      <x v="25"/>
    </i>
    <i r="2">
      <x v="26"/>
    </i>
    <i r="2">
      <x v="28"/>
    </i>
    <i r="2">
      <x v="29"/>
    </i>
    <i r="2">
      <x v="30"/>
    </i>
    <i r="2">
      <x v="38"/>
    </i>
    <i r="2">
      <x v="39"/>
    </i>
    <i r="2">
      <x v="40"/>
    </i>
    <i r="2">
      <x v="44"/>
    </i>
    <i r="2">
      <x v="47"/>
    </i>
    <i r="2">
      <x v="48"/>
    </i>
    <i r="2">
      <x v="56"/>
    </i>
    <i r="2">
      <x v="57"/>
    </i>
    <i r="2">
      <x v="58"/>
    </i>
    <i r="2">
      <x v="59"/>
    </i>
    <i r="2">
      <x v="65"/>
    </i>
    <i r="2">
      <x v="82"/>
    </i>
    <i r="2">
      <x v="83"/>
    </i>
    <i r="2">
      <x v="96"/>
    </i>
    <i r="2">
      <x v="97"/>
    </i>
    <i r="2">
      <x v="110"/>
    </i>
    <i r="2">
      <x v="125"/>
    </i>
    <i r="2">
      <x v="144"/>
    </i>
    <i r="2">
      <x v="146"/>
    </i>
    <i r="2">
      <x v="165"/>
    </i>
    <i r="2">
      <x v="166"/>
    </i>
    <i r="2">
      <x v="167"/>
    </i>
    <i r="2">
      <x v="168"/>
    </i>
    <i r="2">
      <x v="169"/>
    </i>
    <i r="2">
      <x v="170"/>
    </i>
    <i r="2">
      <x v="171"/>
    </i>
    <i r="2">
      <x v="172"/>
    </i>
    <i r="2">
      <x v="181"/>
    </i>
    <i r="2">
      <x v="200"/>
    </i>
    <i r="2">
      <x v="206"/>
    </i>
    <i r="2">
      <x v="207"/>
    </i>
    <i r="1">
      <x v="6"/>
      <x v="1"/>
    </i>
    <i r="2">
      <x v="2"/>
    </i>
    <i r="2">
      <x v="5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31"/>
    </i>
    <i r="2">
      <x v="60"/>
    </i>
    <i r="2">
      <x v="84"/>
    </i>
    <i r="1">
      <x v="7"/>
      <x/>
    </i>
    <i r="2">
      <x v="178"/>
    </i>
    <i r="2">
      <x v="179"/>
    </i>
    <i r="2">
      <x v="191"/>
    </i>
    <i r="2">
      <x v="192"/>
    </i>
    <i r="2">
      <x v="193"/>
    </i>
    <i r="2">
      <x v="194"/>
    </i>
    <i r="2">
      <x v="208"/>
    </i>
    <i r="1">
      <x v="8"/>
      <x v="41"/>
    </i>
    <i r="2">
      <x v="45"/>
    </i>
    <i r="2">
      <x v="46"/>
    </i>
    <i r="2">
      <x v="64"/>
    </i>
    <i r="2">
      <x v="71"/>
    </i>
    <i r="1">
      <x v="10"/>
      <x v="109"/>
    </i>
    <i r="1">
      <x v="11"/>
      <x v="49"/>
    </i>
    <i r="2">
      <x v="50"/>
    </i>
    <i r="2">
      <x v="51"/>
    </i>
    <i r="2">
      <x v="52"/>
    </i>
    <i r="2">
      <x v="53"/>
    </i>
    <i r="2">
      <x v="81"/>
    </i>
    <i r="2">
      <x v="115"/>
    </i>
    <i r="2">
      <x v="116"/>
    </i>
    <i r="2">
      <x v="117"/>
    </i>
    <i r="2">
      <x v="118"/>
    </i>
    <i r="2">
      <x v="119"/>
    </i>
    <i r="2">
      <x v="120"/>
    </i>
    <i r="2">
      <x v="121"/>
    </i>
    <i r="2">
      <x v="122"/>
    </i>
    <i r="2">
      <x v="123"/>
    </i>
    <i r="2">
      <x v="124"/>
    </i>
    <i r="2">
      <x v="131"/>
    </i>
    <i r="2">
      <x v="132"/>
    </i>
    <i r="2">
      <x v="133"/>
    </i>
    <i r="2">
      <x v="134"/>
    </i>
    <i r="2">
      <x v="135"/>
    </i>
    <i r="2">
      <x v="136"/>
    </i>
    <i r="2">
      <x v="137"/>
    </i>
    <i r="2">
      <x v="141"/>
    </i>
    <i r="2">
      <x v="173"/>
    </i>
    <i r="2">
      <x v="180"/>
    </i>
    <i r="2">
      <x v="187"/>
    </i>
    <i r="2">
      <x v="188"/>
    </i>
    <i r="2">
      <x v="196"/>
    </i>
    <i r="2">
      <x v="197"/>
    </i>
    <i r="2">
      <x v="198"/>
    </i>
    <i r="1">
      <x v="13"/>
      <x v="66"/>
    </i>
    <i r="2">
      <x v="67"/>
    </i>
    <i r="2">
      <x v="68"/>
    </i>
    <i r="2">
      <x v="69"/>
    </i>
    <i r="2">
      <x v="70"/>
    </i>
    <i r="2">
      <x v="72"/>
    </i>
    <i r="2">
      <x v="73"/>
    </i>
    <i r="2">
      <x v="74"/>
    </i>
    <i r="2">
      <x v="86"/>
    </i>
    <i r="2">
      <x v="90"/>
    </i>
    <i r="2">
      <x v="95"/>
    </i>
    <i r="2">
      <x v="98"/>
    </i>
    <i r="2">
      <x v="102"/>
    </i>
    <i r="2">
      <x v="103"/>
    </i>
    <i r="2">
      <x v="104"/>
    </i>
    <i r="2">
      <x v="105"/>
    </i>
    <i r="2">
      <x v="106"/>
    </i>
    <i r="2">
      <x v="107"/>
    </i>
    <i r="2">
      <x v="138"/>
    </i>
    <i r="2">
      <x v="139"/>
    </i>
    <i r="2">
      <x v="140"/>
    </i>
    <i r="2">
      <x v="156"/>
    </i>
    <i r="2">
      <x v="158"/>
    </i>
    <i r="2">
      <x v="159"/>
    </i>
    <i r="2">
      <x v="160"/>
    </i>
    <i r="2">
      <x v="161"/>
    </i>
    <i r="2">
      <x v="162"/>
    </i>
    <i r="2">
      <x v="163"/>
    </i>
    <i r="2">
      <x v="164"/>
    </i>
    <i r="2">
      <x v="195"/>
    </i>
    <i r="2">
      <x v="199"/>
    </i>
    <i r="1">
      <x v="16"/>
      <x v="142"/>
    </i>
    <i r="2">
      <x v="143"/>
    </i>
    <i r="2">
      <x v="185"/>
    </i>
    <i r="2">
      <x v="186"/>
    </i>
    <i r="2">
      <x v="189"/>
    </i>
    <i r="2">
      <x v="211"/>
    </i>
    <i r="2">
      <x v="212"/>
    </i>
    <i r="2">
      <x v="213"/>
    </i>
    <i r="2">
      <x v="214"/>
    </i>
    <i r="2">
      <x v="215"/>
    </i>
    <i r="2">
      <x v="216"/>
    </i>
    <i r="2">
      <x v="217"/>
    </i>
    <i r="2">
      <x v="218"/>
    </i>
    <i r="2">
      <x v="219"/>
    </i>
    <i r="2">
      <x v="220"/>
    </i>
    <i r="2">
      <x v="221"/>
    </i>
    <i r="2">
      <x v="222"/>
    </i>
    <i r="2">
      <x v="223"/>
    </i>
    <i r="2">
      <x v="224"/>
    </i>
    <i r="2">
      <x v="225"/>
    </i>
    <i r="2">
      <x v="226"/>
    </i>
    <i r="2">
      <x v="227"/>
    </i>
    <i r="2">
      <x v="228"/>
    </i>
    <i r="2">
      <x v="229"/>
    </i>
    <i r="2">
      <x v="230"/>
    </i>
    <i r="2">
      <x v="231"/>
    </i>
    <i r="2">
      <x v="232"/>
    </i>
    <i r="2">
      <x v="233"/>
    </i>
    <i r="2">
      <x v="234"/>
    </i>
    <i r="2">
      <x v="235"/>
    </i>
    <i r="2">
      <x v="236"/>
    </i>
    <i r="2">
      <x v="237"/>
    </i>
    <i r="2">
      <x v="238"/>
    </i>
    <i r="1">
      <x v="17"/>
      <x v="91"/>
    </i>
    <i r="2">
      <x v="92"/>
    </i>
    <i r="2">
      <x v="93"/>
    </i>
    <i r="2">
      <x v="94"/>
    </i>
    <i r="2">
      <x v="128"/>
    </i>
    <i r="2">
      <x v="157"/>
    </i>
    <i r="2">
      <x v="174"/>
    </i>
    <i r="2">
      <x v="175"/>
    </i>
    <i r="2">
      <x v="176"/>
    </i>
    <i>
      <x v="2"/>
      <x v="14"/>
      <x v="8"/>
    </i>
    <i r="1">
      <x v="15"/>
      <x v="78"/>
    </i>
    <i r="2">
      <x v="190"/>
    </i>
    <i r="1">
      <x v="18"/>
      <x v="108"/>
    </i>
    <i r="2">
      <x v="129"/>
    </i>
    <i r="2">
      <x v="130"/>
    </i>
    <i r="2">
      <x v="177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gridDropZones="1" multipleFieldFilters="0">
  <location ref="A3:C28" firstHeaderRow="2" firstDataRow="2" firstDataCol="2"/>
  <pivotFields count="28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4">
        <item x="1"/>
        <item x="2"/>
        <item x="0"/>
        <item t="default"/>
      </items>
    </pivotField>
    <pivotField axis="axisRow" compact="0" outline="0" showAll="0">
      <items count="20">
        <item x="5"/>
        <item x="6"/>
        <item x="14"/>
        <item x="2"/>
        <item x="12"/>
        <item x="17"/>
        <item x="18"/>
        <item x="4"/>
        <item x="8"/>
        <item x="1"/>
        <item x="0"/>
        <item x="9"/>
        <item x="7"/>
        <item x="16"/>
        <item x="10"/>
        <item x="3"/>
        <item x="13"/>
        <item x="11"/>
        <item x="15"/>
        <item t="default"/>
      </items>
    </pivotField>
    <pivotField compact="0" outline="0" showAll="0"/>
  </pivotFields>
  <rowFields count="2">
    <field x="25"/>
    <field x="26"/>
  </rowFields>
  <rowItems count="24">
    <i>
      <x/>
      <x v="1"/>
    </i>
    <i r="1">
      <x v="7"/>
    </i>
    <i r="1">
      <x v="12"/>
    </i>
    <i r="1">
      <x v="15"/>
    </i>
    <i t="default">
      <x/>
    </i>
    <i>
      <x v="1"/>
      <x/>
    </i>
    <i r="1">
      <x v="16"/>
    </i>
    <i r="1">
      <x v="18"/>
    </i>
    <i t="default">
      <x v="1"/>
    </i>
    <i>
      <x v="2"/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9"/>
    </i>
    <i r="1">
      <x v="10"/>
    </i>
    <i r="1">
      <x v="11"/>
    </i>
    <i r="1">
      <x v="13"/>
    </i>
    <i r="1">
      <x v="14"/>
    </i>
    <i r="1">
      <x v="17"/>
    </i>
    <i t="default">
      <x v="2"/>
    </i>
    <i t="grand">
      <x/>
    </i>
  </rowItems>
  <colItems count="1">
    <i/>
  </colItems>
  <dataFields count="1">
    <dataField name="Count of Descriptor" fld="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showCalcMbrs="0" rowGrandTotals="0" colGrandTotals="0" itemPrintTitles="1" createdVersion="3" indent="0" compact="0" compactData="0" gridDropZones="1" multipleFieldFilters="0">
  <location ref="A2:F296" firstHeaderRow="1" firstDataRow="2" firstDataCol="4"/>
  <pivotFields count="18">
    <pivotField compact="0" outline="0" showAll="0"/>
    <pivotField compact="0" outline="0" showAll="0"/>
    <pivotField axis="axisRow" compact="0" outline="0" showAll="0">
      <items count="141">
        <item x="26"/>
        <item x="114"/>
        <item x="109"/>
        <item x="108"/>
        <item x="86"/>
        <item x="98"/>
        <item x="91"/>
        <item x="40"/>
        <item x="111"/>
        <item x="73"/>
        <item x="56"/>
        <item x="57"/>
        <item x="94"/>
        <item x="78"/>
        <item x="107"/>
        <item x="23"/>
        <item x="123"/>
        <item x="125"/>
        <item x="27"/>
        <item x="81"/>
        <item x="20"/>
        <item x="72"/>
        <item x="18"/>
        <item x="129"/>
        <item x="130"/>
        <item x="113"/>
        <item x="28"/>
        <item x="79"/>
        <item x="24"/>
        <item x="70"/>
        <item x="17"/>
        <item x="22"/>
        <item x="131"/>
        <item x="132"/>
        <item x="101"/>
        <item x="115"/>
        <item x="95"/>
        <item x="0"/>
        <item x="9"/>
        <item x="106"/>
        <item x="21"/>
        <item x="133"/>
        <item x="134"/>
        <item x="61"/>
        <item x="102"/>
        <item x="103"/>
        <item x="69"/>
        <item x="6"/>
        <item x="4"/>
        <item x="135"/>
        <item x="58"/>
        <item x="68"/>
        <item x="12"/>
        <item x="136"/>
        <item x="120"/>
        <item x="13"/>
        <item x="10"/>
        <item x="112"/>
        <item x="36"/>
        <item x="121"/>
        <item x="34"/>
        <item x="126"/>
        <item x="44"/>
        <item x="39"/>
        <item x="45"/>
        <item x="122"/>
        <item x="118"/>
        <item x="82"/>
        <item x="48"/>
        <item x="116"/>
        <item x="124"/>
        <item x="11"/>
        <item x="41"/>
        <item x="42"/>
        <item x="49"/>
        <item x="16"/>
        <item x="104"/>
        <item x="90"/>
        <item x="117"/>
        <item x="96"/>
        <item x="38"/>
        <item x="127"/>
        <item x="128"/>
        <item x="35"/>
        <item x="66"/>
        <item x="67"/>
        <item x="138"/>
        <item x="139"/>
        <item x="92"/>
        <item x="5"/>
        <item x="31"/>
        <item x="47"/>
        <item x="30"/>
        <item x="54"/>
        <item x="1"/>
        <item x="2"/>
        <item x="3"/>
        <item x="7"/>
        <item x="8"/>
        <item x="14"/>
        <item x="15"/>
        <item x="19"/>
        <item x="25"/>
        <item x="29"/>
        <item x="32"/>
        <item x="33"/>
        <item x="37"/>
        <item x="43"/>
        <item x="46"/>
        <item x="50"/>
        <item x="51"/>
        <item x="52"/>
        <item x="53"/>
        <item x="55"/>
        <item x="59"/>
        <item x="60"/>
        <item x="62"/>
        <item x="63"/>
        <item x="64"/>
        <item x="65"/>
        <item x="71"/>
        <item x="74"/>
        <item x="75"/>
        <item x="76"/>
        <item x="77"/>
        <item x="80"/>
        <item x="83"/>
        <item x="84"/>
        <item x="85"/>
        <item x="87"/>
        <item x="88"/>
        <item x="89"/>
        <item x="93"/>
        <item x="97"/>
        <item x="99"/>
        <item x="100"/>
        <item x="105"/>
        <item x="110"/>
        <item x="119"/>
        <item x="137"/>
        <item t="default"/>
      </items>
    </pivotField>
    <pivotField axis="axisRow" compact="0" outline="0" showAll="0" defaultSubtotal="0">
      <items count="76">
        <item x="43"/>
        <item x="42"/>
        <item x="18"/>
        <item x="6"/>
        <item x="8"/>
        <item x="23"/>
        <item x="15"/>
        <item x="14"/>
        <item x="13"/>
        <item x="70"/>
        <item x="46"/>
        <item x="32"/>
        <item x="56"/>
        <item x="31"/>
        <item x="34"/>
        <item x="27"/>
        <item x="30"/>
        <item x="29"/>
        <item x="69"/>
        <item x="40"/>
        <item x="50"/>
        <item x="48"/>
        <item x="47"/>
        <item x="49"/>
        <item x="16"/>
        <item x="26"/>
        <item x="9"/>
        <item x="54"/>
        <item x="53"/>
        <item x="55"/>
        <item x="52"/>
        <item x="71"/>
        <item x="17"/>
        <item x="45"/>
        <item x="33"/>
        <item x="74"/>
        <item x="62"/>
        <item x="73"/>
        <item x="63"/>
        <item x="0"/>
        <item x="24"/>
        <item x="67"/>
        <item x="66"/>
        <item x="65"/>
        <item x="19"/>
        <item x="20"/>
        <item x="21"/>
        <item x="7"/>
        <item x="1"/>
        <item x="2"/>
        <item x="28"/>
        <item x="44"/>
        <item x="5"/>
        <item x="75"/>
        <item x="57"/>
        <item x="35"/>
        <item x="36"/>
        <item x="41"/>
        <item x="58"/>
        <item x="72"/>
        <item x="22"/>
        <item x="3"/>
        <item x="38"/>
        <item x="60"/>
        <item x="12"/>
        <item x="61"/>
        <item x="59"/>
        <item x="37"/>
        <item x="39"/>
        <item x="10"/>
        <item x="11"/>
        <item x="64"/>
        <item x="51"/>
        <item x="68"/>
        <item x="25"/>
        <item x="4"/>
      </items>
    </pivotField>
    <pivotField compact="0" outline="0" showAll="0"/>
    <pivotField axis="axisRow" compact="0" outline="0" subtotalTop="0" showAll="0" defaultSubtotal="0">
      <items count="39">
        <item x="1"/>
        <item x="0"/>
        <item x="13"/>
        <item x="6"/>
        <item x="7"/>
        <item x="3"/>
        <item x="5"/>
        <item x="11"/>
        <item x="12"/>
        <item x="2"/>
        <item x="38"/>
        <item x="4"/>
        <item x="33"/>
        <item x="37"/>
        <item x="8"/>
        <item x="9"/>
        <item x="10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4"/>
        <item x="35"/>
        <item x="36"/>
      </items>
    </pivotField>
    <pivotField compact="0" outline="0" showAll="0"/>
    <pivotField compact="0" outline="0" showAll="0"/>
    <pivotField axis="axisRow" compact="0" outline="0" showAll="0" defaultSubtotal="0">
      <items count="23">
        <item x="17"/>
        <item x="18"/>
        <item x="8"/>
        <item x="11"/>
        <item x="3"/>
        <item x="2"/>
        <item x="14"/>
        <item x="15"/>
        <item x="7"/>
        <item x="16"/>
        <item x="20"/>
        <item x="0"/>
        <item x="10"/>
        <item x="9"/>
        <item x="21"/>
        <item x="19"/>
        <item x="6"/>
        <item x="12"/>
        <item x="4"/>
        <item x="13"/>
        <item x="1"/>
        <item x="5"/>
        <item x="22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ubtotalTop="0" showAll="0" sortType="descending" defaultSubtotal="0"/>
    <pivotField dataField="1" compact="0" outline="0" showAll="0" defaultSubtotal="0"/>
    <pivotField dataField="1" compact="0" outline="0" showAll="0" defaultSubtotal="0"/>
  </pivotFields>
  <rowFields count="4">
    <field x="5"/>
    <field x="8"/>
    <field x="3"/>
    <field x="2"/>
  </rowFields>
  <rowItems count="293">
    <i>
      <x/>
      <x v="20"/>
      <x v="48"/>
      <x v="48"/>
    </i>
    <i r="3">
      <x v="89"/>
    </i>
    <i>
      <x v="1"/>
      <x v="11"/>
      <x v="39"/>
      <x v="37"/>
    </i>
    <i r="3">
      <x v="94"/>
    </i>
    <i r="3">
      <x v="95"/>
    </i>
    <i r="3">
      <x v="96"/>
    </i>
    <i r="1">
      <x v="21"/>
      <x v="3"/>
      <x/>
    </i>
    <i r="2">
      <x v="47"/>
      <x v="18"/>
    </i>
    <i r="3">
      <x v="26"/>
    </i>
    <i r="3">
      <x v="103"/>
    </i>
    <i>
      <x v="2"/>
      <x v="13"/>
      <x v="32"/>
      <x v="107"/>
    </i>
    <i>
      <x v="3"/>
      <x v="21"/>
      <x v="4"/>
      <x/>
    </i>
    <i>
      <x v="4"/>
      <x v="16"/>
      <x v="26"/>
      <x v="90"/>
    </i>
    <i r="1">
      <x v="20"/>
      <x v="26"/>
      <x v="92"/>
    </i>
    <i>
      <x v="5"/>
      <x v="3"/>
      <x v="61"/>
      <x v="109"/>
    </i>
    <i r="1">
      <x v="4"/>
      <x v="61"/>
      <x v="10"/>
    </i>
    <i r="3">
      <x v="11"/>
    </i>
    <i r="3">
      <x v="22"/>
    </i>
    <i r="3">
      <x v="30"/>
    </i>
    <i r="3">
      <x v="36"/>
    </i>
    <i r="3">
      <x v="38"/>
    </i>
    <i r="3">
      <x v="47"/>
    </i>
    <i r="3">
      <x v="48"/>
    </i>
    <i r="3">
      <x v="52"/>
    </i>
    <i r="3">
      <x v="55"/>
    </i>
    <i r="3">
      <x v="56"/>
    </i>
    <i r="3">
      <x v="71"/>
    </i>
    <i r="3">
      <x v="75"/>
    </i>
    <i r="3">
      <x v="89"/>
    </i>
    <i r="3">
      <x v="97"/>
    </i>
    <i r="3">
      <x v="98"/>
    </i>
    <i r="3">
      <x v="99"/>
    </i>
    <i r="3">
      <x v="100"/>
    </i>
    <i r="3">
      <x v="101"/>
    </i>
    <i r="3">
      <x v="113"/>
    </i>
    <i>
      <x v="6"/>
      <x v="3"/>
      <x v="33"/>
      <x v="13"/>
    </i>
    <i r="3">
      <x v="19"/>
    </i>
    <i r="3">
      <x v="27"/>
    </i>
    <i r="3">
      <x v="125"/>
    </i>
    <i r="2">
      <x v="55"/>
      <x v="116"/>
    </i>
    <i r="2">
      <x v="56"/>
      <x v="117"/>
    </i>
    <i r="3">
      <x v="118"/>
    </i>
    <i r="3">
      <x v="119"/>
    </i>
    <i r="1">
      <x v="8"/>
      <x v="51"/>
      <x v="121"/>
    </i>
    <i r="3">
      <x v="122"/>
    </i>
    <i r="3">
      <x v="123"/>
    </i>
    <i r="3">
      <x v="124"/>
    </i>
    <i r="1">
      <x v="18"/>
      <x v="52"/>
      <x v="15"/>
    </i>
    <i r="3">
      <x v="20"/>
    </i>
    <i r="3">
      <x v="28"/>
    </i>
    <i r="3">
      <x v="102"/>
    </i>
    <i>
      <x v="7"/>
      <x v="6"/>
      <x v="15"/>
      <x v="6"/>
    </i>
    <i r="3">
      <x v="38"/>
    </i>
    <i r="3">
      <x v="55"/>
    </i>
    <i r="3">
      <x v="56"/>
    </i>
    <i r="3">
      <x v="71"/>
    </i>
    <i r="3">
      <x v="98"/>
    </i>
    <i r="3">
      <x v="99"/>
    </i>
    <i r="3">
      <x v="100"/>
    </i>
    <i r="1">
      <x v="7"/>
      <x v="15"/>
      <x v="84"/>
    </i>
    <i r="3">
      <x v="85"/>
    </i>
    <i r="1">
      <x v="12"/>
      <x v="24"/>
      <x v="73"/>
    </i>
    <i r="1">
      <x v="13"/>
      <x v="6"/>
      <x v="7"/>
    </i>
    <i r="1">
      <x v="14"/>
      <x v="43"/>
      <x v="36"/>
    </i>
    <i r="1">
      <x v="17"/>
      <x v="6"/>
      <x v="111"/>
    </i>
    <i r="3">
      <x v="112"/>
    </i>
    <i r="1">
      <x v="20"/>
      <x v="6"/>
      <x v="93"/>
    </i>
    <i>
      <x v="8"/>
      <x v="6"/>
      <x v="15"/>
      <x v="22"/>
    </i>
    <i r="3">
      <x v="47"/>
    </i>
    <i r="3">
      <x v="48"/>
    </i>
    <i r="3">
      <x v="89"/>
    </i>
    <i r="1">
      <x v="13"/>
      <x v="6"/>
      <x v="72"/>
    </i>
    <i r="2">
      <x v="15"/>
      <x v="10"/>
    </i>
    <i r="3">
      <x v="11"/>
    </i>
    <i r="3">
      <x v="97"/>
    </i>
    <i r="3">
      <x v="113"/>
    </i>
    <i r="2">
      <x v="16"/>
      <x v="90"/>
    </i>
    <i r="2">
      <x v="17"/>
      <x v="90"/>
    </i>
    <i>
      <x v="9"/>
      <x v="5"/>
      <x v="49"/>
      <x v="47"/>
    </i>
    <i r="3">
      <x v="48"/>
    </i>
    <i r="1">
      <x v="20"/>
      <x v="49"/>
      <x v="89"/>
    </i>
    <i>
      <x v="10"/>
      <x v="22"/>
      <x v="9"/>
      <x v="37"/>
    </i>
    <i r="3">
      <x v="94"/>
    </i>
    <i r="3">
      <x v="95"/>
    </i>
    <i r="3">
      <x v="136"/>
    </i>
    <i r="2">
      <x v="15"/>
      <x v="22"/>
    </i>
    <i r="3">
      <x v="30"/>
    </i>
    <i r="3">
      <x v="37"/>
    </i>
    <i r="3">
      <x v="75"/>
    </i>
    <i r="3">
      <x v="94"/>
    </i>
    <i r="3">
      <x v="95"/>
    </i>
    <i r="3">
      <x v="101"/>
    </i>
    <i r="3">
      <x v="136"/>
    </i>
    <i r="2">
      <x v="18"/>
      <x v="38"/>
    </i>
    <i r="3">
      <x v="44"/>
    </i>
    <i r="3">
      <x v="45"/>
    </i>
    <i r="3">
      <x v="52"/>
    </i>
    <i r="3">
      <x v="97"/>
    </i>
    <i r="3">
      <x v="104"/>
    </i>
    <i r="2">
      <x v="28"/>
      <x v="3"/>
    </i>
    <i r="2">
      <x v="31"/>
      <x v="76"/>
    </i>
    <i r="2">
      <x v="33"/>
      <x v="19"/>
    </i>
    <i r="2">
      <x v="34"/>
      <x v="3"/>
    </i>
    <i r="2">
      <x v="35"/>
      <x v="136"/>
    </i>
    <i r="2">
      <x v="36"/>
      <x v="3"/>
    </i>
    <i r="3">
      <x v="22"/>
    </i>
    <i r="3">
      <x v="37"/>
    </i>
    <i r="3">
      <x v="94"/>
    </i>
    <i r="3">
      <x v="95"/>
    </i>
    <i r="3">
      <x v="136"/>
    </i>
    <i r="2">
      <x v="37"/>
      <x v="39"/>
    </i>
    <i r="2">
      <x v="39"/>
      <x v="136"/>
    </i>
    <i r="2">
      <x v="42"/>
      <x v="20"/>
    </i>
    <i r="3">
      <x v="28"/>
    </i>
    <i r="3">
      <x v="31"/>
    </i>
    <i r="3">
      <x v="102"/>
    </i>
    <i r="2">
      <x v="44"/>
      <x v="34"/>
    </i>
    <i r="2">
      <x v="47"/>
      <x v="18"/>
    </i>
    <i r="2">
      <x v="49"/>
      <x v="136"/>
    </i>
    <i r="2">
      <x v="51"/>
      <x v="122"/>
    </i>
    <i r="2">
      <x v="52"/>
      <x v="20"/>
    </i>
    <i r="2">
      <x v="53"/>
      <x v="1"/>
    </i>
    <i r="3">
      <x v="2"/>
    </i>
    <i r="3">
      <x v="8"/>
    </i>
    <i r="3">
      <x v="16"/>
    </i>
    <i r="3">
      <x v="17"/>
    </i>
    <i r="3">
      <x v="23"/>
    </i>
    <i r="3">
      <x v="24"/>
    </i>
    <i r="3">
      <x v="25"/>
    </i>
    <i r="3">
      <x v="32"/>
    </i>
    <i r="3">
      <x v="33"/>
    </i>
    <i r="3">
      <x v="35"/>
    </i>
    <i r="3">
      <x v="41"/>
    </i>
    <i r="3">
      <x v="42"/>
    </i>
    <i r="3">
      <x v="49"/>
    </i>
    <i r="3">
      <x v="53"/>
    </i>
    <i r="3">
      <x v="54"/>
    </i>
    <i r="3">
      <x v="57"/>
    </i>
    <i r="3">
      <x v="59"/>
    </i>
    <i r="3">
      <x v="61"/>
    </i>
    <i r="3">
      <x v="65"/>
    </i>
    <i r="3">
      <x v="66"/>
    </i>
    <i r="3">
      <x v="69"/>
    </i>
    <i r="3">
      <x v="70"/>
    </i>
    <i r="3">
      <x v="78"/>
    </i>
    <i r="3">
      <x v="81"/>
    </i>
    <i r="3">
      <x v="82"/>
    </i>
    <i r="3">
      <x v="86"/>
    </i>
    <i r="3">
      <x v="87"/>
    </i>
    <i r="3">
      <x v="99"/>
    </i>
    <i r="3">
      <x v="137"/>
    </i>
    <i r="3">
      <x v="138"/>
    </i>
    <i r="3">
      <x v="139"/>
    </i>
    <i r="2">
      <x v="56"/>
      <x v="119"/>
    </i>
    <i r="2">
      <x v="59"/>
      <x v="14"/>
    </i>
    <i r="3">
      <x v="76"/>
    </i>
    <i r="2">
      <x v="61"/>
      <x v="22"/>
    </i>
    <i r="3">
      <x v="37"/>
    </i>
    <i r="3">
      <x v="94"/>
    </i>
    <i r="3">
      <x v="95"/>
    </i>
    <i r="3">
      <x v="136"/>
    </i>
    <i r="2">
      <x v="62"/>
      <x v="21"/>
    </i>
    <i r="3">
      <x v="37"/>
    </i>
    <i r="3">
      <x v="94"/>
    </i>
    <i r="3">
      <x v="95"/>
    </i>
    <i r="3">
      <x v="136"/>
    </i>
    <i r="2">
      <x v="71"/>
      <x v="3"/>
    </i>
    <i r="2">
      <x v="72"/>
      <x v="3"/>
    </i>
    <i r="2">
      <x v="75"/>
      <x v="20"/>
    </i>
    <i>
      <x v="11"/>
      <x v="13"/>
      <x v="11"/>
      <x v="47"/>
    </i>
    <i r="3">
      <x v="48"/>
    </i>
    <i r="3">
      <x v="89"/>
    </i>
    <i r="1">
      <x v="18"/>
      <x v="75"/>
      <x v="15"/>
    </i>
    <i r="3">
      <x v="20"/>
    </i>
    <i r="3">
      <x v="28"/>
    </i>
    <i r="3">
      <x v="31"/>
    </i>
    <i r="3">
      <x v="40"/>
    </i>
    <i r="3">
      <x v="102"/>
    </i>
    <i>
      <x v="12"/>
      <x v="8"/>
      <x v="66"/>
      <x v="88"/>
    </i>
    <i>
      <x v="13"/>
      <x v="22"/>
      <x/>
      <x v="40"/>
    </i>
    <i r="2">
      <x v="15"/>
      <x v="5"/>
    </i>
    <i r="2">
      <x v="36"/>
      <x v="5"/>
    </i>
    <i r="2">
      <x v="41"/>
      <x v="134"/>
    </i>
    <i r="3">
      <x v="135"/>
    </i>
    <i r="2">
      <x v="42"/>
      <x v="15"/>
    </i>
    <i r="2">
      <x v="61"/>
      <x v="5"/>
    </i>
    <i r="2">
      <x v="73"/>
      <x v="134"/>
    </i>
    <i r="3">
      <x v="135"/>
    </i>
    <i>
      <x v="14"/>
      <x v="8"/>
      <x v="63"/>
      <x v="132"/>
    </i>
    <i r="2">
      <x v="65"/>
      <x v="90"/>
    </i>
    <i r="3">
      <x v="92"/>
    </i>
    <i r="2">
      <x v="66"/>
      <x v="47"/>
    </i>
    <i r="3">
      <x v="48"/>
    </i>
    <i r="2">
      <x v="69"/>
      <x v="60"/>
    </i>
    <i r="3">
      <x v="104"/>
    </i>
    <i r="3">
      <x v="105"/>
    </i>
    <i r="2">
      <x v="70"/>
      <x v="58"/>
    </i>
    <i r="3">
      <x v="60"/>
    </i>
    <i r="3">
      <x v="83"/>
    </i>
    <i r="3">
      <x v="98"/>
    </i>
    <i r="3">
      <x v="100"/>
    </i>
    <i>
      <x v="15"/>
      <x v="1"/>
      <x v="27"/>
      <x v="68"/>
    </i>
    <i r="3">
      <x v="74"/>
    </i>
    <i r="1">
      <x v="3"/>
      <x v="44"/>
      <x v="80"/>
    </i>
    <i r="1">
      <x v="8"/>
      <x v="64"/>
      <x v="106"/>
    </i>
    <i r="1">
      <x v="9"/>
      <x v="20"/>
      <x v="128"/>
    </i>
    <i r="1">
      <x v="13"/>
      <x v="19"/>
      <x v="107"/>
    </i>
    <i r="2">
      <x v="44"/>
      <x v="68"/>
    </i>
    <i r="3">
      <x v="74"/>
    </i>
    <i r="3">
      <x v="91"/>
    </i>
    <i r="3">
      <x v="108"/>
    </i>
    <i r="2">
      <x v="45"/>
      <x v="64"/>
    </i>
    <i r="2">
      <x v="46"/>
      <x v="90"/>
    </i>
    <i r="3">
      <x v="92"/>
    </i>
    <i r="1">
      <x v="16"/>
      <x v="8"/>
      <x v="80"/>
    </i>
    <i r="1">
      <x v="20"/>
      <x v="24"/>
      <x v="91"/>
    </i>
    <i r="2">
      <x v="57"/>
      <x v="107"/>
    </i>
    <i>
      <x v="16"/>
      <x v="2"/>
      <x v="7"/>
      <x v="63"/>
    </i>
    <i>
      <x v="17"/>
      <x v="13"/>
      <x v="2"/>
      <x v="107"/>
    </i>
    <i>
      <x v="18"/>
      <x v="13"/>
      <x v="44"/>
      <x v="62"/>
    </i>
    <i>
      <x v="19"/>
      <x v="13"/>
      <x v="5"/>
      <x v="47"/>
    </i>
    <i r="3">
      <x v="48"/>
    </i>
    <i r="3">
      <x v="89"/>
    </i>
    <i r="2">
      <x v="60"/>
      <x v="109"/>
    </i>
    <i>
      <x v="20"/>
      <x v="3"/>
      <x v="40"/>
      <x v="110"/>
    </i>
    <i r="2">
      <x v="74"/>
      <x v="110"/>
    </i>
    <i r="1">
      <x v="9"/>
      <x v="22"/>
      <x v="67"/>
    </i>
    <i r="3">
      <x v="126"/>
    </i>
    <i r="2">
      <x v="74"/>
      <x v="126"/>
    </i>
    <i>
      <x v="21"/>
      <x v="20"/>
      <x v="25"/>
      <x v="93"/>
    </i>
    <i>
      <x v="22"/>
      <x v="19"/>
      <x v="50"/>
      <x v="50"/>
    </i>
    <i>
      <x v="23"/>
      <x v="8"/>
      <x v="13"/>
      <x v="114"/>
    </i>
    <i r="1">
      <x v="13"/>
      <x v="12"/>
      <x v="130"/>
    </i>
    <i>
      <x v="24"/>
      <x v="13"/>
      <x v="34"/>
      <x v="115"/>
    </i>
    <i>
      <x v="25"/>
      <x v="13"/>
      <x v="34"/>
      <x v="43"/>
    </i>
    <i>
      <x v="26"/>
      <x v="13"/>
      <x v="14"/>
      <x v="47"/>
    </i>
    <i r="3">
      <x v="48"/>
    </i>
    <i r="3">
      <x v="89"/>
    </i>
    <i>
      <x v="27"/>
      <x v="1"/>
      <x v="28"/>
      <x v="43"/>
    </i>
    <i r="1">
      <x v="8"/>
      <x v="67"/>
      <x v="51"/>
    </i>
    <i r="1">
      <x v="12"/>
      <x v="54"/>
      <x v="131"/>
    </i>
    <i r="1">
      <x v="15"/>
      <x v="36"/>
      <x v="10"/>
    </i>
    <i r="3">
      <x v="11"/>
    </i>
    <i r="3">
      <x v="12"/>
    </i>
    <i r="3">
      <x v="22"/>
    </i>
    <i r="3">
      <x v="30"/>
    </i>
    <i r="3">
      <x v="36"/>
    </i>
    <i r="3">
      <x v="38"/>
    </i>
    <i r="3">
      <x v="43"/>
    </i>
    <i r="3">
      <x v="47"/>
    </i>
    <i r="3">
      <x v="48"/>
    </i>
    <i r="3">
      <x v="52"/>
    </i>
    <i r="3">
      <x v="55"/>
    </i>
    <i r="3">
      <x v="56"/>
    </i>
    <i r="3">
      <x v="71"/>
    </i>
    <i r="3">
      <x v="75"/>
    </i>
    <i r="3">
      <x v="79"/>
    </i>
    <i r="3">
      <x v="89"/>
    </i>
    <i r="3">
      <x v="97"/>
    </i>
    <i r="3">
      <x v="98"/>
    </i>
    <i r="3">
      <x v="100"/>
    </i>
    <i r="3">
      <x v="101"/>
    </i>
    <i r="3">
      <x v="113"/>
    </i>
    <i>
      <x v="28"/>
      <x v="8"/>
      <x v="62"/>
      <x v="21"/>
    </i>
    <i r="3">
      <x v="29"/>
    </i>
    <i r="3">
      <x v="46"/>
    </i>
    <i r="3">
      <x v="120"/>
    </i>
    <i>
      <x v="29"/>
      <x v="8"/>
      <x v="68"/>
      <x v="9"/>
    </i>
    <i r="3">
      <x v="115"/>
    </i>
    <i r="1">
      <x v="12"/>
      <x v="54"/>
      <x v="131"/>
    </i>
    <i>
      <x v="30"/>
      <x v="20"/>
      <x/>
      <x v="15"/>
    </i>
    <i r="2">
      <x v="1"/>
      <x v="31"/>
    </i>
    <i r="3">
      <x v="40"/>
    </i>
    <i>
      <x v="31"/>
      <x v="13"/>
      <x v="10"/>
      <x v="67"/>
    </i>
    <i>
      <x v="32"/>
      <x/>
      <x v="30"/>
      <x v="90"/>
    </i>
    <i r="3">
      <x v="92"/>
    </i>
    <i r="1">
      <x v="1"/>
      <x v="27"/>
      <x v="47"/>
    </i>
    <i r="3">
      <x v="48"/>
    </i>
    <i r="3">
      <x v="89"/>
    </i>
    <i r="3">
      <x v="104"/>
    </i>
    <i r="3">
      <x v="108"/>
    </i>
    <i r="2">
      <x v="29"/>
      <x v="4"/>
    </i>
    <i r="3">
      <x v="90"/>
    </i>
    <i r="1">
      <x v="9"/>
      <x v="21"/>
      <x v="126"/>
    </i>
    <i r="2">
      <x v="22"/>
      <x v="126"/>
    </i>
    <i r="2">
      <x v="23"/>
      <x v="127"/>
    </i>
    <i r="2">
      <x v="74"/>
      <x v="126"/>
    </i>
    <i>
      <x v="33"/>
      <x v="13"/>
      <x v="72"/>
      <x v="43"/>
    </i>
    <i>
      <x v="34"/>
      <x v="1"/>
      <x v="27"/>
      <x v="129"/>
    </i>
    <i>
      <x v="35"/>
      <x v="20"/>
      <x v="58"/>
      <x v="77"/>
    </i>
    <i>
      <x v="36"/>
      <x v="10"/>
      <x v="38"/>
      <x v="133"/>
    </i>
    <i>
      <x v="37"/>
      <x v="13"/>
      <x v="71"/>
      <x v="43"/>
    </i>
    <i>
      <x v="38"/>
      <x v="13"/>
      <x v="71"/>
      <x v="43"/>
    </i>
  </rowItems>
  <colFields count="1">
    <field x="-2"/>
  </colFields>
  <colItems count="2">
    <i>
      <x/>
    </i>
    <i i="1">
      <x v="1"/>
    </i>
  </colItems>
  <dataFields count="2">
    <dataField name="Sum of Lo_RS" fld="16" baseField="0" baseItem="0"/>
    <dataField name="Sum of Hi_RS" fld="17" baseField="0" baseItem="0"/>
  </dataFields>
  <formats count="7">
    <format dxfId="6">
      <pivotArea type="all" dataOnly="0" outline="0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type="all" dataOnly="0" outline="0" fieldPosition="0"/>
    </format>
    <format dxfId="2">
      <pivotArea type="all" dataOnly="0" outline="0" fieldPosition="0"/>
    </format>
    <format dxfId="1">
      <pivotArea type="all" dataOnly="0" outline="0" fieldPosition="0"/>
    </format>
    <format dxfId="0">
      <pivotArea field="5" type="button" dataOnly="0" labelOnly="1" outline="0" axis="axisRow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9"/>
  <sheetViews>
    <sheetView topLeftCell="J1" zoomScaleNormal="100" zoomScaleSheetLayoutView="100" workbookViewId="0">
      <pane ySplit="1" topLeftCell="A328" activePane="bottomLeft" state="frozen"/>
      <selection pane="bottomLeft" activeCell="W1" sqref="W1:X368"/>
    </sheetView>
  </sheetViews>
  <sheetFormatPr defaultColWidth="8.85546875" defaultRowHeight="11.25" x14ac:dyDescent="0.2"/>
  <cols>
    <col min="1" max="2" width="7.5703125" style="4" customWidth="1"/>
    <col min="3" max="4" width="6.140625" style="4" customWidth="1"/>
    <col min="5" max="6" width="6.28515625" style="4" customWidth="1"/>
    <col min="7" max="7" width="3.28515625" style="4" customWidth="1"/>
    <col min="8" max="8" width="18" style="4" customWidth="1"/>
    <col min="9" max="10" width="43.42578125" style="4" customWidth="1"/>
    <col min="11" max="11" width="3.85546875" style="6" customWidth="1"/>
    <col min="12" max="12" width="4.7109375" style="6" customWidth="1"/>
    <col min="13" max="13" width="11.7109375" style="4" customWidth="1"/>
    <col min="14" max="14" width="4.5703125" style="6" bestFit="1" customWidth="1"/>
    <col min="15" max="15" width="4.28515625" style="6" bestFit="1" customWidth="1"/>
    <col min="16" max="16" width="22.28515625" style="4" customWidth="1"/>
    <col min="17" max="17" width="5.140625" style="5" customWidth="1"/>
    <col min="18" max="18" width="5.5703125" style="5" customWidth="1"/>
    <col min="19" max="19" width="5.28515625" style="5" customWidth="1"/>
    <col min="20" max="20" width="6.42578125" style="5" customWidth="1"/>
    <col min="21" max="21" width="17.28515625" style="5" customWidth="1"/>
    <col min="22" max="22" width="12.7109375" style="5" bestFit="1" customWidth="1"/>
    <col min="23" max="16384" width="8.85546875" style="4"/>
  </cols>
  <sheetData>
    <row r="1" spans="1:24" x14ac:dyDescent="0.2">
      <c r="A1" s="8" t="s">
        <v>30</v>
      </c>
      <c r="B1" s="8" t="s">
        <v>336</v>
      </c>
      <c r="C1" s="8" t="s">
        <v>0</v>
      </c>
      <c r="D1" s="8" t="s">
        <v>337</v>
      </c>
      <c r="E1" s="8" t="s">
        <v>31</v>
      </c>
      <c r="F1" s="8" t="s">
        <v>338</v>
      </c>
      <c r="G1" s="8" t="s">
        <v>230</v>
      </c>
      <c r="H1" s="8" t="s">
        <v>32</v>
      </c>
      <c r="I1" s="8" t="s">
        <v>129</v>
      </c>
      <c r="J1" s="8" t="s">
        <v>339</v>
      </c>
      <c r="K1" s="9" t="s">
        <v>268</v>
      </c>
      <c r="L1" s="9" t="s">
        <v>267</v>
      </c>
      <c r="M1" s="8" t="s">
        <v>231</v>
      </c>
      <c r="N1" s="9" t="s">
        <v>266</v>
      </c>
      <c r="O1" s="9" t="s">
        <v>265</v>
      </c>
      <c r="P1" s="8" t="s">
        <v>33</v>
      </c>
      <c r="Q1" s="10" t="s">
        <v>263</v>
      </c>
      <c r="R1" s="10" t="s">
        <v>264</v>
      </c>
      <c r="S1" s="10" t="s">
        <v>56</v>
      </c>
      <c r="T1" s="10" t="s">
        <v>57</v>
      </c>
      <c r="U1" s="11" t="s">
        <v>261</v>
      </c>
      <c r="V1" s="11" t="s">
        <v>262</v>
      </c>
      <c r="W1" s="4" t="s">
        <v>340</v>
      </c>
      <c r="X1" s="4" t="s">
        <v>341</v>
      </c>
    </row>
    <row r="2" spans="1:24" x14ac:dyDescent="0.2">
      <c r="A2" s="4" t="s">
        <v>7</v>
      </c>
      <c r="B2" s="4" t="str">
        <f t="shared" ref="B2:B65" si="0">LEFT(A2,1)</f>
        <v>U</v>
      </c>
      <c r="C2" s="4" t="s">
        <v>2</v>
      </c>
      <c r="D2" s="4" t="str">
        <f t="shared" ref="D2:D65" si="1">LEFT(C2,1)</f>
        <v>P</v>
      </c>
      <c r="E2" s="4" t="s">
        <v>156</v>
      </c>
      <c r="F2" s="4" t="str">
        <f t="shared" ref="F2:F65" si="2">LEFT(E2,3)</f>
        <v>Lon</v>
      </c>
      <c r="G2" s="4" t="s">
        <v>160</v>
      </c>
      <c r="H2" s="4" t="s">
        <v>293</v>
      </c>
      <c r="I2" s="4" t="s">
        <v>305</v>
      </c>
      <c r="J2" s="4" t="str">
        <f t="shared" ref="J2:J65" si="3">"("&amp;D2&amp;") "&amp;E2&amp;": "&amp;G2&amp;" - "&amp;H2&amp;"/"&amp;I2</f>
        <v>(P) Long wall coal extraction: Sub-surface fractures (create new, enlarge or change existing) - change in GW pressure, GW flow, GW quality, GW quantity/volume, SW flow, SW volume/quantity/GW level, change in GW pressure, GW quality, SW flow, SW volume/quantity</v>
      </c>
      <c r="K2" s="6">
        <v>7</v>
      </c>
      <c r="L2" s="6">
        <v>9</v>
      </c>
      <c r="M2" s="4" t="s">
        <v>316</v>
      </c>
      <c r="N2" s="6">
        <v>1</v>
      </c>
      <c r="O2" s="6">
        <v>2</v>
      </c>
      <c r="P2" s="4" t="s">
        <v>323</v>
      </c>
      <c r="Q2" s="5">
        <v>0</v>
      </c>
      <c r="R2" s="5">
        <v>3</v>
      </c>
      <c r="S2" s="5">
        <f t="shared" ref="S2:S65" si="4">K2+N2+Q2</f>
        <v>8</v>
      </c>
      <c r="T2" s="5">
        <f t="shared" ref="T2:T65" si="5">L2+O2+R2</f>
        <v>14</v>
      </c>
      <c r="U2" s="7">
        <f t="shared" ref="U2:U65" si="6">$K2+$N2</f>
        <v>8</v>
      </c>
      <c r="V2" s="7">
        <f t="shared" ref="V2:V65" si="7">$L2+$O2</f>
        <v>11</v>
      </c>
      <c r="W2" s="4">
        <f t="shared" ref="W2:W65" si="8">T2-(T2-S2)/2</f>
        <v>11</v>
      </c>
      <c r="X2" s="4">
        <f t="shared" ref="X2:X65" si="9">(T2-S2)/2</f>
        <v>3</v>
      </c>
    </row>
    <row r="3" spans="1:24" x14ac:dyDescent="0.2">
      <c r="A3" s="4" t="s">
        <v>6</v>
      </c>
      <c r="B3" s="4" t="str">
        <f t="shared" si="0"/>
        <v>O</v>
      </c>
      <c r="C3" s="4" t="s">
        <v>2</v>
      </c>
      <c r="D3" s="4" t="str">
        <f t="shared" si="1"/>
        <v>P</v>
      </c>
      <c r="E3" s="4" t="s">
        <v>34</v>
      </c>
      <c r="F3" s="4" t="str">
        <f t="shared" si="2"/>
        <v>Pit</v>
      </c>
      <c r="G3" s="4" t="s">
        <v>223</v>
      </c>
      <c r="H3" s="4" t="s">
        <v>114</v>
      </c>
      <c r="I3" s="4" t="s">
        <v>257</v>
      </c>
      <c r="J3" s="4" t="str">
        <f t="shared" si="3"/>
        <v>(P) Pit backfill (in-pit dump): Leaching:  in pit waste rock dump - GW quality/TSS, TDS, pH, Pollutants (e.g. metals/trace elements/sulfides/phosphorous)</v>
      </c>
      <c r="K3" s="6">
        <v>5</v>
      </c>
      <c r="L3" s="6">
        <v>7</v>
      </c>
      <c r="M3" s="4" t="s">
        <v>316</v>
      </c>
      <c r="N3" s="6">
        <v>1</v>
      </c>
      <c r="O3" s="6">
        <v>2</v>
      </c>
      <c r="P3" s="4" t="s">
        <v>323</v>
      </c>
      <c r="Q3" s="5">
        <v>2.5</v>
      </c>
      <c r="R3" s="5">
        <v>4</v>
      </c>
      <c r="S3" s="5">
        <f t="shared" si="4"/>
        <v>8.5</v>
      </c>
      <c r="T3" s="5">
        <f t="shared" si="5"/>
        <v>13</v>
      </c>
      <c r="U3" s="7">
        <f t="shared" si="6"/>
        <v>6</v>
      </c>
      <c r="V3" s="7">
        <f t="shared" si="7"/>
        <v>9</v>
      </c>
      <c r="W3" s="4">
        <f t="shared" si="8"/>
        <v>10.75</v>
      </c>
      <c r="X3" s="4">
        <f t="shared" si="9"/>
        <v>2.25</v>
      </c>
    </row>
    <row r="4" spans="1:24" ht="10.15" customHeight="1" x14ac:dyDescent="0.2">
      <c r="A4" s="4" t="s">
        <v>6</v>
      </c>
      <c r="B4" s="4" t="str">
        <f t="shared" si="0"/>
        <v>O</v>
      </c>
      <c r="C4" s="4" t="s">
        <v>2</v>
      </c>
      <c r="D4" s="4" t="str">
        <f t="shared" si="1"/>
        <v>P</v>
      </c>
      <c r="E4" s="4" t="s">
        <v>22</v>
      </c>
      <c r="F4" s="4" t="str">
        <f t="shared" si="2"/>
        <v>Was</v>
      </c>
      <c r="G4" s="4" t="s">
        <v>224</v>
      </c>
      <c r="H4" s="4" t="s">
        <v>239</v>
      </c>
      <c r="I4" s="4" t="s">
        <v>257</v>
      </c>
      <c r="J4" s="4" t="str">
        <f t="shared" si="3"/>
        <v>(P) Waste rock blasting, excavation and storage: Leaching:  waste storage - GW quality, SW quality/TSS, TDS, pH, Pollutants (e.g. metals/trace elements/sulfides/phosphorous)</v>
      </c>
      <c r="K4" s="6">
        <v>5</v>
      </c>
      <c r="L4" s="6">
        <v>7</v>
      </c>
      <c r="M4" s="4" t="s">
        <v>316</v>
      </c>
      <c r="N4" s="6">
        <v>1</v>
      </c>
      <c r="O4" s="6">
        <v>2</v>
      </c>
      <c r="P4" s="4" t="s">
        <v>323</v>
      </c>
      <c r="Q4" s="5">
        <v>2.5</v>
      </c>
      <c r="R4" s="5">
        <v>4</v>
      </c>
      <c r="S4" s="5">
        <f t="shared" si="4"/>
        <v>8.5</v>
      </c>
      <c r="T4" s="5">
        <f t="shared" si="5"/>
        <v>13</v>
      </c>
      <c r="U4" s="7">
        <f t="shared" si="6"/>
        <v>6</v>
      </c>
      <c r="V4" s="7">
        <f t="shared" si="7"/>
        <v>9</v>
      </c>
      <c r="W4" s="4">
        <f t="shared" si="8"/>
        <v>10.75</v>
      </c>
      <c r="X4" s="4">
        <f t="shared" si="9"/>
        <v>2.25</v>
      </c>
    </row>
    <row r="5" spans="1:24" ht="10.9" customHeight="1" x14ac:dyDescent="0.2">
      <c r="A5" s="4" t="s">
        <v>6</v>
      </c>
      <c r="B5" s="4" t="str">
        <f t="shared" si="0"/>
        <v>O</v>
      </c>
      <c r="C5" s="4" t="s">
        <v>2</v>
      </c>
      <c r="D5" s="4" t="str">
        <f t="shared" si="1"/>
        <v>P</v>
      </c>
      <c r="E5" s="4" t="s">
        <v>22</v>
      </c>
      <c r="F5" s="4" t="str">
        <f t="shared" si="2"/>
        <v>Was</v>
      </c>
      <c r="G5" s="4" t="s">
        <v>221</v>
      </c>
      <c r="H5" s="4" t="s">
        <v>298</v>
      </c>
      <c r="I5" s="4" t="s">
        <v>93</v>
      </c>
      <c r="J5" s="4" t="str">
        <f t="shared" si="3"/>
        <v>(P) Waste rock blasting, excavation and storage: Disruption of natural surface drainage: Pit - expansion - SW directional characteristics, SW volume/quantity, SW quality, GW directional characteristics, GW quantity/volume, GW quality/TSS, SW flow, GW flow</v>
      </c>
      <c r="K5" s="6">
        <v>5</v>
      </c>
      <c r="L5" s="6">
        <v>8</v>
      </c>
      <c r="M5" s="4" t="s">
        <v>316</v>
      </c>
      <c r="N5" s="6">
        <v>2.5</v>
      </c>
      <c r="O5" s="6">
        <v>2.5</v>
      </c>
      <c r="P5" s="4" t="s">
        <v>323</v>
      </c>
      <c r="Q5" s="5">
        <v>0</v>
      </c>
      <c r="R5" s="5">
        <v>3</v>
      </c>
      <c r="S5" s="5">
        <f t="shared" si="4"/>
        <v>7.5</v>
      </c>
      <c r="T5" s="5">
        <f t="shared" si="5"/>
        <v>13.5</v>
      </c>
      <c r="U5" s="7">
        <f t="shared" si="6"/>
        <v>7.5</v>
      </c>
      <c r="V5" s="7">
        <f t="shared" si="7"/>
        <v>10.5</v>
      </c>
      <c r="W5" s="4">
        <f t="shared" si="8"/>
        <v>10.5</v>
      </c>
      <c r="X5" s="4">
        <f t="shared" si="9"/>
        <v>3</v>
      </c>
    </row>
    <row r="6" spans="1:24" ht="10.9" customHeight="1" x14ac:dyDescent="0.2">
      <c r="A6" s="4" t="s">
        <v>7</v>
      </c>
      <c r="B6" s="4" t="str">
        <f t="shared" si="0"/>
        <v>U</v>
      </c>
      <c r="C6" s="4" t="s">
        <v>2</v>
      </c>
      <c r="D6" s="4" t="str">
        <f t="shared" si="1"/>
        <v>P</v>
      </c>
      <c r="E6" s="4" t="s">
        <v>156</v>
      </c>
      <c r="F6" s="4" t="str">
        <f t="shared" si="2"/>
        <v>Lon</v>
      </c>
      <c r="G6" s="4" t="s">
        <v>110</v>
      </c>
      <c r="H6" s="4" t="s">
        <v>296</v>
      </c>
      <c r="I6" s="4" t="s">
        <v>308</v>
      </c>
      <c r="J6" s="4" t="str">
        <f t="shared" si="3"/>
        <v>(P) Long wall coal extraction: Subsidence - SW directional characteristics/SW flow, SW directional characteristics</v>
      </c>
      <c r="K6" s="6">
        <v>6</v>
      </c>
      <c r="L6" s="6">
        <v>9</v>
      </c>
      <c r="M6" s="4" t="s">
        <v>316</v>
      </c>
      <c r="N6" s="6">
        <v>1</v>
      </c>
      <c r="O6" s="6">
        <v>2</v>
      </c>
      <c r="P6" s="4" t="s">
        <v>325</v>
      </c>
      <c r="Q6" s="5">
        <v>1</v>
      </c>
      <c r="R6" s="5">
        <v>1.5</v>
      </c>
      <c r="S6" s="5">
        <f t="shared" si="4"/>
        <v>8</v>
      </c>
      <c r="T6" s="5">
        <f t="shared" si="5"/>
        <v>12.5</v>
      </c>
      <c r="U6" s="7">
        <f t="shared" si="6"/>
        <v>7</v>
      </c>
      <c r="V6" s="7">
        <f t="shared" si="7"/>
        <v>11</v>
      </c>
      <c r="W6" s="4">
        <f t="shared" si="8"/>
        <v>10.25</v>
      </c>
      <c r="X6" s="4">
        <f t="shared" si="9"/>
        <v>2.25</v>
      </c>
    </row>
    <row r="7" spans="1:24" ht="10.9" customHeight="1" x14ac:dyDescent="0.2">
      <c r="A7" s="4" t="s">
        <v>6</v>
      </c>
      <c r="B7" s="4" t="str">
        <f t="shared" si="0"/>
        <v>O</v>
      </c>
      <c r="C7" s="4" t="s">
        <v>3</v>
      </c>
      <c r="D7" s="4" t="str">
        <f t="shared" si="1"/>
        <v>D</v>
      </c>
      <c r="E7" s="4" t="s">
        <v>22</v>
      </c>
      <c r="F7" s="4" t="str">
        <f t="shared" si="2"/>
        <v>Was</v>
      </c>
      <c r="G7" s="4" t="s">
        <v>224</v>
      </c>
      <c r="H7" s="4" t="s">
        <v>239</v>
      </c>
      <c r="I7" s="4" t="s">
        <v>257</v>
      </c>
      <c r="J7" s="4" t="str">
        <f t="shared" si="3"/>
        <v>(D) Waste rock blasting, excavation and storage: Leaching:  waste storage - GW quality, SW quality/TSS, TDS, pH, Pollutants (e.g. metals/trace elements/sulfides/phosphorous)</v>
      </c>
      <c r="K7" s="6">
        <v>5</v>
      </c>
      <c r="L7" s="6">
        <v>6</v>
      </c>
      <c r="M7" s="4" t="s">
        <v>316</v>
      </c>
      <c r="N7" s="6">
        <v>1</v>
      </c>
      <c r="O7" s="6">
        <v>2</v>
      </c>
      <c r="P7" s="4" t="s">
        <v>323</v>
      </c>
      <c r="Q7" s="5">
        <v>2.5</v>
      </c>
      <c r="R7" s="5">
        <v>4</v>
      </c>
      <c r="S7" s="5">
        <f t="shared" si="4"/>
        <v>8.5</v>
      </c>
      <c r="T7" s="5">
        <f t="shared" si="5"/>
        <v>12</v>
      </c>
      <c r="U7" s="7">
        <f t="shared" si="6"/>
        <v>6</v>
      </c>
      <c r="V7" s="7">
        <f t="shared" si="7"/>
        <v>8</v>
      </c>
      <c r="W7" s="4">
        <f t="shared" si="8"/>
        <v>10.25</v>
      </c>
      <c r="X7" s="4">
        <f t="shared" si="9"/>
        <v>1.75</v>
      </c>
    </row>
    <row r="8" spans="1:24" ht="10.9" customHeight="1" x14ac:dyDescent="0.2">
      <c r="A8" s="4" t="s">
        <v>7</v>
      </c>
      <c r="B8" s="4" t="str">
        <f t="shared" si="0"/>
        <v>U</v>
      </c>
      <c r="C8" s="4" t="s">
        <v>2</v>
      </c>
      <c r="D8" s="4" t="str">
        <f t="shared" si="1"/>
        <v>P</v>
      </c>
      <c r="E8" s="4" t="s">
        <v>156</v>
      </c>
      <c r="F8" s="4" t="str">
        <f t="shared" si="2"/>
        <v>Lon</v>
      </c>
      <c r="G8" s="4" t="s">
        <v>110</v>
      </c>
      <c r="H8" s="4" t="s">
        <v>328</v>
      </c>
      <c r="I8" s="4" t="s">
        <v>331</v>
      </c>
      <c r="J8" s="4" t="str">
        <f t="shared" si="3"/>
        <v>(P) Long wall coal extraction: Subsidence - GW quantity/volume, GW quantity/volume (changed recharge), GW connectivity/GW quantity, GW directional characteristics, GW connectivity</v>
      </c>
      <c r="K8" s="6">
        <v>5</v>
      </c>
      <c r="L8" s="6">
        <v>8</v>
      </c>
      <c r="M8" s="4" t="s">
        <v>316</v>
      </c>
      <c r="N8" s="6">
        <v>1</v>
      </c>
      <c r="O8" s="6">
        <v>2</v>
      </c>
      <c r="P8" s="4" t="s">
        <v>325</v>
      </c>
      <c r="Q8" s="5">
        <v>1</v>
      </c>
      <c r="R8" s="5">
        <v>2.5</v>
      </c>
      <c r="S8" s="5">
        <f t="shared" si="4"/>
        <v>7</v>
      </c>
      <c r="T8" s="5">
        <f t="shared" si="5"/>
        <v>12.5</v>
      </c>
      <c r="U8" s="7">
        <f t="shared" si="6"/>
        <v>6</v>
      </c>
      <c r="V8" s="7">
        <f t="shared" si="7"/>
        <v>10</v>
      </c>
      <c r="W8" s="4">
        <f t="shared" si="8"/>
        <v>9.75</v>
      </c>
      <c r="X8" s="4">
        <f t="shared" si="9"/>
        <v>2.75</v>
      </c>
    </row>
    <row r="9" spans="1:24" x14ac:dyDescent="0.2">
      <c r="A9" s="4" t="s">
        <v>7</v>
      </c>
      <c r="B9" s="4" t="str">
        <f t="shared" si="0"/>
        <v>U</v>
      </c>
      <c r="C9" s="4" t="s">
        <v>2</v>
      </c>
      <c r="D9" s="4" t="str">
        <f t="shared" si="1"/>
        <v>P</v>
      </c>
      <c r="E9" s="4" t="s">
        <v>156</v>
      </c>
      <c r="F9" s="4" t="str">
        <f t="shared" si="2"/>
        <v>Lon</v>
      </c>
      <c r="G9" s="4" t="s">
        <v>173</v>
      </c>
      <c r="H9" s="4" t="s">
        <v>133</v>
      </c>
      <c r="I9" s="4" t="s">
        <v>329</v>
      </c>
      <c r="J9" s="4" t="str">
        <f t="shared" si="3"/>
        <v>(P) Long wall coal extraction: GW dewatering - GW level/GW level, change in GW pressure, GW quality, GW directional characteristics, SW volume/quantity</v>
      </c>
      <c r="K9" s="6">
        <v>6</v>
      </c>
      <c r="L9" s="6">
        <v>8</v>
      </c>
      <c r="M9" s="4" t="s">
        <v>316</v>
      </c>
      <c r="N9" s="6">
        <v>0</v>
      </c>
      <c r="O9" s="6">
        <v>2</v>
      </c>
      <c r="P9" s="4" t="s">
        <v>323</v>
      </c>
      <c r="Q9" s="5">
        <v>1</v>
      </c>
      <c r="R9" s="5">
        <v>2</v>
      </c>
      <c r="S9" s="5">
        <f t="shared" si="4"/>
        <v>7</v>
      </c>
      <c r="T9" s="5">
        <f t="shared" si="5"/>
        <v>12</v>
      </c>
      <c r="U9" s="7">
        <f t="shared" si="6"/>
        <v>6</v>
      </c>
      <c r="V9" s="7">
        <f t="shared" si="7"/>
        <v>10</v>
      </c>
      <c r="W9" s="4">
        <f t="shared" si="8"/>
        <v>9.5</v>
      </c>
      <c r="X9" s="4">
        <f t="shared" si="9"/>
        <v>2.5</v>
      </c>
    </row>
    <row r="10" spans="1:24" x14ac:dyDescent="0.2">
      <c r="A10" s="4" t="s">
        <v>6</v>
      </c>
      <c r="B10" s="4" t="str">
        <f t="shared" si="0"/>
        <v>O</v>
      </c>
      <c r="C10" s="4" t="s">
        <v>2</v>
      </c>
      <c r="D10" s="4" t="str">
        <f t="shared" si="1"/>
        <v>P</v>
      </c>
      <c r="E10" s="4" t="s">
        <v>109</v>
      </c>
      <c r="F10" s="4" t="str">
        <f t="shared" si="2"/>
        <v>Min</v>
      </c>
      <c r="G10" s="4" t="s">
        <v>252</v>
      </c>
      <c r="H10" s="4" t="s">
        <v>295</v>
      </c>
      <c r="I10" s="4" t="s">
        <v>330</v>
      </c>
      <c r="J10" s="4" t="str">
        <f t="shared" si="3"/>
        <v>(P) Mine expansion too close to river/lake: Linking aquifers, preferential drainage of rivers/alluvium degraded water quality - SW flow, GW quantity/volume, change in GW pressure, GW quality, disrupt SW system(s), increased zero flow periods/SW flow, GW flow, change in GW pressure</v>
      </c>
      <c r="K10" s="6">
        <v>5</v>
      </c>
      <c r="L10" s="6">
        <v>7</v>
      </c>
      <c r="M10" s="4" t="s">
        <v>253</v>
      </c>
      <c r="N10" s="6">
        <v>0</v>
      </c>
      <c r="O10" s="6">
        <v>1</v>
      </c>
      <c r="P10" s="4" t="s">
        <v>323</v>
      </c>
      <c r="Q10" s="5">
        <v>1</v>
      </c>
      <c r="R10" s="5">
        <v>4</v>
      </c>
      <c r="S10" s="5">
        <f t="shared" si="4"/>
        <v>6</v>
      </c>
      <c r="T10" s="5">
        <f t="shared" si="5"/>
        <v>12</v>
      </c>
      <c r="U10" s="7">
        <f t="shared" si="6"/>
        <v>5</v>
      </c>
      <c r="V10" s="7">
        <f t="shared" si="7"/>
        <v>8</v>
      </c>
      <c r="W10" s="4">
        <f t="shared" si="8"/>
        <v>9</v>
      </c>
      <c r="X10" s="4">
        <f t="shared" si="9"/>
        <v>3</v>
      </c>
    </row>
    <row r="11" spans="1:24" x14ac:dyDescent="0.2">
      <c r="A11" s="4" t="s">
        <v>6</v>
      </c>
      <c r="B11" s="4" t="str">
        <f t="shared" si="0"/>
        <v>O</v>
      </c>
      <c r="C11" s="4" t="s">
        <v>2</v>
      </c>
      <c r="D11" s="4" t="str">
        <f t="shared" si="1"/>
        <v>P</v>
      </c>
      <c r="E11" s="4" t="s">
        <v>181</v>
      </c>
      <c r="F11" s="4" t="str">
        <f t="shared" si="2"/>
        <v>Coa</v>
      </c>
      <c r="G11" s="4" t="s">
        <v>81</v>
      </c>
      <c r="H11" s="4" t="s">
        <v>239</v>
      </c>
      <c r="I11" s="4" t="s">
        <v>257</v>
      </c>
      <c r="J11" s="4" t="str">
        <f t="shared" si="3"/>
        <v>(P) Coal on-site transport: stockpiles: Leaching - GW quality, SW quality/TSS, TDS, pH, Pollutants (e.g. metals/trace elements/sulfides/phosphorous)</v>
      </c>
      <c r="K11" s="6">
        <v>4</v>
      </c>
      <c r="L11" s="6">
        <v>6</v>
      </c>
      <c r="M11" s="4" t="s">
        <v>316</v>
      </c>
      <c r="N11" s="6">
        <v>-0.5</v>
      </c>
      <c r="O11" s="6">
        <v>0.5</v>
      </c>
      <c r="P11" s="4" t="s">
        <v>323</v>
      </c>
      <c r="Q11" s="5">
        <v>2.5</v>
      </c>
      <c r="R11" s="5">
        <v>4</v>
      </c>
      <c r="S11" s="5">
        <f t="shared" si="4"/>
        <v>6</v>
      </c>
      <c r="T11" s="5">
        <f t="shared" si="5"/>
        <v>10.5</v>
      </c>
      <c r="U11" s="7">
        <f t="shared" si="6"/>
        <v>3.5</v>
      </c>
      <c r="V11" s="7">
        <f t="shared" si="7"/>
        <v>6.5</v>
      </c>
      <c r="W11" s="4">
        <f t="shared" si="8"/>
        <v>8.25</v>
      </c>
      <c r="X11" s="4">
        <f t="shared" si="9"/>
        <v>2.25</v>
      </c>
    </row>
    <row r="12" spans="1:24" x14ac:dyDescent="0.2">
      <c r="A12" s="4" t="s">
        <v>6</v>
      </c>
      <c r="B12" s="4" t="str">
        <f t="shared" si="0"/>
        <v>O</v>
      </c>
      <c r="C12" s="4" t="s">
        <v>2</v>
      </c>
      <c r="D12" s="4" t="str">
        <f t="shared" si="1"/>
        <v>P</v>
      </c>
      <c r="E12" s="4" t="s">
        <v>108</v>
      </c>
      <c r="F12" s="4" t="str">
        <f t="shared" si="2"/>
        <v>Was</v>
      </c>
      <c r="G12" s="4" t="s">
        <v>81</v>
      </c>
      <c r="H12" s="4" t="s">
        <v>239</v>
      </c>
      <c r="I12" s="4" t="s">
        <v>257</v>
      </c>
      <c r="J12" s="4" t="str">
        <f t="shared" si="3"/>
        <v>(P) Waste rock dump rehabilitation: Leaching - GW quality, SW quality/TSS, TDS, pH, Pollutants (e.g. metals/trace elements/sulfides/phosphorous)</v>
      </c>
      <c r="K12" s="6">
        <v>4</v>
      </c>
      <c r="L12" s="6">
        <v>6</v>
      </c>
      <c r="M12" s="4" t="s">
        <v>316</v>
      </c>
      <c r="N12" s="6">
        <v>-0.5</v>
      </c>
      <c r="O12" s="6">
        <v>0.5</v>
      </c>
      <c r="P12" s="4" t="s">
        <v>323</v>
      </c>
      <c r="Q12" s="5">
        <v>2.5</v>
      </c>
      <c r="R12" s="5">
        <v>4</v>
      </c>
      <c r="S12" s="5">
        <f t="shared" si="4"/>
        <v>6</v>
      </c>
      <c r="T12" s="5">
        <f t="shared" si="5"/>
        <v>10.5</v>
      </c>
      <c r="U12" s="7">
        <f t="shared" si="6"/>
        <v>3.5</v>
      </c>
      <c r="V12" s="7">
        <f t="shared" si="7"/>
        <v>6.5</v>
      </c>
      <c r="W12" s="4">
        <f t="shared" si="8"/>
        <v>8.25</v>
      </c>
      <c r="X12" s="4">
        <f t="shared" si="9"/>
        <v>2.25</v>
      </c>
    </row>
    <row r="13" spans="1:24" x14ac:dyDescent="0.2">
      <c r="A13" s="4" t="s">
        <v>8</v>
      </c>
      <c r="B13" s="4" t="str">
        <f t="shared" si="0"/>
        <v>S</v>
      </c>
      <c r="C13" s="4" t="s">
        <v>2</v>
      </c>
      <c r="D13" s="4" t="str">
        <f t="shared" si="1"/>
        <v>P</v>
      </c>
      <c r="E13" s="4" t="s">
        <v>117</v>
      </c>
      <c r="F13" s="4" t="str">
        <f t="shared" si="2"/>
        <v>Pro</v>
      </c>
      <c r="G13" s="4" t="s">
        <v>81</v>
      </c>
      <c r="H13" s="4" t="s">
        <v>239</v>
      </c>
      <c r="I13" s="4" t="s">
        <v>257</v>
      </c>
      <c r="J13" s="4" t="str">
        <f t="shared" si="3"/>
        <v>(P) Product coal stockpiling: Leaching - GW quality, SW quality/TSS, TDS, pH, Pollutants (e.g. metals/trace elements/sulfides/phosphorous)</v>
      </c>
      <c r="K13" s="6">
        <v>4</v>
      </c>
      <c r="L13" s="6">
        <v>6</v>
      </c>
      <c r="M13" s="4" t="s">
        <v>316</v>
      </c>
      <c r="N13" s="6">
        <v>-0.5</v>
      </c>
      <c r="O13" s="6">
        <v>0.5</v>
      </c>
      <c r="P13" s="4" t="s">
        <v>323</v>
      </c>
      <c r="Q13" s="5">
        <v>2.5</v>
      </c>
      <c r="R13" s="5">
        <v>4</v>
      </c>
      <c r="S13" s="5">
        <f t="shared" si="4"/>
        <v>6</v>
      </c>
      <c r="T13" s="5">
        <f t="shared" si="5"/>
        <v>10.5</v>
      </c>
      <c r="U13" s="7">
        <f t="shared" si="6"/>
        <v>3.5</v>
      </c>
      <c r="V13" s="7">
        <f t="shared" si="7"/>
        <v>6.5</v>
      </c>
      <c r="W13" s="4">
        <f t="shared" si="8"/>
        <v>8.25</v>
      </c>
      <c r="X13" s="4">
        <f t="shared" si="9"/>
        <v>2.25</v>
      </c>
    </row>
    <row r="14" spans="1:24" x14ac:dyDescent="0.2">
      <c r="A14" s="4" t="s">
        <v>8</v>
      </c>
      <c r="B14" s="4" t="str">
        <f t="shared" si="0"/>
        <v>S</v>
      </c>
      <c r="C14" s="4" t="s">
        <v>2</v>
      </c>
      <c r="D14" s="4" t="str">
        <f t="shared" si="1"/>
        <v>P</v>
      </c>
      <c r="E14" s="4" t="s">
        <v>191</v>
      </c>
      <c r="F14" s="4" t="str">
        <f t="shared" si="2"/>
        <v>Run</v>
      </c>
      <c r="G14" s="4" t="s">
        <v>81</v>
      </c>
      <c r="H14" s="4" t="s">
        <v>239</v>
      </c>
      <c r="I14" s="4" t="s">
        <v>257</v>
      </c>
      <c r="J14" s="4" t="str">
        <f t="shared" si="3"/>
        <v>(P) Run-of-mine (ROM) plants: Leaching - GW quality, SW quality/TSS, TDS, pH, Pollutants (e.g. metals/trace elements/sulfides/phosphorous)</v>
      </c>
      <c r="K14" s="6">
        <v>4</v>
      </c>
      <c r="L14" s="6">
        <v>6</v>
      </c>
      <c r="M14" s="4" t="s">
        <v>316</v>
      </c>
      <c r="N14" s="6">
        <v>-0.5</v>
      </c>
      <c r="O14" s="6">
        <v>0.5</v>
      </c>
      <c r="P14" s="4" t="s">
        <v>323</v>
      </c>
      <c r="Q14" s="5">
        <v>2.5</v>
      </c>
      <c r="R14" s="5">
        <v>4</v>
      </c>
      <c r="S14" s="5">
        <f t="shared" si="4"/>
        <v>6</v>
      </c>
      <c r="T14" s="5">
        <f t="shared" si="5"/>
        <v>10.5</v>
      </c>
      <c r="U14" s="7">
        <f t="shared" si="6"/>
        <v>3.5</v>
      </c>
      <c r="V14" s="7">
        <f t="shared" si="7"/>
        <v>6.5</v>
      </c>
      <c r="W14" s="4">
        <f t="shared" si="8"/>
        <v>8.25</v>
      </c>
      <c r="X14" s="4">
        <f t="shared" si="9"/>
        <v>2.25</v>
      </c>
    </row>
    <row r="15" spans="1:24" x14ac:dyDescent="0.2">
      <c r="A15" s="4" t="s">
        <v>7</v>
      </c>
      <c r="B15" s="4" t="str">
        <f t="shared" si="0"/>
        <v>U</v>
      </c>
      <c r="C15" s="4" t="s">
        <v>2</v>
      </c>
      <c r="D15" s="4" t="str">
        <f t="shared" si="1"/>
        <v>P</v>
      </c>
      <c r="E15" s="4" t="s">
        <v>181</v>
      </c>
      <c r="F15" s="4" t="str">
        <f t="shared" si="2"/>
        <v>Coa</v>
      </c>
      <c r="G15" s="4" t="s">
        <v>81</v>
      </c>
      <c r="H15" s="4" t="s">
        <v>239</v>
      </c>
      <c r="I15" s="4" t="s">
        <v>257</v>
      </c>
      <c r="J15" s="4" t="str">
        <f t="shared" si="3"/>
        <v>(P) Coal on-site transport: stockpiles: Leaching - GW quality, SW quality/TSS, TDS, pH, Pollutants (e.g. metals/trace elements/sulfides/phosphorous)</v>
      </c>
      <c r="K15" s="6">
        <v>4</v>
      </c>
      <c r="L15" s="6">
        <v>6</v>
      </c>
      <c r="M15" s="4" t="s">
        <v>316</v>
      </c>
      <c r="N15" s="6">
        <v>-0.5</v>
      </c>
      <c r="O15" s="6">
        <v>0.5</v>
      </c>
      <c r="P15" s="4" t="s">
        <v>323</v>
      </c>
      <c r="Q15" s="5">
        <v>2.5</v>
      </c>
      <c r="R15" s="5">
        <v>4</v>
      </c>
      <c r="S15" s="5">
        <f t="shared" si="4"/>
        <v>6</v>
      </c>
      <c r="T15" s="5">
        <f t="shared" si="5"/>
        <v>10.5</v>
      </c>
      <c r="U15" s="7">
        <f t="shared" si="6"/>
        <v>3.5</v>
      </c>
      <c r="V15" s="7">
        <f t="shared" si="7"/>
        <v>6.5</v>
      </c>
      <c r="W15" s="4">
        <f t="shared" si="8"/>
        <v>8.25</v>
      </c>
      <c r="X15" s="4">
        <f t="shared" si="9"/>
        <v>2.25</v>
      </c>
    </row>
    <row r="16" spans="1:24" x14ac:dyDescent="0.2">
      <c r="A16" s="4" t="s">
        <v>8</v>
      </c>
      <c r="B16" s="4" t="str">
        <f t="shared" si="0"/>
        <v>S</v>
      </c>
      <c r="C16" s="4" t="s">
        <v>2</v>
      </c>
      <c r="D16" s="4" t="str">
        <f t="shared" si="1"/>
        <v>P</v>
      </c>
      <c r="E16" s="4" t="s">
        <v>45</v>
      </c>
      <c r="F16" s="4" t="str">
        <f t="shared" si="2"/>
        <v>Tai</v>
      </c>
      <c r="G16" s="4" t="s">
        <v>81</v>
      </c>
      <c r="H16" s="4" t="s">
        <v>239</v>
      </c>
      <c r="I16" s="4" t="s">
        <v>257</v>
      </c>
      <c r="J16" s="4" t="str">
        <f t="shared" si="3"/>
        <v>(P) Tailings decant water dam: Leaching - GW quality, SW quality/TSS, TDS, pH, Pollutants (e.g. metals/trace elements/sulfides/phosphorous)</v>
      </c>
      <c r="K16" s="6">
        <v>3</v>
      </c>
      <c r="L16" s="6">
        <v>6</v>
      </c>
      <c r="M16" s="4" t="s">
        <v>314</v>
      </c>
      <c r="N16" s="6">
        <v>0</v>
      </c>
      <c r="O16" s="6">
        <v>0.5</v>
      </c>
      <c r="P16" s="4" t="s">
        <v>323</v>
      </c>
      <c r="Q16" s="5">
        <v>2.5</v>
      </c>
      <c r="R16" s="5">
        <v>4</v>
      </c>
      <c r="S16" s="5">
        <f t="shared" si="4"/>
        <v>5.5</v>
      </c>
      <c r="T16" s="5">
        <f t="shared" si="5"/>
        <v>10.5</v>
      </c>
      <c r="U16" s="7">
        <f t="shared" si="6"/>
        <v>3</v>
      </c>
      <c r="V16" s="7">
        <f t="shared" si="7"/>
        <v>6.5</v>
      </c>
      <c r="W16" s="4">
        <f t="shared" si="8"/>
        <v>8</v>
      </c>
      <c r="X16" s="4">
        <f t="shared" si="9"/>
        <v>2.5</v>
      </c>
    </row>
    <row r="17" spans="1:24" x14ac:dyDescent="0.2">
      <c r="A17" s="4" t="s">
        <v>6</v>
      </c>
      <c r="B17" s="4" t="str">
        <f t="shared" si="0"/>
        <v>O</v>
      </c>
      <c r="C17" s="4" t="s">
        <v>2</v>
      </c>
      <c r="D17" s="4" t="str">
        <f t="shared" si="1"/>
        <v>P</v>
      </c>
      <c r="E17" s="4" t="s">
        <v>192</v>
      </c>
      <c r="F17" s="4" t="str">
        <f t="shared" si="2"/>
        <v>Top</v>
      </c>
      <c r="G17" s="4" t="s">
        <v>101</v>
      </c>
      <c r="H17" s="4" t="s">
        <v>285</v>
      </c>
      <c r="I17" s="4" t="s">
        <v>306</v>
      </c>
      <c r="J17" s="4" t="str">
        <f t="shared" si="3"/>
        <v>(P) Topsoil excavation and storage: Runoff changes - GW quantity/volume (changed recharge), SW recharge (baseflow)/GW quantity, SW volume/quantity</v>
      </c>
      <c r="K17" s="6">
        <v>4</v>
      </c>
      <c r="L17" s="6">
        <v>7</v>
      </c>
      <c r="M17" s="4" t="s">
        <v>316</v>
      </c>
      <c r="N17" s="6">
        <v>-1.5</v>
      </c>
      <c r="O17" s="6">
        <v>-0.5</v>
      </c>
      <c r="P17" s="4" t="s">
        <v>323</v>
      </c>
      <c r="Q17" s="5">
        <v>3</v>
      </c>
      <c r="R17" s="5">
        <v>4</v>
      </c>
      <c r="S17" s="5">
        <f t="shared" si="4"/>
        <v>5.5</v>
      </c>
      <c r="T17" s="5">
        <f t="shared" si="5"/>
        <v>10.5</v>
      </c>
      <c r="U17" s="7">
        <f t="shared" si="6"/>
        <v>2.5</v>
      </c>
      <c r="V17" s="7">
        <f t="shared" si="7"/>
        <v>6.5</v>
      </c>
      <c r="W17" s="4">
        <f t="shared" si="8"/>
        <v>8</v>
      </c>
      <c r="X17" s="4">
        <f t="shared" si="9"/>
        <v>2.5</v>
      </c>
    </row>
    <row r="18" spans="1:24" x14ac:dyDescent="0.2">
      <c r="A18" s="4" t="s">
        <v>6</v>
      </c>
      <c r="B18" s="4" t="str">
        <f t="shared" si="0"/>
        <v>O</v>
      </c>
      <c r="C18" s="4" t="s">
        <v>4</v>
      </c>
      <c r="D18" s="4" t="str">
        <f t="shared" si="1"/>
        <v>M</v>
      </c>
      <c r="E18" s="4" t="s">
        <v>197</v>
      </c>
      <c r="F18" s="4" t="str">
        <f t="shared" si="2"/>
        <v>Pos</v>
      </c>
      <c r="G18" s="4" t="s">
        <v>113</v>
      </c>
      <c r="H18" s="4" t="s">
        <v>286</v>
      </c>
      <c r="I18" s="4" t="s">
        <v>245</v>
      </c>
      <c r="J18" s="4" t="str">
        <f t="shared" si="3"/>
        <v>(M) Post-closure water filling the pit: Artificial point of recharge - GW quantity/volume, GW quality/GW quantity, TDS</v>
      </c>
      <c r="K18" s="6">
        <v>5</v>
      </c>
      <c r="L18" s="6">
        <v>6</v>
      </c>
      <c r="M18" s="4" t="s">
        <v>316</v>
      </c>
      <c r="N18" s="6">
        <v>-1</v>
      </c>
      <c r="O18" s="6">
        <v>0</v>
      </c>
      <c r="P18" s="4" t="s">
        <v>323</v>
      </c>
      <c r="Q18" s="5">
        <v>2.5</v>
      </c>
      <c r="R18" s="5">
        <v>3.5</v>
      </c>
      <c r="S18" s="5">
        <f t="shared" si="4"/>
        <v>6.5</v>
      </c>
      <c r="T18" s="5">
        <f t="shared" si="5"/>
        <v>9.5</v>
      </c>
      <c r="U18" s="7">
        <f t="shared" si="6"/>
        <v>4</v>
      </c>
      <c r="V18" s="7">
        <f t="shared" si="7"/>
        <v>6</v>
      </c>
      <c r="W18" s="4">
        <f t="shared" si="8"/>
        <v>8</v>
      </c>
      <c r="X18" s="4">
        <f t="shared" si="9"/>
        <v>1.5</v>
      </c>
    </row>
    <row r="19" spans="1:24" x14ac:dyDescent="0.2">
      <c r="A19" s="4" t="s">
        <v>7</v>
      </c>
      <c r="B19" s="4" t="str">
        <f t="shared" si="0"/>
        <v>U</v>
      </c>
      <c r="C19" s="4" t="s">
        <v>2</v>
      </c>
      <c r="D19" s="4" t="str">
        <f t="shared" si="1"/>
        <v>P</v>
      </c>
      <c r="E19" s="4" t="s">
        <v>165</v>
      </c>
      <c r="F19" s="4" t="str">
        <f t="shared" si="2"/>
        <v>Sub</v>
      </c>
      <c r="G19" s="4" t="s">
        <v>166</v>
      </c>
      <c r="H19" s="4" t="s">
        <v>299</v>
      </c>
      <c r="I19" s="4" t="s">
        <v>309</v>
      </c>
      <c r="J19" s="4" t="str">
        <f t="shared" si="3"/>
        <v>(P) Subsidence management and monitoring: Poor management and monitoring - SW flow, SW directional characteristics, SW quality, GW flow, GW level, GW directional characteristics/SW flow, SW directional characteristics, GW flow, GW level</v>
      </c>
      <c r="K19" s="6">
        <v>4</v>
      </c>
      <c r="L19" s="6">
        <v>8</v>
      </c>
      <c r="M19" s="4" t="s">
        <v>318</v>
      </c>
      <c r="N19" s="6">
        <v>-1</v>
      </c>
      <c r="O19" s="6">
        <v>0</v>
      </c>
      <c r="P19" s="4" t="s">
        <v>324</v>
      </c>
      <c r="Q19" s="5">
        <v>1.5</v>
      </c>
      <c r="R19" s="5">
        <v>2.5</v>
      </c>
      <c r="S19" s="5">
        <f t="shared" si="4"/>
        <v>4.5</v>
      </c>
      <c r="T19" s="5">
        <f t="shared" si="5"/>
        <v>10.5</v>
      </c>
      <c r="U19" s="7">
        <f t="shared" si="6"/>
        <v>3</v>
      </c>
      <c r="V19" s="7">
        <f t="shared" si="7"/>
        <v>8</v>
      </c>
      <c r="W19" s="4">
        <f t="shared" si="8"/>
        <v>7.5</v>
      </c>
      <c r="X19" s="4">
        <f t="shared" si="9"/>
        <v>3</v>
      </c>
    </row>
    <row r="20" spans="1:24" x14ac:dyDescent="0.2">
      <c r="A20" s="4" t="s">
        <v>6</v>
      </c>
      <c r="B20" s="4" t="str">
        <f t="shared" si="0"/>
        <v>O</v>
      </c>
      <c r="C20" s="4" t="s">
        <v>4</v>
      </c>
      <c r="D20" s="4" t="str">
        <f t="shared" si="1"/>
        <v>M</v>
      </c>
      <c r="E20" s="4" t="s">
        <v>23</v>
      </c>
      <c r="F20" s="4" t="str">
        <f t="shared" si="2"/>
        <v>Pit</v>
      </c>
      <c r="G20" s="4" t="s">
        <v>234</v>
      </c>
      <c r="H20" s="4" t="s">
        <v>300</v>
      </c>
      <c r="I20" s="4" t="s">
        <v>307</v>
      </c>
      <c r="J20" s="4" t="str">
        <f t="shared" si="3"/>
        <v>(M) Pit backfill: Compaction / settlement - SW directional characteristics, GW directional characteristics/SW flow, SW volume/quantity, GW level</v>
      </c>
      <c r="K20" s="6">
        <v>4</v>
      </c>
      <c r="L20" s="6">
        <v>6</v>
      </c>
      <c r="M20" s="4" t="s">
        <v>111</v>
      </c>
      <c r="N20" s="6">
        <v>-0.5</v>
      </c>
      <c r="O20" s="6">
        <v>1</v>
      </c>
      <c r="P20" s="4" t="s">
        <v>323</v>
      </c>
      <c r="Q20" s="5">
        <v>1</v>
      </c>
      <c r="R20" s="5">
        <v>3</v>
      </c>
      <c r="S20" s="5">
        <f t="shared" si="4"/>
        <v>4.5</v>
      </c>
      <c r="T20" s="5">
        <f t="shared" si="5"/>
        <v>10</v>
      </c>
      <c r="U20" s="7">
        <f t="shared" si="6"/>
        <v>3.5</v>
      </c>
      <c r="V20" s="7">
        <f t="shared" si="7"/>
        <v>7</v>
      </c>
      <c r="W20" s="4">
        <f t="shared" si="8"/>
        <v>7.25</v>
      </c>
      <c r="X20" s="4">
        <f t="shared" si="9"/>
        <v>2.75</v>
      </c>
    </row>
    <row r="21" spans="1:24" x14ac:dyDescent="0.2">
      <c r="A21" s="4" t="s">
        <v>6</v>
      </c>
      <c r="B21" s="4" t="str">
        <f t="shared" si="0"/>
        <v>O</v>
      </c>
      <c r="C21" s="4" t="s">
        <v>4</v>
      </c>
      <c r="D21" s="4" t="str">
        <f t="shared" si="1"/>
        <v>M</v>
      </c>
      <c r="E21" s="4" t="s">
        <v>197</v>
      </c>
      <c r="F21" s="4" t="str">
        <f t="shared" si="2"/>
        <v>Pos</v>
      </c>
      <c r="G21" s="4" t="s">
        <v>112</v>
      </c>
      <c r="H21" s="4" t="s">
        <v>114</v>
      </c>
      <c r="I21" s="4" t="s">
        <v>257</v>
      </c>
      <c r="J21" s="4" t="str">
        <f t="shared" si="3"/>
        <v>(M) Post-closure water filling the pit: Enhanced aquifer interconnectivity - GW quality/TSS, TDS, pH, Pollutants (e.g. metals/trace elements/sulfides/phosphorous)</v>
      </c>
      <c r="K21" s="6">
        <v>4</v>
      </c>
      <c r="L21" s="6">
        <v>7</v>
      </c>
      <c r="M21" s="4" t="s">
        <v>316</v>
      </c>
      <c r="N21" s="6">
        <v>-2.5</v>
      </c>
      <c r="O21" s="6">
        <v>-0.5</v>
      </c>
      <c r="P21" s="4" t="s">
        <v>323</v>
      </c>
      <c r="Q21" s="5">
        <v>2.5</v>
      </c>
      <c r="R21" s="5">
        <v>4</v>
      </c>
      <c r="S21" s="5">
        <f t="shared" si="4"/>
        <v>4</v>
      </c>
      <c r="T21" s="5">
        <f t="shared" si="5"/>
        <v>10.5</v>
      </c>
      <c r="U21" s="7">
        <f t="shared" si="6"/>
        <v>1.5</v>
      </c>
      <c r="V21" s="7">
        <f t="shared" si="7"/>
        <v>6.5</v>
      </c>
      <c r="W21" s="4">
        <f t="shared" si="8"/>
        <v>7.25</v>
      </c>
      <c r="X21" s="4">
        <f t="shared" si="9"/>
        <v>3.25</v>
      </c>
    </row>
    <row r="22" spans="1:24" x14ac:dyDescent="0.2">
      <c r="A22" s="4" t="s">
        <v>6</v>
      </c>
      <c r="B22" s="4" t="str">
        <f t="shared" si="0"/>
        <v>O</v>
      </c>
      <c r="C22" s="4" t="s">
        <v>3</v>
      </c>
      <c r="D22" s="4" t="str">
        <f t="shared" si="1"/>
        <v>D</v>
      </c>
      <c r="E22" s="4" t="s">
        <v>26</v>
      </c>
      <c r="F22" s="4" t="str">
        <f t="shared" si="2"/>
        <v>Rai</v>
      </c>
      <c r="G22" s="4" t="s">
        <v>87</v>
      </c>
      <c r="H22" s="4" t="s">
        <v>287</v>
      </c>
      <c r="I22" s="4" t="s">
        <v>93</v>
      </c>
      <c r="J22" s="4" t="str">
        <f t="shared" si="3"/>
        <v>(D) Rainwater and runoff diversion: Change to natural surface drainage - SW volume/quantity, SW quality, GW quantity/volume/TSS, SW flow, GW flow</v>
      </c>
      <c r="K22" s="6">
        <v>5</v>
      </c>
      <c r="L22" s="6">
        <v>7</v>
      </c>
      <c r="M22" s="4" t="s">
        <v>316</v>
      </c>
      <c r="N22" s="6">
        <v>1</v>
      </c>
      <c r="O22" s="6">
        <v>2</v>
      </c>
      <c r="P22" s="4" t="s">
        <v>323</v>
      </c>
      <c r="Q22" s="5">
        <v>-0.5</v>
      </c>
      <c r="R22" s="5">
        <v>-0.5</v>
      </c>
      <c r="S22" s="5">
        <f t="shared" si="4"/>
        <v>5.5</v>
      </c>
      <c r="T22" s="5">
        <f t="shared" si="5"/>
        <v>8.5</v>
      </c>
      <c r="U22" s="7">
        <f t="shared" si="6"/>
        <v>6</v>
      </c>
      <c r="V22" s="7">
        <f t="shared" si="7"/>
        <v>9</v>
      </c>
      <c r="W22" s="4">
        <f t="shared" si="8"/>
        <v>7</v>
      </c>
      <c r="X22" s="4">
        <f t="shared" si="9"/>
        <v>1.5</v>
      </c>
    </row>
    <row r="23" spans="1:24" x14ac:dyDescent="0.2">
      <c r="A23" s="4" t="s">
        <v>6</v>
      </c>
      <c r="B23" s="4" t="str">
        <f t="shared" si="0"/>
        <v>O</v>
      </c>
      <c r="C23" s="4" t="s">
        <v>3</v>
      </c>
      <c r="D23" s="4" t="str">
        <f t="shared" si="1"/>
        <v>D</v>
      </c>
      <c r="E23" s="4" t="s">
        <v>201</v>
      </c>
      <c r="F23" s="4" t="str">
        <f t="shared" si="2"/>
        <v>Dam</v>
      </c>
      <c r="G23" s="4" t="s">
        <v>59</v>
      </c>
      <c r="H23" s="4" t="s">
        <v>287</v>
      </c>
      <c r="I23" s="4" t="s">
        <v>93</v>
      </c>
      <c r="J23" s="4" t="str">
        <f t="shared" si="3"/>
        <v>(D) Dam construction for freshwater storage: Disruption of natural surface drainage - SW volume/quantity, SW quality, GW quantity/volume/TSS, SW flow, GW flow</v>
      </c>
      <c r="K23" s="6">
        <v>4</v>
      </c>
      <c r="L23" s="6">
        <v>6</v>
      </c>
      <c r="M23" s="4" t="s">
        <v>316</v>
      </c>
      <c r="N23" s="6">
        <v>0</v>
      </c>
      <c r="O23" s="6">
        <v>1</v>
      </c>
      <c r="P23" s="4" t="s">
        <v>323</v>
      </c>
      <c r="Q23" s="5">
        <v>0</v>
      </c>
      <c r="R23" s="5">
        <v>3</v>
      </c>
      <c r="S23" s="5">
        <f t="shared" si="4"/>
        <v>4</v>
      </c>
      <c r="T23" s="5">
        <f t="shared" si="5"/>
        <v>10</v>
      </c>
      <c r="U23" s="7">
        <f t="shared" si="6"/>
        <v>4</v>
      </c>
      <c r="V23" s="7">
        <f t="shared" si="7"/>
        <v>7</v>
      </c>
      <c r="W23" s="4">
        <f t="shared" si="8"/>
        <v>7</v>
      </c>
      <c r="X23" s="4">
        <f t="shared" si="9"/>
        <v>3</v>
      </c>
    </row>
    <row r="24" spans="1:24" x14ac:dyDescent="0.2">
      <c r="A24" s="4" t="s">
        <v>6</v>
      </c>
      <c r="B24" s="4" t="str">
        <f t="shared" si="0"/>
        <v>O</v>
      </c>
      <c r="C24" s="4" t="s">
        <v>3</v>
      </c>
      <c r="D24" s="4" t="str">
        <f t="shared" si="1"/>
        <v>D</v>
      </c>
      <c r="E24" s="4" t="s">
        <v>91</v>
      </c>
      <c r="F24" s="4" t="str">
        <f t="shared" si="2"/>
        <v>Dam</v>
      </c>
      <c r="G24" s="4" t="s">
        <v>59</v>
      </c>
      <c r="H24" s="4" t="s">
        <v>287</v>
      </c>
      <c r="I24" s="4" t="s">
        <v>93</v>
      </c>
      <c r="J24" s="4" t="str">
        <f t="shared" si="3"/>
        <v>(D) Dam construction for tailings storage: Disruption of natural surface drainage - SW volume/quantity, SW quality, GW quantity/volume/TSS, SW flow, GW flow</v>
      </c>
      <c r="K24" s="6">
        <v>4</v>
      </c>
      <c r="L24" s="6">
        <v>6</v>
      </c>
      <c r="M24" s="4" t="s">
        <v>316</v>
      </c>
      <c r="N24" s="6">
        <v>0</v>
      </c>
      <c r="O24" s="6">
        <v>1</v>
      </c>
      <c r="P24" s="4" t="s">
        <v>323</v>
      </c>
      <c r="Q24" s="5">
        <v>0</v>
      </c>
      <c r="R24" s="5">
        <v>3</v>
      </c>
      <c r="S24" s="5">
        <f t="shared" si="4"/>
        <v>4</v>
      </c>
      <c r="T24" s="5">
        <f t="shared" si="5"/>
        <v>10</v>
      </c>
      <c r="U24" s="7">
        <f t="shared" si="6"/>
        <v>4</v>
      </c>
      <c r="V24" s="7">
        <f t="shared" si="7"/>
        <v>7</v>
      </c>
      <c r="W24" s="4">
        <f t="shared" si="8"/>
        <v>7</v>
      </c>
      <c r="X24" s="4">
        <f t="shared" si="9"/>
        <v>3</v>
      </c>
    </row>
    <row r="25" spans="1:24" x14ac:dyDescent="0.2">
      <c r="A25" s="4" t="s">
        <v>7</v>
      </c>
      <c r="B25" s="4" t="str">
        <f t="shared" si="0"/>
        <v>U</v>
      </c>
      <c r="C25" s="4" t="s">
        <v>3</v>
      </c>
      <c r="D25" s="4" t="str">
        <f t="shared" si="1"/>
        <v>D</v>
      </c>
      <c r="E25" s="4" t="s">
        <v>276</v>
      </c>
      <c r="F25" s="4" t="str">
        <f t="shared" si="2"/>
        <v>Dev</v>
      </c>
      <c r="G25" s="4" t="s">
        <v>173</v>
      </c>
      <c r="H25" s="4" t="s">
        <v>133</v>
      </c>
      <c r="I25" s="4" t="s">
        <v>303</v>
      </c>
      <c r="J25" s="4" t="str">
        <f t="shared" si="3"/>
        <v>(D) Development of mine panels (construction of roadways): GW dewatering - GW level/GW level, change in GW pressure, GW quality</v>
      </c>
      <c r="K25" s="6">
        <v>3</v>
      </c>
      <c r="L25" s="6">
        <v>5</v>
      </c>
      <c r="M25" s="4" t="s">
        <v>316</v>
      </c>
      <c r="N25" s="6">
        <v>0</v>
      </c>
      <c r="O25" s="6">
        <v>1</v>
      </c>
      <c r="P25" s="4" t="s">
        <v>323</v>
      </c>
      <c r="Q25" s="5">
        <v>2</v>
      </c>
      <c r="R25" s="5">
        <v>3</v>
      </c>
      <c r="S25" s="5">
        <f t="shared" si="4"/>
        <v>5</v>
      </c>
      <c r="T25" s="5">
        <f t="shared" si="5"/>
        <v>9</v>
      </c>
      <c r="U25" s="7">
        <f t="shared" si="6"/>
        <v>3</v>
      </c>
      <c r="V25" s="7">
        <f t="shared" si="7"/>
        <v>6</v>
      </c>
      <c r="W25" s="4">
        <f t="shared" si="8"/>
        <v>7</v>
      </c>
      <c r="X25" s="4">
        <f t="shared" si="9"/>
        <v>2</v>
      </c>
    </row>
    <row r="26" spans="1:24" x14ac:dyDescent="0.2">
      <c r="A26" s="4" t="s">
        <v>6</v>
      </c>
      <c r="B26" s="4" t="str">
        <f t="shared" si="0"/>
        <v>O</v>
      </c>
      <c r="C26" s="4" t="s">
        <v>2</v>
      </c>
      <c r="D26" s="4" t="str">
        <f t="shared" si="1"/>
        <v>P</v>
      </c>
      <c r="E26" s="4" t="s">
        <v>105</v>
      </c>
      <c r="F26" s="4" t="str">
        <f t="shared" si="2"/>
        <v>Pit</v>
      </c>
      <c r="G26" s="4" t="s">
        <v>103</v>
      </c>
      <c r="H26" s="4" t="s">
        <v>289</v>
      </c>
      <c r="I26" s="4" t="s">
        <v>302</v>
      </c>
      <c r="J26" s="4" t="str">
        <f t="shared" si="3"/>
        <v>(P) Pit wall (stabilisation) dewatering, treatment, reuse and disposal : Deliberate - GW flow, GW directional characteristics, GW quantity/volume, change in GW pressure, SW flow/GW flow, change in GW pressure, SW flow</v>
      </c>
      <c r="K26" s="6">
        <v>6</v>
      </c>
      <c r="L26" s="6">
        <v>8</v>
      </c>
      <c r="M26" s="4" t="s">
        <v>316</v>
      </c>
      <c r="N26" s="6">
        <v>-2</v>
      </c>
      <c r="O26" s="6">
        <v>-1</v>
      </c>
      <c r="P26" s="4" t="s">
        <v>104</v>
      </c>
      <c r="Q26" s="5">
        <v>0.5</v>
      </c>
      <c r="R26" s="5">
        <v>2</v>
      </c>
      <c r="S26" s="5">
        <f t="shared" si="4"/>
        <v>4.5</v>
      </c>
      <c r="T26" s="5">
        <f t="shared" si="5"/>
        <v>9</v>
      </c>
      <c r="U26" s="7">
        <f t="shared" si="6"/>
        <v>4</v>
      </c>
      <c r="V26" s="7">
        <f t="shared" si="7"/>
        <v>7</v>
      </c>
      <c r="W26" s="4">
        <f t="shared" si="8"/>
        <v>6.75</v>
      </c>
      <c r="X26" s="4">
        <f t="shared" si="9"/>
        <v>2.25</v>
      </c>
    </row>
    <row r="27" spans="1:24" x14ac:dyDescent="0.2">
      <c r="A27" s="4" t="s">
        <v>6</v>
      </c>
      <c r="B27" s="4" t="str">
        <f t="shared" si="0"/>
        <v>O</v>
      </c>
      <c r="C27" s="4" t="s">
        <v>3</v>
      </c>
      <c r="D27" s="4" t="str">
        <f t="shared" si="1"/>
        <v>D</v>
      </c>
      <c r="E27" s="4" t="s">
        <v>18</v>
      </c>
      <c r="F27" s="4" t="str">
        <f t="shared" si="2"/>
        <v>Gro</v>
      </c>
      <c r="G27" s="4" t="s">
        <v>97</v>
      </c>
      <c r="H27" s="4" t="s">
        <v>171</v>
      </c>
      <c r="I27" s="4" t="s">
        <v>279</v>
      </c>
      <c r="J27" s="4" t="str">
        <f t="shared" si="3"/>
        <v>(D) Groundwater monitoring bore construction: Incomplete/compromised cementing/casing (linking aquifers) - GW composition, GW quality/GW composition, Hydrocarbons</v>
      </c>
      <c r="K27" s="6">
        <v>3</v>
      </c>
      <c r="L27" s="6">
        <v>4</v>
      </c>
      <c r="M27" s="4" t="s">
        <v>98</v>
      </c>
      <c r="N27" s="6">
        <v>-0.5</v>
      </c>
      <c r="O27" s="6">
        <v>0.5</v>
      </c>
      <c r="P27" s="4" t="s">
        <v>321</v>
      </c>
      <c r="Q27" s="5">
        <v>2.5</v>
      </c>
      <c r="R27" s="5">
        <v>4</v>
      </c>
      <c r="S27" s="5">
        <f t="shared" si="4"/>
        <v>5</v>
      </c>
      <c r="T27" s="5">
        <f t="shared" si="5"/>
        <v>8.5</v>
      </c>
      <c r="U27" s="7">
        <f t="shared" si="6"/>
        <v>2.5</v>
      </c>
      <c r="V27" s="7">
        <f t="shared" si="7"/>
        <v>4.5</v>
      </c>
      <c r="W27" s="4">
        <f t="shared" si="8"/>
        <v>6.75</v>
      </c>
      <c r="X27" s="4">
        <f t="shared" si="9"/>
        <v>1.75</v>
      </c>
    </row>
    <row r="28" spans="1:24" x14ac:dyDescent="0.2">
      <c r="A28" s="4" t="s">
        <v>6</v>
      </c>
      <c r="B28" s="4" t="str">
        <f t="shared" si="0"/>
        <v>O</v>
      </c>
      <c r="C28" s="4" t="s">
        <v>2</v>
      </c>
      <c r="D28" s="4" t="str">
        <f t="shared" si="1"/>
        <v>P</v>
      </c>
      <c r="E28" s="4" t="s">
        <v>183</v>
      </c>
      <c r="F28" s="4" t="str">
        <f t="shared" si="2"/>
        <v>Gro</v>
      </c>
      <c r="G28" s="4" t="s">
        <v>97</v>
      </c>
      <c r="H28" s="4" t="s">
        <v>171</v>
      </c>
      <c r="I28" s="4" t="s">
        <v>279</v>
      </c>
      <c r="J28" s="4" t="str">
        <f t="shared" si="3"/>
        <v>(P) Groundwater monitoring bore construction or expansion: Incomplete/compromised cementing/casing (linking aquifers) - GW composition, GW quality/GW composition, Hydrocarbons</v>
      </c>
      <c r="K28" s="6">
        <v>3</v>
      </c>
      <c r="L28" s="6">
        <v>4</v>
      </c>
      <c r="M28" s="4" t="s">
        <v>98</v>
      </c>
      <c r="N28" s="6">
        <v>-0.5</v>
      </c>
      <c r="O28" s="6">
        <v>0.5</v>
      </c>
      <c r="P28" s="4" t="s">
        <v>321</v>
      </c>
      <c r="Q28" s="5">
        <v>2.5</v>
      </c>
      <c r="R28" s="5">
        <v>4</v>
      </c>
      <c r="S28" s="5">
        <f t="shared" si="4"/>
        <v>5</v>
      </c>
      <c r="T28" s="5">
        <f t="shared" si="5"/>
        <v>8.5</v>
      </c>
      <c r="U28" s="7">
        <f t="shared" si="6"/>
        <v>2.5</v>
      </c>
      <c r="V28" s="7">
        <f t="shared" si="7"/>
        <v>4.5</v>
      </c>
      <c r="W28" s="4">
        <f t="shared" si="8"/>
        <v>6.75</v>
      </c>
      <c r="X28" s="4">
        <f t="shared" si="9"/>
        <v>1.75</v>
      </c>
    </row>
    <row r="29" spans="1:24" x14ac:dyDescent="0.2">
      <c r="A29" s="4" t="s">
        <v>6</v>
      </c>
      <c r="B29" s="4" t="str">
        <f t="shared" si="0"/>
        <v>O</v>
      </c>
      <c r="C29" s="4" t="s">
        <v>3</v>
      </c>
      <c r="D29" s="4" t="str">
        <f t="shared" si="1"/>
        <v>D</v>
      </c>
      <c r="E29" s="4" t="s">
        <v>22</v>
      </c>
      <c r="F29" s="4" t="str">
        <f t="shared" si="2"/>
        <v>Was</v>
      </c>
      <c r="G29" s="4" t="s">
        <v>220</v>
      </c>
      <c r="H29" s="4" t="s">
        <v>298</v>
      </c>
      <c r="I29" s="4" t="s">
        <v>93</v>
      </c>
      <c r="J29" s="4" t="str">
        <f t="shared" si="3"/>
        <v>(D) Waste rock blasting, excavation and storage: Disruption of natural surface drainage: Pit - SW directional characteristics, SW volume/quantity, SW quality, GW directional characteristics, GW quantity/volume, GW quality/TSS, SW flow, GW flow</v>
      </c>
      <c r="K29" s="6">
        <v>4</v>
      </c>
      <c r="L29" s="6">
        <v>7</v>
      </c>
      <c r="M29" s="4" t="s">
        <v>316</v>
      </c>
      <c r="N29" s="6">
        <v>-1</v>
      </c>
      <c r="O29" s="6">
        <v>0</v>
      </c>
      <c r="P29" s="4" t="s">
        <v>323</v>
      </c>
      <c r="Q29" s="5">
        <v>0</v>
      </c>
      <c r="R29" s="5">
        <v>3</v>
      </c>
      <c r="S29" s="5">
        <f t="shared" si="4"/>
        <v>3</v>
      </c>
      <c r="T29" s="5">
        <f t="shared" si="5"/>
        <v>10</v>
      </c>
      <c r="U29" s="7">
        <f t="shared" si="6"/>
        <v>3</v>
      </c>
      <c r="V29" s="7">
        <f t="shared" si="7"/>
        <v>7</v>
      </c>
      <c r="W29" s="4">
        <f t="shared" si="8"/>
        <v>6.5</v>
      </c>
      <c r="X29" s="4">
        <f t="shared" si="9"/>
        <v>3.5</v>
      </c>
    </row>
    <row r="30" spans="1:24" x14ac:dyDescent="0.2">
      <c r="A30" s="4" t="s">
        <v>6</v>
      </c>
      <c r="B30" s="4" t="str">
        <f t="shared" si="0"/>
        <v>O</v>
      </c>
      <c r="C30" s="4" t="s">
        <v>1</v>
      </c>
      <c r="D30" s="4" t="str">
        <f t="shared" si="1"/>
        <v>E</v>
      </c>
      <c r="E30" s="4" t="s">
        <v>82</v>
      </c>
      <c r="F30" s="4" t="str">
        <f t="shared" si="2"/>
        <v>Aba</v>
      </c>
      <c r="G30" s="4" t="s">
        <v>83</v>
      </c>
      <c r="H30" s="4" t="s">
        <v>171</v>
      </c>
      <c r="I30" s="4" t="s">
        <v>279</v>
      </c>
      <c r="J30" s="4" t="str">
        <f t="shared" si="3"/>
        <v>(E) Abandonment: Bore leakage between aquifers - GW composition, GW quality/GW composition, Hydrocarbons</v>
      </c>
      <c r="K30" s="6">
        <v>3</v>
      </c>
      <c r="L30" s="6">
        <v>6</v>
      </c>
      <c r="M30" s="4" t="s">
        <v>319</v>
      </c>
      <c r="N30" s="6">
        <v>-2</v>
      </c>
      <c r="O30" s="6">
        <v>-0.5</v>
      </c>
      <c r="P30" s="4" t="s">
        <v>321</v>
      </c>
      <c r="Q30" s="5">
        <v>2.5</v>
      </c>
      <c r="R30" s="5">
        <v>4</v>
      </c>
      <c r="S30" s="5">
        <f t="shared" si="4"/>
        <v>3.5</v>
      </c>
      <c r="T30" s="5">
        <f t="shared" si="5"/>
        <v>9.5</v>
      </c>
      <c r="U30" s="7">
        <f t="shared" si="6"/>
        <v>1</v>
      </c>
      <c r="V30" s="7">
        <f t="shared" si="7"/>
        <v>5.5</v>
      </c>
      <c r="W30" s="4">
        <f t="shared" si="8"/>
        <v>6.5</v>
      </c>
      <c r="X30" s="4">
        <f t="shared" si="9"/>
        <v>3</v>
      </c>
    </row>
    <row r="31" spans="1:24" x14ac:dyDescent="0.2">
      <c r="A31" s="4" t="s">
        <v>7</v>
      </c>
      <c r="B31" s="4" t="str">
        <f t="shared" si="0"/>
        <v>U</v>
      </c>
      <c r="C31" s="4" t="s">
        <v>1</v>
      </c>
      <c r="D31" s="4" t="str">
        <f t="shared" si="1"/>
        <v>E</v>
      </c>
      <c r="E31" s="4" t="s">
        <v>82</v>
      </c>
      <c r="F31" s="4" t="str">
        <f t="shared" si="2"/>
        <v>Aba</v>
      </c>
      <c r="G31" s="4" t="s">
        <v>83</v>
      </c>
      <c r="H31" s="4" t="s">
        <v>171</v>
      </c>
      <c r="I31" s="4" t="s">
        <v>279</v>
      </c>
      <c r="J31" s="4" t="str">
        <f t="shared" si="3"/>
        <v>(E) Abandonment: Bore leakage between aquifers - GW composition, GW quality/GW composition, Hydrocarbons</v>
      </c>
      <c r="K31" s="6">
        <v>3</v>
      </c>
      <c r="L31" s="6">
        <v>6</v>
      </c>
      <c r="M31" s="4" t="s">
        <v>319</v>
      </c>
      <c r="N31" s="6">
        <v>-2</v>
      </c>
      <c r="O31" s="6">
        <v>-0.5</v>
      </c>
      <c r="P31" s="4" t="s">
        <v>321</v>
      </c>
      <c r="Q31" s="5">
        <v>2.5</v>
      </c>
      <c r="R31" s="5">
        <v>4</v>
      </c>
      <c r="S31" s="5">
        <f t="shared" si="4"/>
        <v>3.5</v>
      </c>
      <c r="T31" s="5">
        <f t="shared" si="5"/>
        <v>9.5</v>
      </c>
      <c r="U31" s="7">
        <f t="shared" si="6"/>
        <v>1</v>
      </c>
      <c r="V31" s="7">
        <f t="shared" si="7"/>
        <v>5.5</v>
      </c>
      <c r="W31" s="4">
        <f t="shared" si="8"/>
        <v>6.5</v>
      </c>
      <c r="X31" s="4">
        <f t="shared" si="9"/>
        <v>3</v>
      </c>
    </row>
    <row r="32" spans="1:24" x14ac:dyDescent="0.2">
      <c r="A32" s="4" t="s">
        <v>7</v>
      </c>
      <c r="B32" s="4" t="str">
        <f t="shared" si="0"/>
        <v>U</v>
      </c>
      <c r="C32" s="4" t="s">
        <v>2</v>
      </c>
      <c r="D32" s="4" t="str">
        <f t="shared" si="1"/>
        <v>P</v>
      </c>
      <c r="E32" s="4" t="s">
        <v>150</v>
      </c>
      <c r="F32" s="4" t="str">
        <f t="shared" si="2"/>
        <v>Gas</v>
      </c>
      <c r="G32" s="4" t="s">
        <v>151</v>
      </c>
      <c r="H32" s="4" t="s">
        <v>171</v>
      </c>
      <c r="I32" s="4" t="s">
        <v>279</v>
      </c>
      <c r="J32" s="4" t="str">
        <f t="shared" si="3"/>
        <v>(P) Gas post-drainage, surface to goaf: abandonment: Leakage between aquifers - GW composition, GW quality/GW composition, Hydrocarbons</v>
      </c>
      <c r="K32" s="6">
        <v>3</v>
      </c>
      <c r="L32" s="6">
        <v>5</v>
      </c>
      <c r="M32" s="4" t="s">
        <v>319</v>
      </c>
      <c r="N32" s="6">
        <v>-1.5</v>
      </c>
      <c r="O32" s="6">
        <v>0</v>
      </c>
      <c r="P32" s="4" t="s">
        <v>321</v>
      </c>
      <c r="Q32" s="5">
        <v>2.5</v>
      </c>
      <c r="R32" s="5">
        <v>4</v>
      </c>
      <c r="S32" s="5">
        <f t="shared" si="4"/>
        <v>4</v>
      </c>
      <c r="T32" s="5">
        <f t="shared" si="5"/>
        <v>9</v>
      </c>
      <c r="U32" s="7">
        <f t="shared" si="6"/>
        <v>1.5</v>
      </c>
      <c r="V32" s="7">
        <f t="shared" si="7"/>
        <v>5</v>
      </c>
      <c r="W32" s="4">
        <f t="shared" si="8"/>
        <v>6.5</v>
      </c>
      <c r="X32" s="4">
        <f t="shared" si="9"/>
        <v>2.5</v>
      </c>
    </row>
    <row r="33" spans="1:24" x14ac:dyDescent="0.2">
      <c r="A33" s="4" t="s">
        <v>7</v>
      </c>
      <c r="B33" s="4" t="str">
        <f t="shared" si="0"/>
        <v>U</v>
      </c>
      <c r="C33" s="4" t="s">
        <v>3</v>
      </c>
      <c r="D33" s="4" t="str">
        <f t="shared" si="1"/>
        <v>D</v>
      </c>
      <c r="E33" s="4" t="s">
        <v>135</v>
      </c>
      <c r="F33" s="4" t="str">
        <f t="shared" si="2"/>
        <v>Was</v>
      </c>
      <c r="G33" s="4" t="s">
        <v>224</v>
      </c>
      <c r="H33" s="4" t="s">
        <v>239</v>
      </c>
      <c r="I33" s="4" t="s">
        <v>257</v>
      </c>
      <c r="J33" s="4" t="str">
        <f t="shared" si="3"/>
        <v>(D) Waste rock removal and storage during construction of mine access (adit/shaft/incline): Leaching:  waste storage - GW quality, SW quality/TSS, TDS, pH, Pollutants (e.g. metals/trace elements/sulfides/phosphorous)</v>
      </c>
      <c r="K33" s="6">
        <v>3</v>
      </c>
      <c r="L33" s="6">
        <v>4</v>
      </c>
      <c r="M33" s="4" t="s">
        <v>316</v>
      </c>
      <c r="N33" s="6">
        <v>-0.5</v>
      </c>
      <c r="O33" s="6">
        <v>0</v>
      </c>
      <c r="P33" s="4" t="s">
        <v>323</v>
      </c>
      <c r="Q33" s="5">
        <v>2.5</v>
      </c>
      <c r="R33" s="5">
        <v>4</v>
      </c>
      <c r="S33" s="5">
        <f t="shared" si="4"/>
        <v>5</v>
      </c>
      <c r="T33" s="5">
        <f t="shared" si="5"/>
        <v>8</v>
      </c>
      <c r="U33" s="7">
        <f t="shared" si="6"/>
        <v>2.5</v>
      </c>
      <c r="V33" s="7">
        <f t="shared" si="7"/>
        <v>4</v>
      </c>
      <c r="W33" s="4">
        <f t="shared" si="8"/>
        <v>6.5</v>
      </c>
      <c r="X33" s="4">
        <f t="shared" si="9"/>
        <v>1.5</v>
      </c>
    </row>
    <row r="34" spans="1:24" x14ac:dyDescent="0.2">
      <c r="A34" s="4" t="s">
        <v>7</v>
      </c>
      <c r="B34" s="4" t="str">
        <f t="shared" si="0"/>
        <v>U</v>
      </c>
      <c r="C34" s="4" t="s">
        <v>3</v>
      </c>
      <c r="D34" s="4" t="str">
        <f t="shared" si="1"/>
        <v>D</v>
      </c>
      <c r="E34" s="4" t="s">
        <v>90</v>
      </c>
      <c r="F34" s="4" t="str">
        <f t="shared" si="2"/>
        <v>Dam</v>
      </c>
      <c r="G34" s="4" t="s">
        <v>59</v>
      </c>
      <c r="H34" s="4" t="s">
        <v>287</v>
      </c>
      <c r="I34" s="4" t="s">
        <v>93</v>
      </c>
      <c r="J34" s="4" t="str">
        <f t="shared" si="3"/>
        <v>(D) Dam construction for mine water storage: Disruption of natural surface drainage - SW volume/quantity, SW quality, GW quantity/volume/TSS, SW flow, GW flow</v>
      </c>
      <c r="K34" s="6">
        <v>4</v>
      </c>
      <c r="L34" s="6">
        <v>6</v>
      </c>
      <c r="M34" s="4" t="s">
        <v>316</v>
      </c>
      <c r="N34" s="6">
        <v>-0.5</v>
      </c>
      <c r="O34" s="6">
        <v>0</v>
      </c>
      <c r="P34" s="4" t="s">
        <v>323</v>
      </c>
      <c r="Q34" s="5">
        <v>0</v>
      </c>
      <c r="R34" s="5">
        <v>3</v>
      </c>
      <c r="S34" s="5">
        <f t="shared" si="4"/>
        <v>3.5</v>
      </c>
      <c r="T34" s="5">
        <f t="shared" si="5"/>
        <v>9</v>
      </c>
      <c r="U34" s="7">
        <f t="shared" si="6"/>
        <v>3.5</v>
      </c>
      <c r="V34" s="7">
        <f t="shared" si="7"/>
        <v>6</v>
      </c>
      <c r="W34" s="4">
        <f t="shared" si="8"/>
        <v>6.25</v>
      </c>
      <c r="X34" s="4">
        <f t="shared" si="9"/>
        <v>2.75</v>
      </c>
    </row>
    <row r="35" spans="1:24" x14ac:dyDescent="0.2">
      <c r="A35" s="4" t="s">
        <v>7</v>
      </c>
      <c r="B35" s="4" t="str">
        <f t="shared" si="0"/>
        <v>U</v>
      </c>
      <c r="C35" s="4" t="s">
        <v>3</v>
      </c>
      <c r="D35" s="4" t="str">
        <f t="shared" si="1"/>
        <v>D</v>
      </c>
      <c r="E35" s="4" t="s">
        <v>91</v>
      </c>
      <c r="F35" s="4" t="str">
        <f t="shared" si="2"/>
        <v>Dam</v>
      </c>
      <c r="G35" s="4" t="s">
        <v>59</v>
      </c>
      <c r="H35" s="4" t="s">
        <v>287</v>
      </c>
      <c r="I35" s="4" t="s">
        <v>93</v>
      </c>
      <c r="J35" s="4" t="str">
        <f t="shared" si="3"/>
        <v>(D) Dam construction for tailings storage: Disruption of natural surface drainage - SW volume/quantity, SW quality, GW quantity/volume/TSS, SW flow, GW flow</v>
      </c>
      <c r="K35" s="6">
        <v>4</v>
      </c>
      <c r="L35" s="6">
        <v>6</v>
      </c>
      <c r="M35" s="4" t="s">
        <v>316</v>
      </c>
      <c r="N35" s="6">
        <v>-0.5</v>
      </c>
      <c r="O35" s="6">
        <v>0</v>
      </c>
      <c r="P35" s="4" t="s">
        <v>323</v>
      </c>
      <c r="Q35" s="5">
        <v>0</v>
      </c>
      <c r="R35" s="5">
        <v>3</v>
      </c>
      <c r="S35" s="5">
        <f t="shared" si="4"/>
        <v>3.5</v>
      </c>
      <c r="T35" s="5">
        <f t="shared" si="5"/>
        <v>9</v>
      </c>
      <c r="U35" s="7">
        <f t="shared" si="6"/>
        <v>3.5</v>
      </c>
      <c r="V35" s="7">
        <f t="shared" si="7"/>
        <v>6</v>
      </c>
      <c r="W35" s="4">
        <f t="shared" si="8"/>
        <v>6.25</v>
      </c>
      <c r="X35" s="4">
        <f t="shared" si="9"/>
        <v>2.75</v>
      </c>
    </row>
    <row r="36" spans="1:24" x14ac:dyDescent="0.2">
      <c r="A36" s="4" t="s">
        <v>6</v>
      </c>
      <c r="B36" s="4" t="str">
        <f t="shared" si="0"/>
        <v>O</v>
      </c>
      <c r="C36" s="4" t="s">
        <v>3</v>
      </c>
      <c r="D36" s="4" t="str">
        <f t="shared" si="1"/>
        <v>D</v>
      </c>
      <c r="E36" s="4" t="s">
        <v>88</v>
      </c>
      <c r="F36" s="4" t="str">
        <f t="shared" si="2"/>
        <v>Cre</v>
      </c>
      <c r="G36" s="4" t="s">
        <v>87</v>
      </c>
      <c r="H36" s="4" t="s">
        <v>297</v>
      </c>
      <c r="I36" s="4" t="s">
        <v>62</v>
      </c>
      <c r="J36" s="4" t="str">
        <f t="shared" si="3"/>
        <v>(D) Creek line diversion: Change to natural surface drainage - SW directional characteristics, SW volume/quantity, SW quality/TSS, SW flow</v>
      </c>
      <c r="K36" s="6">
        <v>5</v>
      </c>
      <c r="L36" s="6">
        <v>7</v>
      </c>
      <c r="M36" s="4" t="s">
        <v>316</v>
      </c>
      <c r="N36" s="6">
        <v>0</v>
      </c>
      <c r="O36" s="6">
        <v>1</v>
      </c>
      <c r="P36" s="4" t="s">
        <v>323</v>
      </c>
      <c r="Q36" s="5">
        <v>-0.5</v>
      </c>
      <c r="R36" s="5">
        <v>-0.5</v>
      </c>
      <c r="S36" s="5">
        <f t="shared" si="4"/>
        <v>4.5</v>
      </c>
      <c r="T36" s="5">
        <f t="shared" si="5"/>
        <v>7.5</v>
      </c>
      <c r="U36" s="7">
        <f t="shared" si="6"/>
        <v>5</v>
      </c>
      <c r="V36" s="7">
        <f t="shared" si="7"/>
        <v>8</v>
      </c>
      <c r="W36" s="4">
        <f t="shared" si="8"/>
        <v>6</v>
      </c>
      <c r="X36" s="4">
        <f t="shared" si="9"/>
        <v>1.5</v>
      </c>
    </row>
    <row r="37" spans="1:24" x14ac:dyDescent="0.2">
      <c r="A37" s="4" t="s">
        <v>6</v>
      </c>
      <c r="B37" s="4" t="str">
        <f t="shared" si="0"/>
        <v>O</v>
      </c>
      <c r="C37" s="4" t="s">
        <v>3</v>
      </c>
      <c r="D37" s="4" t="str">
        <f t="shared" si="1"/>
        <v>D</v>
      </c>
      <c r="E37" s="4" t="s">
        <v>90</v>
      </c>
      <c r="F37" s="4" t="str">
        <f t="shared" si="2"/>
        <v>Dam</v>
      </c>
      <c r="G37" s="4" t="s">
        <v>59</v>
      </c>
      <c r="H37" s="4" t="s">
        <v>287</v>
      </c>
      <c r="I37" s="4" t="s">
        <v>93</v>
      </c>
      <c r="J37" s="4" t="str">
        <f t="shared" si="3"/>
        <v>(D) Dam construction for mine water storage: Disruption of natural surface drainage - SW volume/quantity, SW quality, GW quantity/volume/TSS, SW flow, GW flow</v>
      </c>
      <c r="K37" s="6">
        <v>4</v>
      </c>
      <c r="L37" s="6">
        <v>6</v>
      </c>
      <c r="M37" s="4" t="s">
        <v>316</v>
      </c>
      <c r="N37" s="6">
        <v>0</v>
      </c>
      <c r="O37" s="6">
        <v>1</v>
      </c>
      <c r="P37" s="4" t="s">
        <v>323</v>
      </c>
      <c r="Q37" s="5">
        <v>0</v>
      </c>
      <c r="R37" s="5">
        <v>1</v>
      </c>
      <c r="S37" s="5">
        <f t="shared" si="4"/>
        <v>4</v>
      </c>
      <c r="T37" s="5">
        <f t="shared" si="5"/>
        <v>8</v>
      </c>
      <c r="U37" s="7">
        <f t="shared" si="6"/>
        <v>4</v>
      </c>
      <c r="V37" s="7">
        <f t="shared" si="7"/>
        <v>7</v>
      </c>
      <c r="W37" s="4">
        <f t="shared" si="8"/>
        <v>6</v>
      </c>
      <c r="X37" s="4">
        <f t="shared" si="9"/>
        <v>2</v>
      </c>
    </row>
    <row r="38" spans="1:24" x14ac:dyDescent="0.2">
      <c r="A38" s="4" t="s">
        <v>6</v>
      </c>
      <c r="B38" s="4" t="str">
        <f t="shared" si="0"/>
        <v>O</v>
      </c>
      <c r="C38" s="4" t="s">
        <v>4</v>
      </c>
      <c r="D38" s="4" t="str">
        <f t="shared" si="1"/>
        <v>M</v>
      </c>
      <c r="E38" s="4" t="s">
        <v>197</v>
      </c>
      <c r="F38" s="4" t="str">
        <f t="shared" si="2"/>
        <v>Pos</v>
      </c>
      <c r="G38" s="4" t="s">
        <v>273</v>
      </c>
      <c r="H38" s="4" t="s">
        <v>326</v>
      </c>
      <c r="I38" s="4" t="s">
        <v>274</v>
      </c>
      <c r="J38" s="4" t="str">
        <f t="shared" si="3"/>
        <v>(M) Post-closure water filling the pit: Groundwater sink - GW quantity/volume, GW directional characteristics/GW quantity</v>
      </c>
      <c r="K38" s="6">
        <v>4</v>
      </c>
      <c r="L38" s="6">
        <v>6</v>
      </c>
      <c r="M38" s="4" t="s">
        <v>316</v>
      </c>
      <c r="N38" s="6">
        <v>-1</v>
      </c>
      <c r="O38" s="6">
        <v>0</v>
      </c>
      <c r="P38" s="4" t="s">
        <v>323</v>
      </c>
      <c r="Q38" s="5">
        <v>1</v>
      </c>
      <c r="R38" s="5">
        <v>2</v>
      </c>
      <c r="S38" s="5">
        <f t="shared" si="4"/>
        <v>4</v>
      </c>
      <c r="T38" s="5">
        <f t="shared" si="5"/>
        <v>8</v>
      </c>
      <c r="U38" s="7">
        <f t="shared" si="6"/>
        <v>3</v>
      </c>
      <c r="V38" s="7">
        <f t="shared" si="7"/>
        <v>6</v>
      </c>
      <c r="W38" s="4">
        <f t="shared" si="8"/>
        <v>6</v>
      </c>
      <c r="X38" s="4">
        <f t="shared" si="9"/>
        <v>2</v>
      </c>
    </row>
    <row r="39" spans="1:24" x14ac:dyDescent="0.2">
      <c r="A39" s="4" t="s">
        <v>6</v>
      </c>
      <c r="B39" s="4" t="str">
        <f t="shared" si="0"/>
        <v>O</v>
      </c>
      <c r="C39" s="4" t="s">
        <v>3</v>
      </c>
      <c r="D39" s="4" t="str">
        <f t="shared" si="1"/>
        <v>D</v>
      </c>
      <c r="E39" s="4" t="s">
        <v>203</v>
      </c>
      <c r="F39" s="4" t="str">
        <f t="shared" si="2"/>
        <v>Top</v>
      </c>
      <c r="G39" s="4" t="s">
        <v>59</v>
      </c>
      <c r="H39" s="4" t="s">
        <v>287</v>
      </c>
      <c r="I39" s="4" t="s">
        <v>93</v>
      </c>
      <c r="J39" s="4" t="str">
        <f t="shared" si="3"/>
        <v>(D) Topsoil and waste rock dump site preparation: Disruption of natural surface drainage - SW volume/quantity, SW quality, GW quantity/volume/TSS, SW flow, GW flow</v>
      </c>
      <c r="K39" s="6">
        <v>5</v>
      </c>
      <c r="L39" s="6">
        <v>6</v>
      </c>
      <c r="M39" s="4" t="s">
        <v>316</v>
      </c>
      <c r="N39" s="6">
        <v>-1.5</v>
      </c>
      <c r="O39" s="6">
        <v>-0.5</v>
      </c>
      <c r="P39" s="4" t="s">
        <v>323</v>
      </c>
      <c r="Q39" s="5">
        <v>0</v>
      </c>
      <c r="R39" s="5">
        <v>3</v>
      </c>
      <c r="S39" s="5">
        <f t="shared" si="4"/>
        <v>3.5</v>
      </c>
      <c r="T39" s="5">
        <f t="shared" si="5"/>
        <v>8.5</v>
      </c>
      <c r="U39" s="7">
        <f t="shared" si="6"/>
        <v>3.5</v>
      </c>
      <c r="V39" s="7">
        <f t="shared" si="7"/>
        <v>5.5</v>
      </c>
      <c r="W39" s="4">
        <f t="shared" si="8"/>
        <v>6</v>
      </c>
      <c r="X39" s="4">
        <f t="shared" si="9"/>
        <v>2.5</v>
      </c>
    </row>
    <row r="40" spans="1:24" x14ac:dyDescent="0.2">
      <c r="A40" s="4" t="s">
        <v>8</v>
      </c>
      <c r="B40" s="4" t="str">
        <f t="shared" si="0"/>
        <v>S</v>
      </c>
      <c r="C40" s="4" t="s">
        <v>5</v>
      </c>
      <c r="D40" s="4" t="str">
        <f t="shared" si="1"/>
        <v>R</v>
      </c>
      <c r="E40" s="4" t="s">
        <v>193</v>
      </c>
      <c r="F40" s="4" t="str">
        <f t="shared" si="2"/>
        <v>Gro</v>
      </c>
      <c r="G40" s="4" t="s">
        <v>97</v>
      </c>
      <c r="H40" s="4" t="s">
        <v>171</v>
      </c>
      <c r="I40" s="4" t="s">
        <v>279</v>
      </c>
      <c r="J40" s="4" t="str">
        <f t="shared" si="3"/>
        <v>(R) Groundwater monitoring bore: mine closure: Incomplete/compromised cementing/casing (linking aquifers) - GW composition, GW quality/GW composition, Hydrocarbons</v>
      </c>
      <c r="K40" s="6">
        <v>3</v>
      </c>
      <c r="L40" s="6">
        <v>4</v>
      </c>
      <c r="M40" s="4" t="s">
        <v>98</v>
      </c>
      <c r="N40" s="6">
        <v>-0.5</v>
      </c>
      <c r="O40" s="6">
        <v>0.5</v>
      </c>
      <c r="P40" s="4" t="s">
        <v>321</v>
      </c>
      <c r="Q40" s="5">
        <v>2</v>
      </c>
      <c r="R40" s="5">
        <v>3</v>
      </c>
      <c r="S40" s="5">
        <f t="shared" si="4"/>
        <v>4.5</v>
      </c>
      <c r="T40" s="5">
        <f t="shared" si="5"/>
        <v>7.5</v>
      </c>
      <c r="U40" s="7">
        <f t="shared" si="6"/>
        <v>2.5</v>
      </c>
      <c r="V40" s="7">
        <f t="shared" si="7"/>
        <v>4.5</v>
      </c>
      <c r="W40" s="4">
        <f t="shared" si="8"/>
        <v>6</v>
      </c>
      <c r="X40" s="4">
        <f t="shared" si="9"/>
        <v>1.5</v>
      </c>
    </row>
    <row r="41" spans="1:24" x14ac:dyDescent="0.2">
      <c r="A41" s="4" t="s">
        <v>7</v>
      </c>
      <c r="B41" s="4" t="str">
        <f t="shared" si="0"/>
        <v>U</v>
      </c>
      <c r="C41" s="4" t="s">
        <v>3</v>
      </c>
      <c r="D41" s="4" t="str">
        <f t="shared" si="1"/>
        <v>D</v>
      </c>
      <c r="E41" s="4" t="s">
        <v>18</v>
      </c>
      <c r="F41" s="4" t="str">
        <f t="shared" si="2"/>
        <v>Gro</v>
      </c>
      <c r="G41" s="4" t="s">
        <v>97</v>
      </c>
      <c r="H41" s="4" t="s">
        <v>171</v>
      </c>
      <c r="I41" s="4" t="s">
        <v>279</v>
      </c>
      <c r="J41" s="4" t="str">
        <f t="shared" si="3"/>
        <v>(D) Groundwater monitoring bore construction: Incomplete/compromised cementing/casing (linking aquifers) - GW composition, GW quality/GW composition, Hydrocarbons</v>
      </c>
      <c r="K41" s="6">
        <v>3</v>
      </c>
      <c r="L41" s="6">
        <v>4</v>
      </c>
      <c r="M41" s="4" t="s">
        <v>98</v>
      </c>
      <c r="N41" s="6">
        <v>-0.5</v>
      </c>
      <c r="O41" s="6">
        <v>0.5</v>
      </c>
      <c r="P41" s="4" t="s">
        <v>321</v>
      </c>
      <c r="Q41" s="5">
        <v>2</v>
      </c>
      <c r="R41" s="5">
        <v>3</v>
      </c>
      <c r="S41" s="5">
        <f t="shared" si="4"/>
        <v>4.5</v>
      </c>
      <c r="T41" s="5">
        <f t="shared" si="5"/>
        <v>7.5</v>
      </c>
      <c r="U41" s="7">
        <f t="shared" si="6"/>
        <v>2.5</v>
      </c>
      <c r="V41" s="7">
        <f t="shared" si="7"/>
        <v>4.5</v>
      </c>
      <c r="W41" s="4">
        <f t="shared" si="8"/>
        <v>6</v>
      </c>
      <c r="X41" s="4">
        <f t="shared" si="9"/>
        <v>1.5</v>
      </c>
    </row>
    <row r="42" spans="1:24" x14ac:dyDescent="0.2">
      <c r="A42" s="4" t="s">
        <v>7</v>
      </c>
      <c r="B42" s="4" t="str">
        <f t="shared" si="0"/>
        <v>U</v>
      </c>
      <c r="C42" s="4" t="s">
        <v>2</v>
      </c>
      <c r="D42" s="4" t="str">
        <f t="shared" si="1"/>
        <v>P</v>
      </c>
      <c r="E42" s="4" t="s">
        <v>183</v>
      </c>
      <c r="F42" s="4" t="str">
        <f t="shared" si="2"/>
        <v>Gro</v>
      </c>
      <c r="G42" s="4" t="s">
        <v>97</v>
      </c>
      <c r="H42" s="4" t="s">
        <v>171</v>
      </c>
      <c r="I42" s="4" t="s">
        <v>279</v>
      </c>
      <c r="J42" s="4" t="str">
        <f t="shared" si="3"/>
        <v>(P) Groundwater monitoring bore construction or expansion: Incomplete/compromised cementing/casing (linking aquifers) - GW composition, GW quality/GW composition, Hydrocarbons</v>
      </c>
      <c r="K42" s="6">
        <v>3</v>
      </c>
      <c r="L42" s="6">
        <v>4</v>
      </c>
      <c r="M42" s="4" t="s">
        <v>98</v>
      </c>
      <c r="N42" s="6">
        <v>-0.5</v>
      </c>
      <c r="O42" s="6">
        <v>0.5</v>
      </c>
      <c r="P42" s="4" t="s">
        <v>321</v>
      </c>
      <c r="Q42" s="5">
        <v>2</v>
      </c>
      <c r="R42" s="5">
        <v>3</v>
      </c>
      <c r="S42" s="5">
        <f t="shared" si="4"/>
        <v>4.5</v>
      </c>
      <c r="T42" s="5">
        <f t="shared" si="5"/>
        <v>7.5</v>
      </c>
      <c r="U42" s="7">
        <f t="shared" si="6"/>
        <v>2.5</v>
      </c>
      <c r="V42" s="7">
        <f t="shared" si="7"/>
        <v>4.5</v>
      </c>
      <c r="W42" s="4">
        <f t="shared" si="8"/>
        <v>6</v>
      </c>
      <c r="X42" s="4">
        <f t="shared" si="9"/>
        <v>1.5</v>
      </c>
    </row>
    <row r="43" spans="1:24" x14ac:dyDescent="0.2">
      <c r="A43" s="4" t="s">
        <v>6</v>
      </c>
      <c r="B43" s="4" t="str">
        <f t="shared" si="0"/>
        <v>O</v>
      </c>
      <c r="C43" s="4" t="s">
        <v>5</v>
      </c>
      <c r="D43" s="4" t="str">
        <f t="shared" si="1"/>
        <v>R</v>
      </c>
      <c r="E43" s="4" t="s">
        <v>194</v>
      </c>
      <c r="F43" s="4" t="str">
        <f t="shared" si="2"/>
        <v>Rec</v>
      </c>
      <c r="G43" s="4" t="s">
        <v>87</v>
      </c>
      <c r="H43" s="4" t="s">
        <v>301</v>
      </c>
      <c r="I43" s="4" t="s">
        <v>62</v>
      </c>
      <c r="J43" s="4" t="str">
        <f t="shared" si="3"/>
        <v>(R) Recontoured landforms (slopes, gradients etc): Change to natural surface drainage - SW directional characteristics, SW flow, SW quality/TSS, SW flow</v>
      </c>
      <c r="K43" s="6">
        <v>3</v>
      </c>
      <c r="L43" s="6">
        <v>5</v>
      </c>
      <c r="M43" s="4" t="s">
        <v>233</v>
      </c>
      <c r="N43" s="6">
        <v>0</v>
      </c>
      <c r="O43" s="6">
        <v>1</v>
      </c>
      <c r="P43" s="4" t="s">
        <v>323</v>
      </c>
      <c r="Q43" s="5">
        <v>0.5</v>
      </c>
      <c r="R43" s="5">
        <v>1.5</v>
      </c>
      <c r="S43" s="5">
        <f t="shared" si="4"/>
        <v>3.5</v>
      </c>
      <c r="T43" s="5">
        <f t="shared" si="5"/>
        <v>7.5</v>
      </c>
      <c r="U43" s="7">
        <f t="shared" si="6"/>
        <v>3</v>
      </c>
      <c r="V43" s="7">
        <f t="shared" si="7"/>
        <v>6</v>
      </c>
      <c r="W43" s="4">
        <f t="shared" si="8"/>
        <v>5.5</v>
      </c>
      <c r="X43" s="4">
        <f t="shared" si="9"/>
        <v>2</v>
      </c>
    </row>
    <row r="44" spans="1:24" x14ac:dyDescent="0.2">
      <c r="A44" s="4" t="s">
        <v>7</v>
      </c>
      <c r="B44" s="4" t="str">
        <f t="shared" si="0"/>
        <v>U</v>
      </c>
      <c r="C44" s="4" t="s">
        <v>3</v>
      </c>
      <c r="D44" s="4" t="str">
        <f t="shared" si="1"/>
        <v>D</v>
      </c>
      <c r="E44" s="4" t="s">
        <v>130</v>
      </c>
      <c r="F44" s="4" t="str">
        <f t="shared" si="2"/>
        <v>Min</v>
      </c>
      <c r="G44" s="4" t="s">
        <v>59</v>
      </c>
      <c r="H44" s="4" t="s">
        <v>298</v>
      </c>
      <c r="I44" s="4" t="s">
        <v>93</v>
      </c>
      <c r="J44" s="4" t="str">
        <f t="shared" si="3"/>
        <v>(D) Mine access (adit / incline) construction: Disruption of natural surface drainage - SW directional characteristics, SW volume/quantity, SW quality, GW directional characteristics, GW quantity/volume, GW quality/TSS, SW flow, GW flow</v>
      </c>
      <c r="K44" s="6">
        <v>3</v>
      </c>
      <c r="L44" s="6">
        <v>4</v>
      </c>
      <c r="M44" s="4" t="s">
        <v>121</v>
      </c>
      <c r="N44" s="6">
        <v>0</v>
      </c>
      <c r="O44" s="6">
        <v>1</v>
      </c>
      <c r="P44" s="4" t="s">
        <v>323</v>
      </c>
      <c r="Q44" s="5">
        <v>0</v>
      </c>
      <c r="R44" s="5">
        <v>3</v>
      </c>
      <c r="S44" s="5">
        <f t="shared" si="4"/>
        <v>3</v>
      </c>
      <c r="T44" s="5">
        <f t="shared" si="5"/>
        <v>8</v>
      </c>
      <c r="U44" s="7">
        <f t="shared" si="6"/>
        <v>3</v>
      </c>
      <c r="V44" s="7">
        <f t="shared" si="7"/>
        <v>5</v>
      </c>
      <c r="W44" s="4">
        <f t="shared" si="8"/>
        <v>5.5</v>
      </c>
      <c r="X44" s="4">
        <f t="shared" si="9"/>
        <v>2.5</v>
      </c>
    </row>
    <row r="45" spans="1:24" x14ac:dyDescent="0.2">
      <c r="A45" s="4" t="s">
        <v>7</v>
      </c>
      <c r="B45" s="4" t="str">
        <f t="shared" si="0"/>
        <v>U</v>
      </c>
      <c r="C45" s="4" t="s">
        <v>3</v>
      </c>
      <c r="D45" s="4" t="str">
        <f t="shared" si="1"/>
        <v>D</v>
      </c>
      <c r="E45" s="4" t="s">
        <v>27</v>
      </c>
      <c r="F45" s="4" t="str">
        <f t="shared" si="2"/>
        <v>Ven</v>
      </c>
      <c r="G45" s="4" t="s">
        <v>59</v>
      </c>
      <c r="H45" s="4" t="s">
        <v>298</v>
      </c>
      <c r="I45" s="4" t="s">
        <v>93</v>
      </c>
      <c r="J45" s="4" t="str">
        <f t="shared" si="3"/>
        <v>(D) Ventilation shaft construction: Disruption of natural surface drainage - SW directional characteristics, SW volume/quantity, SW quality, GW directional characteristics, GW quantity/volume, GW quality/TSS, SW flow, GW flow</v>
      </c>
      <c r="K45" s="6">
        <v>3</v>
      </c>
      <c r="L45" s="6">
        <v>4</v>
      </c>
      <c r="M45" s="4" t="s">
        <v>121</v>
      </c>
      <c r="N45" s="6">
        <v>0</v>
      </c>
      <c r="O45" s="6">
        <v>1</v>
      </c>
      <c r="P45" s="4" t="s">
        <v>323</v>
      </c>
      <c r="Q45" s="5">
        <v>0</v>
      </c>
      <c r="R45" s="5">
        <v>3</v>
      </c>
      <c r="S45" s="5">
        <f t="shared" si="4"/>
        <v>3</v>
      </c>
      <c r="T45" s="5">
        <f t="shared" si="5"/>
        <v>8</v>
      </c>
      <c r="U45" s="7">
        <f t="shared" si="6"/>
        <v>3</v>
      </c>
      <c r="V45" s="7">
        <f t="shared" si="7"/>
        <v>5</v>
      </c>
      <c r="W45" s="4">
        <f t="shared" si="8"/>
        <v>5.5</v>
      </c>
      <c r="X45" s="4">
        <f t="shared" si="9"/>
        <v>2.5</v>
      </c>
    </row>
    <row r="46" spans="1:24" x14ac:dyDescent="0.2">
      <c r="A46" s="4" t="s">
        <v>7</v>
      </c>
      <c r="B46" s="4" t="str">
        <f t="shared" si="0"/>
        <v>U</v>
      </c>
      <c r="C46" s="4" t="s">
        <v>3</v>
      </c>
      <c r="D46" s="4" t="str">
        <f t="shared" si="1"/>
        <v>D</v>
      </c>
      <c r="E46" s="4" t="s">
        <v>184</v>
      </c>
      <c r="F46" s="4" t="str">
        <f t="shared" si="2"/>
        <v>Min</v>
      </c>
      <c r="G46" s="4" t="s">
        <v>97</v>
      </c>
      <c r="H46" s="4" t="s">
        <v>171</v>
      </c>
      <c r="I46" s="4" t="s">
        <v>279</v>
      </c>
      <c r="J46" s="4" t="str">
        <f t="shared" si="3"/>
        <v>(D) Mine dewatering drilling: casing: Incomplete/compromised cementing/casing (linking aquifers) - GW composition, GW quality/GW composition, Hydrocarbons</v>
      </c>
      <c r="K46" s="6">
        <v>3</v>
      </c>
      <c r="L46" s="6">
        <v>5</v>
      </c>
      <c r="M46" s="4" t="s">
        <v>98</v>
      </c>
      <c r="N46" s="6">
        <v>-1.5</v>
      </c>
      <c r="O46" s="6">
        <v>-0.5</v>
      </c>
      <c r="P46" s="4" t="s">
        <v>321</v>
      </c>
      <c r="Q46" s="5">
        <v>2</v>
      </c>
      <c r="R46" s="5">
        <v>3</v>
      </c>
      <c r="S46" s="5">
        <f t="shared" si="4"/>
        <v>3.5</v>
      </c>
      <c r="T46" s="5">
        <f t="shared" si="5"/>
        <v>7.5</v>
      </c>
      <c r="U46" s="7">
        <f t="shared" si="6"/>
        <v>1.5</v>
      </c>
      <c r="V46" s="7">
        <f t="shared" si="7"/>
        <v>4.5</v>
      </c>
      <c r="W46" s="4">
        <f t="shared" si="8"/>
        <v>5.5</v>
      </c>
      <c r="X46" s="4">
        <f t="shared" si="9"/>
        <v>2</v>
      </c>
    </row>
    <row r="47" spans="1:24" x14ac:dyDescent="0.2">
      <c r="A47" s="4" t="s">
        <v>6</v>
      </c>
      <c r="B47" s="4" t="str">
        <f t="shared" si="0"/>
        <v>O</v>
      </c>
      <c r="C47" s="4" t="s">
        <v>4</v>
      </c>
      <c r="D47" s="4" t="str">
        <f t="shared" si="1"/>
        <v>M</v>
      </c>
      <c r="E47" s="4" t="s">
        <v>198</v>
      </c>
      <c r="F47" s="4" t="str">
        <f t="shared" si="2"/>
        <v>Pos</v>
      </c>
      <c r="G47" s="4" t="s">
        <v>235</v>
      </c>
      <c r="H47" s="4" t="s">
        <v>239</v>
      </c>
      <c r="I47" s="4" t="s">
        <v>255</v>
      </c>
      <c r="J47" s="4" t="str">
        <f t="shared" si="3"/>
        <v>(M) Post-closure mine site decontamination: Negligence - GW quality, SW quality/Pollutants (e.g. metals/trace elements/sulfides/phosphorous)</v>
      </c>
      <c r="K47" s="6">
        <v>3</v>
      </c>
      <c r="L47" s="6">
        <v>5</v>
      </c>
      <c r="M47" s="4" t="s">
        <v>317</v>
      </c>
      <c r="N47" s="6">
        <v>-1.5</v>
      </c>
      <c r="O47" s="6">
        <v>-0.5</v>
      </c>
      <c r="P47" s="4" t="s">
        <v>324</v>
      </c>
      <c r="Q47" s="5">
        <v>2</v>
      </c>
      <c r="R47" s="5">
        <v>3</v>
      </c>
      <c r="S47" s="5">
        <f t="shared" si="4"/>
        <v>3.5</v>
      </c>
      <c r="T47" s="5">
        <f t="shared" si="5"/>
        <v>7.5</v>
      </c>
      <c r="U47" s="7">
        <f t="shared" si="6"/>
        <v>1.5</v>
      </c>
      <c r="V47" s="7">
        <f t="shared" si="7"/>
        <v>4.5</v>
      </c>
      <c r="W47" s="4">
        <f t="shared" si="8"/>
        <v>5.5</v>
      </c>
      <c r="X47" s="4">
        <f t="shared" si="9"/>
        <v>2</v>
      </c>
    </row>
    <row r="48" spans="1:24" x14ac:dyDescent="0.2">
      <c r="A48" s="4" t="s">
        <v>7</v>
      </c>
      <c r="B48" s="4" t="str">
        <f t="shared" si="0"/>
        <v>U</v>
      </c>
      <c r="C48" s="4" t="s">
        <v>5</v>
      </c>
      <c r="D48" s="4" t="str">
        <f t="shared" si="1"/>
        <v>R</v>
      </c>
      <c r="E48" s="4" t="s">
        <v>198</v>
      </c>
      <c r="F48" s="4" t="str">
        <f t="shared" si="2"/>
        <v>Pos</v>
      </c>
      <c r="G48" s="4" t="s">
        <v>235</v>
      </c>
      <c r="H48" s="4" t="s">
        <v>239</v>
      </c>
      <c r="I48" s="4" t="s">
        <v>280</v>
      </c>
      <c r="J48" s="4" t="str">
        <f t="shared" si="3"/>
        <v>(R) Post-closure mine site decontamination: Negligence - GW quality, SW quality/Pollutants (e.g. metals/trace elements/sulfides/phosphorous), Hydrocarbons</v>
      </c>
      <c r="K48" s="6">
        <v>3</v>
      </c>
      <c r="L48" s="6">
        <v>5</v>
      </c>
      <c r="M48" s="4" t="s">
        <v>317</v>
      </c>
      <c r="N48" s="6">
        <v>-1.5</v>
      </c>
      <c r="O48" s="6">
        <v>-0.5</v>
      </c>
      <c r="P48" s="4" t="s">
        <v>324</v>
      </c>
      <c r="Q48" s="5">
        <v>2</v>
      </c>
      <c r="R48" s="5">
        <v>3</v>
      </c>
      <c r="S48" s="5">
        <f t="shared" si="4"/>
        <v>3.5</v>
      </c>
      <c r="T48" s="5">
        <f t="shared" si="5"/>
        <v>7.5</v>
      </c>
      <c r="U48" s="7">
        <f t="shared" si="6"/>
        <v>1.5</v>
      </c>
      <c r="V48" s="7">
        <f t="shared" si="7"/>
        <v>4.5</v>
      </c>
      <c r="W48" s="4">
        <f t="shared" si="8"/>
        <v>5.5</v>
      </c>
      <c r="X48" s="4">
        <f t="shared" si="9"/>
        <v>2</v>
      </c>
    </row>
    <row r="49" spans="1:24" x14ac:dyDescent="0.2">
      <c r="A49" s="4" t="s">
        <v>7</v>
      </c>
      <c r="B49" s="4" t="str">
        <f t="shared" si="0"/>
        <v>U</v>
      </c>
      <c r="C49" s="4" t="s">
        <v>3</v>
      </c>
      <c r="D49" s="4" t="str">
        <f t="shared" si="1"/>
        <v>D</v>
      </c>
      <c r="E49" s="4" t="s">
        <v>131</v>
      </c>
      <c r="F49" s="4" t="str">
        <f t="shared" si="2"/>
        <v>Min</v>
      </c>
      <c r="G49" s="4" t="s">
        <v>232</v>
      </c>
      <c r="H49" s="4" t="s">
        <v>171</v>
      </c>
      <c r="I49" s="4" t="s">
        <v>76</v>
      </c>
      <c r="J49" s="4" t="str">
        <f t="shared" si="3"/>
        <v>(D) Mine access (shaft / incline) construction: Lining integrity of shaft (linking aquifers) - GW composition, GW quality/GW composition</v>
      </c>
      <c r="K49" s="6">
        <v>3</v>
      </c>
      <c r="L49" s="6">
        <v>5</v>
      </c>
      <c r="M49" s="4" t="s">
        <v>318</v>
      </c>
      <c r="N49" s="6">
        <v>-2</v>
      </c>
      <c r="O49" s="6">
        <v>-1</v>
      </c>
      <c r="P49" s="4" t="s">
        <v>321</v>
      </c>
      <c r="Q49" s="5">
        <v>2.5</v>
      </c>
      <c r="R49" s="5">
        <v>3.5</v>
      </c>
      <c r="S49" s="5">
        <f t="shared" si="4"/>
        <v>3.5</v>
      </c>
      <c r="T49" s="5">
        <f t="shared" si="5"/>
        <v>7.5</v>
      </c>
      <c r="U49" s="7">
        <f t="shared" si="6"/>
        <v>1</v>
      </c>
      <c r="V49" s="7">
        <f t="shared" si="7"/>
        <v>4</v>
      </c>
      <c r="W49" s="4">
        <f t="shared" si="8"/>
        <v>5.5</v>
      </c>
      <c r="X49" s="4">
        <f t="shared" si="9"/>
        <v>2</v>
      </c>
    </row>
    <row r="50" spans="1:24" x14ac:dyDescent="0.2">
      <c r="A50" s="4" t="s">
        <v>7</v>
      </c>
      <c r="B50" s="4" t="str">
        <f t="shared" si="0"/>
        <v>U</v>
      </c>
      <c r="C50" s="4" t="s">
        <v>3</v>
      </c>
      <c r="D50" s="4" t="str">
        <f t="shared" si="1"/>
        <v>D</v>
      </c>
      <c r="E50" s="4" t="s">
        <v>139</v>
      </c>
      <c r="F50" s="4" t="str">
        <f t="shared" si="2"/>
        <v>Gas</v>
      </c>
      <c r="G50" s="4" t="s">
        <v>151</v>
      </c>
      <c r="H50" s="4" t="s">
        <v>171</v>
      </c>
      <c r="I50" s="4" t="s">
        <v>279</v>
      </c>
      <c r="J50" s="4" t="str">
        <f t="shared" si="3"/>
        <v>(D) Gas pre-drainage, surface to inseam: abandonment: Leakage between aquifers - GW composition, GW quality/GW composition, Hydrocarbons</v>
      </c>
      <c r="K50" s="6">
        <v>3</v>
      </c>
      <c r="L50" s="6">
        <v>4</v>
      </c>
      <c r="M50" s="4" t="s">
        <v>319</v>
      </c>
      <c r="N50" s="6">
        <v>-2</v>
      </c>
      <c r="O50" s="6">
        <v>-0.5</v>
      </c>
      <c r="P50" s="4" t="s">
        <v>321</v>
      </c>
      <c r="Q50" s="5">
        <v>2.5</v>
      </c>
      <c r="R50" s="5">
        <v>4</v>
      </c>
      <c r="S50" s="5">
        <f t="shared" si="4"/>
        <v>3.5</v>
      </c>
      <c r="T50" s="5">
        <f t="shared" si="5"/>
        <v>7.5</v>
      </c>
      <c r="U50" s="7">
        <f t="shared" si="6"/>
        <v>1</v>
      </c>
      <c r="V50" s="7">
        <f t="shared" si="7"/>
        <v>3.5</v>
      </c>
      <c r="W50" s="4">
        <f t="shared" si="8"/>
        <v>5.5</v>
      </c>
      <c r="X50" s="4">
        <f t="shared" si="9"/>
        <v>2</v>
      </c>
    </row>
    <row r="51" spans="1:24" x14ac:dyDescent="0.2">
      <c r="A51" s="4" t="s">
        <v>6</v>
      </c>
      <c r="B51" s="4" t="str">
        <f t="shared" si="0"/>
        <v>O</v>
      </c>
      <c r="C51" s="4" t="s">
        <v>1</v>
      </c>
      <c r="D51" s="4" t="str">
        <f t="shared" si="1"/>
        <v>E</v>
      </c>
      <c r="E51" s="4" t="s">
        <v>80</v>
      </c>
      <c r="F51" s="4" t="str">
        <f t="shared" si="2"/>
        <v>Dri</v>
      </c>
      <c r="G51" s="4" t="s">
        <v>172</v>
      </c>
      <c r="H51" s="4" t="s">
        <v>239</v>
      </c>
      <c r="I51" s="4" t="s">
        <v>259</v>
      </c>
      <c r="J51" s="4" t="str">
        <f t="shared" si="3"/>
        <v>(E) Drill cutting disposal: GW and/or SW contamination - GW quality, SW quality/TSS, Drilling mud products, TDS</v>
      </c>
      <c r="K51" s="6">
        <v>3</v>
      </c>
      <c r="L51" s="6">
        <v>4</v>
      </c>
      <c r="M51" s="4" t="s">
        <v>314</v>
      </c>
      <c r="N51" s="6">
        <v>-2</v>
      </c>
      <c r="O51" s="6">
        <v>-1</v>
      </c>
      <c r="P51" s="4" t="s">
        <v>321</v>
      </c>
      <c r="Q51" s="5">
        <v>3</v>
      </c>
      <c r="R51" s="5">
        <v>4</v>
      </c>
      <c r="S51" s="5">
        <f t="shared" si="4"/>
        <v>4</v>
      </c>
      <c r="T51" s="5">
        <f t="shared" si="5"/>
        <v>7</v>
      </c>
      <c r="U51" s="7">
        <f t="shared" si="6"/>
        <v>1</v>
      </c>
      <c r="V51" s="7">
        <f t="shared" si="7"/>
        <v>3</v>
      </c>
      <c r="W51" s="4">
        <f t="shared" si="8"/>
        <v>5.5</v>
      </c>
      <c r="X51" s="4">
        <f t="shared" si="9"/>
        <v>1.5</v>
      </c>
    </row>
    <row r="52" spans="1:24" x14ac:dyDescent="0.2">
      <c r="A52" s="4" t="s">
        <v>7</v>
      </c>
      <c r="B52" s="4" t="str">
        <f t="shared" si="0"/>
        <v>U</v>
      </c>
      <c r="C52" s="4" t="s">
        <v>3</v>
      </c>
      <c r="D52" s="4" t="str">
        <f t="shared" si="1"/>
        <v>D</v>
      </c>
      <c r="E52" s="4" t="s">
        <v>138</v>
      </c>
      <c r="F52" s="4" t="str">
        <f t="shared" si="2"/>
        <v>Gas</v>
      </c>
      <c r="G52" s="4" t="s">
        <v>172</v>
      </c>
      <c r="H52" s="4" t="s">
        <v>239</v>
      </c>
      <c r="I52" s="4" t="s">
        <v>259</v>
      </c>
      <c r="J52" s="4" t="str">
        <f t="shared" si="3"/>
        <v>(D) Gas pre-drainage, surface to inseam: drill cutting disposal: GW and/or SW contamination - GW quality, SW quality/TSS, Drilling mud products, TDS</v>
      </c>
      <c r="K52" s="6">
        <v>3</v>
      </c>
      <c r="L52" s="6">
        <v>4</v>
      </c>
      <c r="M52" s="4" t="s">
        <v>314</v>
      </c>
      <c r="N52" s="6">
        <v>-2</v>
      </c>
      <c r="O52" s="6">
        <v>-1</v>
      </c>
      <c r="P52" s="4" t="s">
        <v>321</v>
      </c>
      <c r="Q52" s="5">
        <v>3</v>
      </c>
      <c r="R52" s="5">
        <v>4</v>
      </c>
      <c r="S52" s="5">
        <f t="shared" si="4"/>
        <v>4</v>
      </c>
      <c r="T52" s="5">
        <f t="shared" si="5"/>
        <v>7</v>
      </c>
      <c r="U52" s="7">
        <f t="shared" si="6"/>
        <v>1</v>
      </c>
      <c r="V52" s="7">
        <f t="shared" si="7"/>
        <v>3</v>
      </c>
      <c r="W52" s="4">
        <f t="shared" si="8"/>
        <v>5.5</v>
      </c>
      <c r="X52" s="4">
        <f t="shared" si="9"/>
        <v>1.5</v>
      </c>
    </row>
    <row r="53" spans="1:24" x14ac:dyDescent="0.2">
      <c r="A53" s="4" t="s">
        <v>7</v>
      </c>
      <c r="B53" s="4" t="str">
        <f t="shared" si="0"/>
        <v>U</v>
      </c>
      <c r="C53" s="4" t="s">
        <v>3</v>
      </c>
      <c r="D53" s="4" t="str">
        <f t="shared" si="1"/>
        <v>D</v>
      </c>
      <c r="E53" s="4" t="s">
        <v>189</v>
      </c>
      <c r="F53" s="4" t="str">
        <f t="shared" si="2"/>
        <v>Min</v>
      </c>
      <c r="G53" s="4" t="s">
        <v>172</v>
      </c>
      <c r="H53" s="4" t="s">
        <v>239</v>
      </c>
      <c r="I53" s="4" t="s">
        <v>259</v>
      </c>
      <c r="J53" s="4" t="str">
        <f t="shared" si="3"/>
        <v>(D) Mine dewatering drilling: drill cutting disposal: GW and/or SW contamination - GW quality, SW quality/TSS, Drilling mud products, TDS</v>
      </c>
      <c r="K53" s="6">
        <v>3</v>
      </c>
      <c r="L53" s="6">
        <v>4</v>
      </c>
      <c r="M53" s="4" t="s">
        <v>314</v>
      </c>
      <c r="N53" s="6">
        <v>-2</v>
      </c>
      <c r="O53" s="6">
        <v>-1</v>
      </c>
      <c r="P53" s="4" t="s">
        <v>321</v>
      </c>
      <c r="Q53" s="5">
        <v>3</v>
      </c>
      <c r="R53" s="5">
        <v>4</v>
      </c>
      <c r="S53" s="5">
        <f t="shared" si="4"/>
        <v>4</v>
      </c>
      <c r="T53" s="5">
        <f t="shared" si="5"/>
        <v>7</v>
      </c>
      <c r="U53" s="7">
        <f t="shared" si="6"/>
        <v>1</v>
      </c>
      <c r="V53" s="7">
        <f t="shared" si="7"/>
        <v>3</v>
      </c>
      <c r="W53" s="4">
        <f t="shared" si="8"/>
        <v>5.5</v>
      </c>
      <c r="X53" s="4">
        <f t="shared" si="9"/>
        <v>1.5</v>
      </c>
    </row>
    <row r="54" spans="1:24" x14ac:dyDescent="0.2">
      <c r="A54" s="4" t="s">
        <v>7</v>
      </c>
      <c r="B54" s="4" t="str">
        <f t="shared" si="0"/>
        <v>U</v>
      </c>
      <c r="C54" s="4" t="s">
        <v>1</v>
      </c>
      <c r="D54" s="4" t="str">
        <f t="shared" si="1"/>
        <v>E</v>
      </c>
      <c r="E54" s="4" t="s">
        <v>80</v>
      </c>
      <c r="F54" s="4" t="str">
        <f t="shared" si="2"/>
        <v>Dri</v>
      </c>
      <c r="G54" s="4" t="s">
        <v>172</v>
      </c>
      <c r="H54" s="4" t="s">
        <v>239</v>
      </c>
      <c r="I54" s="4" t="s">
        <v>259</v>
      </c>
      <c r="J54" s="4" t="str">
        <f t="shared" si="3"/>
        <v>(E) Drill cutting disposal: GW and/or SW contamination - GW quality, SW quality/TSS, Drilling mud products, TDS</v>
      </c>
      <c r="K54" s="6">
        <v>3</v>
      </c>
      <c r="L54" s="6">
        <v>4</v>
      </c>
      <c r="M54" s="4" t="s">
        <v>314</v>
      </c>
      <c r="N54" s="6">
        <v>-2</v>
      </c>
      <c r="O54" s="6">
        <v>-1</v>
      </c>
      <c r="P54" s="4" t="s">
        <v>321</v>
      </c>
      <c r="Q54" s="5">
        <v>3</v>
      </c>
      <c r="R54" s="5">
        <v>4</v>
      </c>
      <c r="S54" s="5">
        <f t="shared" si="4"/>
        <v>4</v>
      </c>
      <c r="T54" s="5">
        <f t="shared" si="5"/>
        <v>7</v>
      </c>
      <c r="U54" s="7">
        <f t="shared" si="6"/>
        <v>1</v>
      </c>
      <c r="V54" s="7">
        <f t="shared" si="7"/>
        <v>3</v>
      </c>
      <c r="W54" s="4">
        <f t="shared" si="8"/>
        <v>5.5</v>
      </c>
      <c r="X54" s="4">
        <f t="shared" si="9"/>
        <v>1.5</v>
      </c>
    </row>
    <row r="55" spans="1:24" x14ac:dyDescent="0.2">
      <c r="A55" s="4" t="s">
        <v>7</v>
      </c>
      <c r="B55" s="4" t="str">
        <f t="shared" si="0"/>
        <v>U</v>
      </c>
      <c r="C55" s="4" t="s">
        <v>2</v>
      </c>
      <c r="D55" s="4" t="str">
        <f t="shared" si="1"/>
        <v>P</v>
      </c>
      <c r="E55" s="4" t="s">
        <v>148</v>
      </c>
      <c r="F55" s="4" t="str">
        <f t="shared" si="2"/>
        <v>Gas</v>
      </c>
      <c r="G55" s="4" t="s">
        <v>172</v>
      </c>
      <c r="H55" s="4" t="s">
        <v>239</v>
      </c>
      <c r="I55" s="4" t="s">
        <v>259</v>
      </c>
      <c r="J55" s="4" t="str">
        <f t="shared" si="3"/>
        <v>(P) Gas post-drainage, surface to goaf: drill cutting disposal: GW and/or SW contamination - GW quality, SW quality/TSS, Drilling mud products, TDS</v>
      </c>
      <c r="K55" s="6">
        <v>3</v>
      </c>
      <c r="L55" s="6">
        <v>4</v>
      </c>
      <c r="M55" s="4" t="s">
        <v>314</v>
      </c>
      <c r="N55" s="6">
        <v>-2</v>
      </c>
      <c r="O55" s="6">
        <v>-1</v>
      </c>
      <c r="P55" s="4" t="s">
        <v>321</v>
      </c>
      <c r="Q55" s="5">
        <v>3</v>
      </c>
      <c r="R55" s="5">
        <v>4</v>
      </c>
      <c r="S55" s="5">
        <f t="shared" si="4"/>
        <v>4</v>
      </c>
      <c r="T55" s="5">
        <f t="shared" si="5"/>
        <v>7</v>
      </c>
      <c r="U55" s="7">
        <f t="shared" si="6"/>
        <v>1</v>
      </c>
      <c r="V55" s="7">
        <f t="shared" si="7"/>
        <v>3</v>
      </c>
      <c r="W55" s="4">
        <f t="shared" si="8"/>
        <v>5.5</v>
      </c>
      <c r="X55" s="4">
        <f t="shared" si="9"/>
        <v>1.5</v>
      </c>
    </row>
    <row r="56" spans="1:24" x14ac:dyDescent="0.2">
      <c r="A56" s="4" t="s">
        <v>7</v>
      </c>
      <c r="B56" s="4" t="str">
        <f t="shared" si="0"/>
        <v>U</v>
      </c>
      <c r="C56" s="4" t="s">
        <v>3</v>
      </c>
      <c r="D56" s="4" t="str">
        <f t="shared" si="1"/>
        <v>D</v>
      </c>
      <c r="E56" s="4" t="s">
        <v>27</v>
      </c>
      <c r="F56" s="4" t="str">
        <f t="shared" si="2"/>
        <v>Ven</v>
      </c>
      <c r="G56" s="4" t="s">
        <v>176</v>
      </c>
      <c r="H56" s="4" t="s">
        <v>285</v>
      </c>
      <c r="I56" s="4" t="s">
        <v>306</v>
      </c>
      <c r="J56" s="4" t="str">
        <f t="shared" si="3"/>
        <v>(D) Ventilation shaft construction: Change groundwater recharge - GW quantity/volume (changed recharge), SW recharge (baseflow)/GW quantity, SW volume/quantity</v>
      </c>
      <c r="K56" s="6">
        <v>3</v>
      </c>
      <c r="L56" s="6">
        <v>3</v>
      </c>
      <c r="M56" s="4" t="s">
        <v>316</v>
      </c>
      <c r="N56" s="6">
        <v>-1.5</v>
      </c>
      <c r="O56" s="6">
        <v>-0.5</v>
      </c>
      <c r="P56" s="4" t="s">
        <v>323</v>
      </c>
      <c r="Q56" s="5">
        <v>3</v>
      </c>
      <c r="R56" s="5">
        <v>4</v>
      </c>
      <c r="S56" s="5">
        <f t="shared" si="4"/>
        <v>4.5</v>
      </c>
      <c r="T56" s="5">
        <f t="shared" si="5"/>
        <v>6.5</v>
      </c>
      <c r="U56" s="7">
        <f t="shared" si="6"/>
        <v>1.5</v>
      </c>
      <c r="V56" s="7">
        <f t="shared" si="7"/>
        <v>2.5</v>
      </c>
      <c r="W56" s="4">
        <f t="shared" si="8"/>
        <v>5.5</v>
      </c>
      <c r="X56" s="4">
        <f t="shared" si="9"/>
        <v>1</v>
      </c>
    </row>
    <row r="57" spans="1:24" x14ac:dyDescent="0.2">
      <c r="A57" s="4" t="s">
        <v>7</v>
      </c>
      <c r="B57" s="4" t="str">
        <f t="shared" si="0"/>
        <v>U</v>
      </c>
      <c r="C57" s="4" t="s">
        <v>3</v>
      </c>
      <c r="D57" s="4" t="str">
        <f t="shared" si="1"/>
        <v>D</v>
      </c>
      <c r="E57" s="4" t="s">
        <v>201</v>
      </c>
      <c r="F57" s="4" t="str">
        <f t="shared" si="2"/>
        <v>Dam</v>
      </c>
      <c r="G57" s="4" t="s">
        <v>59</v>
      </c>
      <c r="H57" s="4" t="s">
        <v>287</v>
      </c>
      <c r="I57" s="4" t="s">
        <v>93</v>
      </c>
      <c r="J57" s="4" t="str">
        <f t="shared" si="3"/>
        <v>(D) Dam construction for freshwater storage: Disruption of natural surface drainage - SW volume/quantity, SW quality, GW quantity/volume/TSS, SW flow, GW flow</v>
      </c>
      <c r="K57" s="6">
        <v>3</v>
      </c>
      <c r="L57" s="6">
        <v>5</v>
      </c>
      <c r="M57" s="4" t="s">
        <v>316</v>
      </c>
      <c r="N57" s="6">
        <v>-0.5</v>
      </c>
      <c r="O57" s="6">
        <v>0</v>
      </c>
      <c r="P57" s="4" t="s">
        <v>323</v>
      </c>
      <c r="Q57" s="5">
        <v>0</v>
      </c>
      <c r="R57" s="5">
        <v>3</v>
      </c>
      <c r="S57" s="5">
        <f t="shared" si="4"/>
        <v>2.5</v>
      </c>
      <c r="T57" s="5">
        <f t="shared" si="5"/>
        <v>8</v>
      </c>
      <c r="U57" s="7">
        <f t="shared" si="6"/>
        <v>2.5</v>
      </c>
      <c r="V57" s="7">
        <f t="shared" si="7"/>
        <v>5</v>
      </c>
      <c r="W57" s="4">
        <f t="shared" si="8"/>
        <v>5.25</v>
      </c>
      <c r="X57" s="4">
        <f t="shared" si="9"/>
        <v>2.75</v>
      </c>
    </row>
    <row r="58" spans="1:24" x14ac:dyDescent="0.2">
      <c r="A58" s="4" t="s">
        <v>7</v>
      </c>
      <c r="B58" s="4" t="str">
        <f t="shared" si="0"/>
        <v>U</v>
      </c>
      <c r="C58" s="4" t="s">
        <v>3</v>
      </c>
      <c r="D58" s="4" t="str">
        <f t="shared" si="1"/>
        <v>D</v>
      </c>
      <c r="E58" s="4" t="s">
        <v>27</v>
      </c>
      <c r="F58" s="4" t="str">
        <f t="shared" si="2"/>
        <v>Ven</v>
      </c>
      <c r="G58" s="4" t="s">
        <v>106</v>
      </c>
      <c r="H58" s="4" t="s">
        <v>294</v>
      </c>
      <c r="I58" s="4" t="s">
        <v>128</v>
      </c>
      <c r="J58" s="4" t="str">
        <f t="shared" si="3"/>
        <v>(D) Ventilation shaft construction: Linking aquifers - GW quantity/volume, change in GW pressure, GW quality/TSS, TDS, GW quantity</v>
      </c>
      <c r="K58" s="6">
        <v>3</v>
      </c>
      <c r="L58" s="6">
        <v>4</v>
      </c>
      <c r="M58" s="4" t="s">
        <v>318</v>
      </c>
      <c r="N58" s="6">
        <v>-2</v>
      </c>
      <c r="O58" s="6">
        <v>-1</v>
      </c>
      <c r="P58" s="4" t="s">
        <v>321</v>
      </c>
      <c r="Q58" s="5">
        <v>2.5</v>
      </c>
      <c r="R58" s="5">
        <v>4</v>
      </c>
      <c r="S58" s="5">
        <f t="shared" si="4"/>
        <v>3.5</v>
      </c>
      <c r="T58" s="5">
        <f t="shared" si="5"/>
        <v>7</v>
      </c>
      <c r="U58" s="7">
        <f t="shared" si="6"/>
        <v>1</v>
      </c>
      <c r="V58" s="7">
        <f t="shared" si="7"/>
        <v>3</v>
      </c>
      <c r="W58" s="4">
        <f t="shared" si="8"/>
        <v>5.25</v>
      </c>
      <c r="X58" s="4">
        <f t="shared" si="9"/>
        <v>1.75</v>
      </c>
    </row>
    <row r="59" spans="1:24" x14ac:dyDescent="0.2">
      <c r="A59" s="4" t="s">
        <v>7</v>
      </c>
      <c r="B59" s="4" t="str">
        <f t="shared" si="0"/>
        <v>U</v>
      </c>
      <c r="C59" s="4" t="s">
        <v>3</v>
      </c>
      <c r="D59" s="4" t="str">
        <f t="shared" si="1"/>
        <v>D</v>
      </c>
      <c r="E59" s="4" t="s">
        <v>130</v>
      </c>
      <c r="F59" s="4" t="str">
        <f t="shared" si="2"/>
        <v>Min</v>
      </c>
      <c r="G59" s="4" t="s">
        <v>106</v>
      </c>
      <c r="H59" s="4" t="s">
        <v>294</v>
      </c>
      <c r="I59" s="4" t="s">
        <v>128</v>
      </c>
      <c r="J59" s="4" t="str">
        <f t="shared" si="3"/>
        <v>(D) Mine access (adit / incline) construction: Linking aquifers - GW quantity/volume, change in GW pressure, GW quality/TSS, TDS, GW quantity</v>
      </c>
      <c r="K59" s="6">
        <v>3</v>
      </c>
      <c r="L59" s="6">
        <v>4</v>
      </c>
      <c r="M59" s="4" t="s">
        <v>236</v>
      </c>
      <c r="N59" s="6">
        <v>-2</v>
      </c>
      <c r="O59" s="6">
        <v>-1</v>
      </c>
      <c r="P59" s="4" t="s">
        <v>322</v>
      </c>
      <c r="Q59" s="5">
        <v>2.5</v>
      </c>
      <c r="R59" s="5">
        <v>4</v>
      </c>
      <c r="S59" s="5">
        <f t="shared" si="4"/>
        <v>3.5</v>
      </c>
      <c r="T59" s="5">
        <f t="shared" si="5"/>
        <v>7</v>
      </c>
      <c r="U59" s="7">
        <f t="shared" si="6"/>
        <v>1</v>
      </c>
      <c r="V59" s="7">
        <f t="shared" si="7"/>
        <v>3</v>
      </c>
      <c r="W59" s="4">
        <f t="shared" si="8"/>
        <v>5.25</v>
      </c>
      <c r="X59" s="4">
        <f t="shared" si="9"/>
        <v>1.75</v>
      </c>
    </row>
    <row r="60" spans="1:24" x14ac:dyDescent="0.2">
      <c r="A60" s="4" t="s">
        <v>7</v>
      </c>
      <c r="B60" s="4" t="str">
        <f t="shared" si="0"/>
        <v>U</v>
      </c>
      <c r="C60" s="4" t="s">
        <v>3</v>
      </c>
      <c r="D60" s="4" t="str">
        <f t="shared" si="1"/>
        <v>D</v>
      </c>
      <c r="E60" s="4" t="s">
        <v>131</v>
      </c>
      <c r="F60" s="4" t="str">
        <f t="shared" si="2"/>
        <v>Min</v>
      </c>
      <c r="G60" s="4" t="s">
        <v>106</v>
      </c>
      <c r="H60" s="4" t="s">
        <v>294</v>
      </c>
      <c r="I60" s="4" t="s">
        <v>128</v>
      </c>
      <c r="J60" s="4" t="str">
        <f t="shared" si="3"/>
        <v>(D) Mine access (shaft / incline) construction: Linking aquifers - GW quantity/volume, change in GW pressure, GW quality/TSS, TDS, GW quantity</v>
      </c>
      <c r="K60" s="6">
        <v>3</v>
      </c>
      <c r="L60" s="6">
        <v>4</v>
      </c>
      <c r="M60" s="4" t="s">
        <v>236</v>
      </c>
      <c r="N60" s="6">
        <v>-2</v>
      </c>
      <c r="O60" s="6">
        <v>-1</v>
      </c>
      <c r="P60" s="4" t="s">
        <v>322</v>
      </c>
      <c r="Q60" s="5">
        <v>2.5</v>
      </c>
      <c r="R60" s="5">
        <v>4</v>
      </c>
      <c r="S60" s="5">
        <f t="shared" si="4"/>
        <v>3.5</v>
      </c>
      <c r="T60" s="5">
        <f t="shared" si="5"/>
        <v>7</v>
      </c>
      <c r="U60" s="7">
        <f t="shared" si="6"/>
        <v>1</v>
      </c>
      <c r="V60" s="7">
        <f t="shared" si="7"/>
        <v>3</v>
      </c>
      <c r="W60" s="4">
        <f t="shared" si="8"/>
        <v>5.25</v>
      </c>
      <c r="X60" s="4">
        <f t="shared" si="9"/>
        <v>1.75</v>
      </c>
    </row>
    <row r="61" spans="1:24" x14ac:dyDescent="0.2">
      <c r="A61" s="4" t="s">
        <v>7</v>
      </c>
      <c r="B61" s="4" t="str">
        <f t="shared" si="0"/>
        <v>U</v>
      </c>
      <c r="C61" s="4" t="s">
        <v>3</v>
      </c>
      <c r="D61" s="4" t="str">
        <f t="shared" si="1"/>
        <v>D</v>
      </c>
      <c r="E61" s="4" t="s">
        <v>187</v>
      </c>
      <c r="F61" s="4" t="str">
        <f t="shared" si="2"/>
        <v>Min</v>
      </c>
      <c r="G61" s="4" t="s">
        <v>151</v>
      </c>
      <c r="H61" s="4" t="s">
        <v>171</v>
      </c>
      <c r="I61" s="4" t="s">
        <v>279</v>
      </c>
      <c r="J61" s="4" t="str">
        <f t="shared" si="3"/>
        <v>(D) Mine dewatering drilling: abandonment: Leakage between aquifers - GW composition, GW quality/GW composition, Hydrocarbons</v>
      </c>
      <c r="K61" s="6">
        <v>3</v>
      </c>
      <c r="L61" s="6">
        <v>4</v>
      </c>
      <c r="M61" s="4" t="s">
        <v>319</v>
      </c>
      <c r="N61" s="6">
        <v>-2</v>
      </c>
      <c r="O61" s="6">
        <v>-1</v>
      </c>
      <c r="P61" s="4" t="s">
        <v>321</v>
      </c>
      <c r="Q61" s="5">
        <v>2.5</v>
      </c>
      <c r="R61" s="5">
        <v>4</v>
      </c>
      <c r="S61" s="5">
        <f t="shared" si="4"/>
        <v>3.5</v>
      </c>
      <c r="T61" s="5">
        <f t="shared" si="5"/>
        <v>7</v>
      </c>
      <c r="U61" s="7">
        <f t="shared" si="6"/>
        <v>1</v>
      </c>
      <c r="V61" s="7">
        <f t="shared" si="7"/>
        <v>3</v>
      </c>
      <c r="W61" s="4">
        <f t="shared" si="8"/>
        <v>5.25</v>
      </c>
      <c r="X61" s="4">
        <f t="shared" si="9"/>
        <v>1.75</v>
      </c>
    </row>
    <row r="62" spans="1:24" x14ac:dyDescent="0.2">
      <c r="A62" s="4" t="s">
        <v>120</v>
      </c>
      <c r="B62" s="4" t="str">
        <f t="shared" si="0"/>
        <v>I</v>
      </c>
      <c r="C62" s="4" t="s">
        <v>2</v>
      </c>
      <c r="D62" s="4" t="str">
        <f t="shared" si="1"/>
        <v>P</v>
      </c>
      <c r="E62" s="4" t="s">
        <v>47</v>
      </c>
      <c r="F62" s="4" t="str">
        <f t="shared" si="2"/>
        <v>Per</v>
      </c>
      <c r="G62" s="4" t="s">
        <v>81</v>
      </c>
      <c r="H62" s="4" t="s">
        <v>239</v>
      </c>
      <c r="I62" s="4" t="s">
        <v>115</v>
      </c>
      <c r="J62" s="4" t="str">
        <f t="shared" si="3"/>
        <v>(P) Permanent sewerage treatment plant: Leaching - GW quality, SW quality/SW quality</v>
      </c>
      <c r="K62" s="6">
        <v>3</v>
      </c>
      <c r="L62" s="6">
        <v>4</v>
      </c>
      <c r="M62" s="4" t="s">
        <v>316</v>
      </c>
      <c r="N62" s="6">
        <v>-2</v>
      </c>
      <c r="O62" s="6">
        <v>-1</v>
      </c>
      <c r="P62" s="4" t="s">
        <v>323</v>
      </c>
      <c r="Q62" s="5">
        <v>2.5</v>
      </c>
      <c r="R62" s="5">
        <v>4</v>
      </c>
      <c r="S62" s="5">
        <f t="shared" si="4"/>
        <v>3.5</v>
      </c>
      <c r="T62" s="5">
        <f t="shared" si="5"/>
        <v>7</v>
      </c>
      <c r="U62" s="7">
        <f t="shared" si="6"/>
        <v>1</v>
      </c>
      <c r="V62" s="7">
        <f t="shared" si="7"/>
        <v>3</v>
      </c>
      <c r="W62" s="4">
        <f t="shared" si="8"/>
        <v>5.25</v>
      </c>
      <c r="X62" s="4">
        <f t="shared" si="9"/>
        <v>1.75</v>
      </c>
    </row>
    <row r="63" spans="1:24" x14ac:dyDescent="0.2">
      <c r="A63" s="4" t="s">
        <v>7</v>
      </c>
      <c r="B63" s="4" t="str">
        <f t="shared" si="0"/>
        <v>U</v>
      </c>
      <c r="C63" s="4" t="s">
        <v>3</v>
      </c>
      <c r="D63" s="4" t="str">
        <f t="shared" si="1"/>
        <v>D</v>
      </c>
      <c r="E63" s="4" t="s">
        <v>26</v>
      </c>
      <c r="F63" s="4" t="str">
        <f t="shared" si="2"/>
        <v>Rai</v>
      </c>
      <c r="G63" s="4" t="s">
        <v>87</v>
      </c>
      <c r="H63" s="4" t="s">
        <v>287</v>
      </c>
      <c r="I63" s="4" t="s">
        <v>93</v>
      </c>
      <c r="J63" s="4" t="str">
        <f t="shared" si="3"/>
        <v>(D) Rainwater and runoff diversion: Change to natural surface drainage - SW volume/quantity, SW quality, GW quantity/volume/TSS, SW flow, GW flow</v>
      </c>
      <c r="K63" s="6">
        <v>3</v>
      </c>
      <c r="L63" s="6">
        <v>5</v>
      </c>
      <c r="M63" s="4" t="s">
        <v>316</v>
      </c>
      <c r="N63" s="6">
        <v>1</v>
      </c>
      <c r="O63" s="6">
        <v>2</v>
      </c>
      <c r="P63" s="4" t="s">
        <v>323</v>
      </c>
      <c r="Q63" s="5">
        <v>-0.5</v>
      </c>
      <c r="R63" s="5">
        <v>-0.5</v>
      </c>
      <c r="S63" s="5">
        <f t="shared" si="4"/>
        <v>3.5</v>
      </c>
      <c r="T63" s="5">
        <f t="shared" si="5"/>
        <v>6.5</v>
      </c>
      <c r="U63" s="7">
        <f t="shared" si="6"/>
        <v>4</v>
      </c>
      <c r="V63" s="7">
        <f t="shared" si="7"/>
        <v>7</v>
      </c>
      <c r="W63" s="4">
        <f t="shared" si="8"/>
        <v>5</v>
      </c>
      <c r="X63" s="4">
        <f t="shared" si="9"/>
        <v>1.5</v>
      </c>
    </row>
    <row r="64" spans="1:24" x14ac:dyDescent="0.2">
      <c r="A64" s="4" t="s">
        <v>7</v>
      </c>
      <c r="B64" s="4" t="str">
        <f t="shared" si="0"/>
        <v>U</v>
      </c>
      <c r="C64" s="4" t="s">
        <v>3</v>
      </c>
      <c r="D64" s="4" t="str">
        <f t="shared" si="1"/>
        <v>D</v>
      </c>
      <c r="E64" s="4" t="s">
        <v>130</v>
      </c>
      <c r="F64" s="4" t="str">
        <f t="shared" si="2"/>
        <v>Min</v>
      </c>
      <c r="G64" s="4" t="s">
        <v>134</v>
      </c>
      <c r="H64" s="4" t="s">
        <v>288</v>
      </c>
      <c r="I64" s="4" t="s">
        <v>304</v>
      </c>
      <c r="J64" s="4" t="str">
        <f t="shared" si="3"/>
        <v>(D) Mine access (adit / incline) construction: Disruption of groundwater equilibrium - GW flow, GW directional characteristics, GW quantity/volume, change in GW pressure/GW level,change in GW pressure</v>
      </c>
      <c r="K64" s="6">
        <v>3</v>
      </c>
      <c r="L64" s="6">
        <v>5</v>
      </c>
      <c r="M64" s="4" t="s">
        <v>316</v>
      </c>
      <c r="N64" s="6">
        <v>0</v>
      </c>
      <c r="O64" s="6">
        <v>1</v>
      </c>
      <c r="P64" s="4" t="s">
        <v>323</v>
      </c>
      <c r="Q64" s="5">
        <v>0</v>
      </c>
      <c r="R64" s="5">
        <v>1</v>
      </c>
      <c r="S64" s="5">
        <f t="shared" si="4"/>
        <v>3</v>
      </c>
      <c r="T64" s="5">
        <f t="shared" si="5"/>
        <v>7</v>
      </c>
      <c r="U64" s="7">
        <f t="shared" si="6"/>
        <v>3</v>
      </c>
      <c r="V64" s="7">
        <f t="shared" si="7"/>
        <v>6</v>
      </c>
      <c r="W64" s="4">
        <f t="shared" si="8"/>
        <v>5</v>
      </c>
      <c r="X64" s="4">
        <f t="shared" si="9"/>
        <v>2</v>
      </c>
    </row>
    <row r="65" spans="1:24" x14ac:dyDescent="0.2">
      <c r="A65" s="4" t="s">
        <v>7</v>
      </c>
      <c r="B65" s="4" t="str">
        <f t="shared" si="0"/>
        <v>U</v>
      </c>
      <c r="C65" s="4" t="s">
        <v>2</v>
      </c>
      <c r="D65" s="4" t="str">
        <f t="shared" si="1"/>
        <v>P</v>
      </c>
      <c r="E65" s="4" t="s">
        <v>146</v>
      </c>
      <c r="F65" s="4" t="str">
        <f t="shared" si="2"/>
        <v>Gas</v>
      </c>
      <c r="G65" s="4" t="s">
        <v>59</v>
      </c>
      <c r="H65" s="4" t="s">
        <v>298</v>
      </c>
      <c r="I65" s="4" t="s">
        <v>93</v>
      </c>
      <c r="J65" s="4" t="str">
        <f t="shared" si="3"/>
        <v>(P) Gas post-drainage, surface to goaf: site preparation: Disruption of natural surface drainage - SW directional characteristics, SW volume/quantity, SW quality, GW directional characteristics, GW quantity/volume, GW quality/TSS, SW flow, GW flow</v>
      </c>
      <c r="K65" s="6">
        <v>3</v>
      </c>
      <c r="L65" s="6">
        <v>5</v>
      </c>
      <c r="M65" s="4" t="s">
        <v>121</v>
      </c>
      <c r="N65" s="6">
        <v>-1</v>
      </c>
      <c r="O65" s="6">
        <v>0</v>
      </c>
      <c r="P65" s="4" t="s">
        <v>323</v>
      </c>
      <c r="Q65" s="5">
        <v>0</v>
      </c>
      <c r="R65" s="5">
        <v>3</v>
      </c>
      <c r="S65" s="5">
        <f t="shared" si="4"/>
        <v>2</v>
      </c>
      <c r="T65" s="5">
        <f t="shared" si="5"/>
        <v>8</v>
      </c>
      <c r="U65" s="7">
        <f t="shared" si="6"/>
        <v>2</v>
      </c>
      <c r="V65" s="7">
        <f t="shared" si="7"/>
        <v>5</v>
      </c>
      <c r="W65" s="4">
        <f t="shared" si="8"/>
        <v>5</v>
      </c>
      <c r="X65" s="4">
        <f t="shared" si="9"/>
        <v>3</v>
      </c>
    </row>
    <row r="66" spans="1:24" x14ac:dyDescent="0.2">
      <c r="A66" s="4" t="s">
        <v>8</v>
      </c>
      <c r="B66" s="4" t="str">
        <f t="shared" ref="B66:B129" si="10">LEFT(A66,1)</f>
        <v>S</v>
      </c>
      <c r="C66" s="4" t="s">
        <v>5</v>
      </c>
      <c r="D66" s="4" t="str">
        <f t="shared" ref="D66:D129" si="11">LEFT(C66,1)</f>
        <v>R</v>
      </c>
      <c r="E66" s="4" t="s">
        <v>194</v>
      </c>
      <c r="F66" s="4" t="str">
        <f t="shared" ref="F66:F129" si="12">LEFT(E66,3)</f>
        <v>Rec</v>
      </c>
      <c r="G66" s="4" t="s">
        <v>87</v>
      </c>
      <c r="H66" s="4" t="s">
        <v>301</v>
      </c>
      <c r="I66" s="4" t="s">
        <v>62</v>
      </c>
      <c r="J66" s="4" t="str">
        <f t="shared" ref="J66:J129" si="13">"("&amp;D66&amp;") "&amp;E66&amp;": "&amp;G66&amp;" - "&amp;H66&amp;"/"&amp;I66</f>
        <v>(R) Recontoured landforms (slopes, gradients etc): Change to natural surface drainage - SW directional characteristics, SW flow, SW quality/TSS, SW flow</v>
      </c>
      <c r="K66" s="6">
        <v>3</v>
      </c>
      <c r="L66" s="6">
        <v>4</v>
      </c>
      <c r="M66" s="4" t="s">
        <v>233</v>
      </c>
      <c r="N66" s="6">
        <v>0</v>
      </c>
      <c r="O66" s="6">
        <v>1</v>
      </c>
      <c r="P66" s="4" t="s">
        <v>323</v>
      </c>
      <c r="Q66" s="5">
        <v>0.5</v>
      </c>
      <c r="R66" s="5">
        <v>1.5</v>
      </c>
      <c r="S66" s="5">
        <f t="shared" ref="S66:S129" si="14">K66+N66+Q66</f>
        <v>3.5</v>
      </c>
      <c r="T66" s="5">
        <f t="shared" ref="T66:T129" si="15">L66+O66+R66</f>
        <v>6.5</v>
      </c>
      <c r="U66" s="7">
        <f t="shared" ref="U66:U129" si="16">$K66+$N66</f>
        <v>3</v>
      </c>
      <c r="V66" s="7">
        <f t="shared" ref="V66:V129" si="17">$L66+$O66</f>
        <v>5</v>
      </c>
      <c r="W66" s="4">
        <f t="shared" ref="W66:W129" si="18">T66-(T66-S66)/2</f>
        <v>5</v>
      </c>
      <c r="X66" s="4">
        <f t="shared" ref="X66:X129" si="19">(T66-S66)/2</f>
        <v>1.5</v>
      </c>
    </row>
    <row r="67" spans="1:24" x14ac:dyDescent="0.2">
      <c r="A67" s="4" t="s">
        <v>7</v>
      </c>
      <c r="B67" s="4" t="str">
        <f t="shared" si="10"/>
        <v>U</v>
      </c>
      <c r="C67" s="4" t="s">
        <v>3</v>
      </c>
      <c r="D67" s="4" t="str">
        <f t="shared" si="11"/>
        <v>D</v>
      </c>
      <c r="E67" s="4" t="s">
        <v>27</v>
      </c>
      <c r="F67" s="4" t="str">
        <f t="shared" si="12"/>
        <v>Ven</v>
      </c>
      <c r="G67" s="4" t="s">
        <v>232</v>
      </c>
      <c r="H67" s="4" t="s">
        <v>171</v>
      </c>
      <c r="I67" s="4" t="s">
        <v>76</v>
      </c>
      <c r="J67" s="4" t="str">
        <f t="shared" si="13"/>
        <v>(D) Ventilation shaft construction: Lining integrity of shaft (linking aquifers) - GW composition, GW quality/GW composition</v>
      </c>
      <c r="K67" s="6">
        <v>3</v>
      </c>
      <c r="L67" s="6">
        <v>4</v>
      </c>
      <c r="M67" s="4" t="s">
        <v>318</v>
      </c>
      <c r="N67" s="6">
        <v>-2</v>
      </c>
      <c r="O67" s="6">
        <v>-1</v>
      </c>
      <c r="P67" s="4" t="s">
        <v>321</v>
      </c>
      <c r="Q67" s="5">
        <v>2.5</v>
      </c>
      <c r="R67" s="5">
        <v>3.5</v>
      </c>
      <c r="S67" s="5">
        <f t="shared" si="14"/>
        <v>3.5</v>
      </c>
      <c r="T67" s="5">
        <f t="shared" si="15"/>
        <v>6.5</v>
      </c>
      <c r="U67" s="7">
        <f t="shared" si="16"/>
        <v>1</v>
      </c>
      <c r="V67" s="7">
        <f t="shared" si="17"/>
        <v>3</v>
      </c>
      <c r="W67" s="4">
        <f t="shared" si="18"/>
        <v>5</v>
      </c>
      <c r="X67" s="4">
        <f t="shared" si="19"/>
        <v>1.5</v>
      </c>
    </row>
    <row r="68" spans="1:24" x14ac:dyDescent="0.2">
      <c r="A68" s="4" t="s">
        <v>6</v>
      </c>
      <c r="B68" s="4" t="str">
        <f t="shared" si="10"/>
        <v>O</v>
      </c>
      <c r="C68" s="4" t="s">
        <v>3</v>
      </c>
      <c r="D68" s="4" t="str">
        <f t="shared" si="11"/>
        <v>D</v>
      </c>
      <c r="E68" s="4" t="s">
        <v>203</v>
      </c>
      <c r="F68" s="4" t="str">
        <f t="shared" si="12"/>
        <v>Top</v>
      </c>
      <c r="G68" s="4" t="s">
        <v>58</v>
      </c>
      <c r="H68" s="4" t="s">
        <v>115</v>
      </c>
      <c r="I68" s="4" t="s">
        <v>61</v>
      </c>
      <c r="J68" s="4" t="str">
        <f t="shared" si="13"/>
        <v>(D) Topsoil and waste rock dump site preparation: Soil erosion following heavy rainfall - SW quality/TSS</v>
      </c>
      <c r="K68" s="6">
        <v>4</v>
      </c>
      <c r="L68" s="6">
        <v>7</v>
      </c>
      <c r="M68" s="4" t="s">
        <v>315</v>
      </c>
      <c r="N68" s="6">
        <v>-1</v>
      </c>
      <c r="O68" s="6">
        <v>-0.5</v>
      </c>
      <c r="P68" s="4" t="s">
        <v>323</v>
      </c>
      <c r="Q68" s="5">
        <v>0</v>
      </c>
      <c r="R68" s="5">
        <v>0</v>
      </c>
      <c r="S68" s="5">
        <f t="shared" si="14"/>
        <v>3</v>
      </c>
      <c r="T68" s="5">
        <f t="shared" si="15"/>
        <v>6.5</v>
      </c>
      <c r="U68" s="7">
        <f t="shared" si="16"/>
        <v>3</v>
      </c>
      <c r="V68" s="7">
        <f t="shared" si="17"/>
        <v>6.5</v>
      </c>
      <c r="W68" s="4">
        <f t="shared" si="18"/>
        <v>4.75</v>
      </c>
      <c r="X68" s="4">
        <f t="shared" si="19"/>
        <v>1.75</v>
      </c>
    </row>
    <row r="69" spans="1:24" x14ac:dyDescent="0.2">
      <c r="A69" s="4" t="s">
        <v>6</v>
      </c>
      <c r="B69" s="4" t="str">
        <f t="shared" si="10"/>
        <v>O</v>
      </c>
      <c r="C69" s="4" t="s">
        <v>3</v>
      </c>
      <c r="D69" s="4" t="str">
        <f t="shared" si="11"/>
        <v>D</v>
      </c>
      <c r="E69" s="4" t="s">
        <v>90</v>
      </c>
      <c r="F69" s="4" t="str">
        <f t="shared" si="12"/>
        <v>Dam</v>
      </c>
      <c r="G69" s="4" t="s">
        <v>58</v>
      </c>
      <c r="H69" s="4" t="s">
        <v>115</v>
      </c>
      <c r="I69" s="4" t="s">
        <v>61</v>
      </c>
      <c r="J69" s="4" t="str">
        <f t="shared" si="13"/>
        <v>(D) Dam construction for mine water storage: Soil erosion following heavy rainfall - SW quality/TSS</v>
      </c>
      <c r="K69" s="6">
        <v>5</v>
      </c>
      <c r="L69" s="6">
        <v>7</v>
      </c>
      <c r="M69" s="4" t="s">
        <v>315</v>
      </c>
      <c r="N69" s="6">
        <v>-1.5</v>
      </c>
      <c r="O69" s="6">
        <v>-1</v>
      </c>
      <c r="P69" s="4" t="s">
        <v>323</v>
      </c>
      <c r="Q69" s="5">
        <v>0</v>
      </c>
      <c r="R69" s="5">
        <v>0</v>
      </c>
      <c r="S69" s="5">
        <f t="shared" si="14"/>
        <v>3.5</v>
      </c>
      <c r="T69" s="5">
        <f t="shared" si="15"/>
        <v>6</v>
      </c>
      <c r="U69" s="7">
        <f t="shared" si="16"/>
        <v>3.5</v>
      </c>
      <c r="V69" s="7">
        <f t="shared" si="17"/>
        <v>6</v>
      </c>
      <c r="W69" s="4">
        <f t="shared" si="18"/>
        <v>4.75</v>
      </c>
      <c r="X69" s="4">
        <f t="shared" si="19"/>
        <v>1.25</v>
      </c>
    </row>
    <row r="70" spans="1:24" x14ac:dyDescent="0.2">
      <c r="A70" s="4" t="s">
        <v>6</v>
      </c>
      <c r="B70" s="4" t="str">
        <f t="shared" si="10"/>
        <v>O</v>
      </c>
      <c r="C70" s="4" t="s">
        <v>3</v>
      </c>
      <c r="D70" s="4" t="str">
        <f t="shared" si="11"/>
        <v>D</v>
      </c>
      <c r="E70" s="4" t="s">
        <v>91</v>
      </c>
      <c r="F70" s="4" t="str">
        <f t="shared" si="12"/>
        <v>Dam</v>
      </c>
      <c r="G70" s="4" t="s">
        <v>58</v>
      </c>
      <c r="H70" s="4" t="s">
        <v>115</v>
      </c>
      <c r="I70" s="4" t="s">
        <v>61</v>
      </c>
      <c r="J70" s="4" t="str">
        <f t="shared" si="13"/>
        <v>(D) Dam construction for tailings storage: Soil erosion following heavy rainfall - SW quality/TSS</v>
      </c>
      <c r="K70" s="6">
        <v>5</v>
      </c>
      <c r="L70" s="6">
        <v>7</v>
      </c>
      <c r="M70" s="4" t="s">
        <v>315</v>
      </c>
      <c r="N70" s="6">
        <v>-1.5</v>
      </c>
      <c r="O70" s="6">
        <v>-1</v>
      </c>
      <c r="P70" s="4" t="s">
        <v>323</v>
      </c>
      <c r="Q70" s="5">
        <v>0</v>
      </c>
      <c r="R70" s="5">
        <v>0</v>
      </c>
      <c r="S70" s="5">
        <f t="shared" si="14"/>
        <v>3.5</v>
      </c>
      <c r="T70" s="5">
        <f t="shared" si="15"/>
        <v>6</v>
      </c>
      <c r="U70" s="7">
        <f t="shared" si="16"/>
        <v>3.5</v>
      </c>
      <c r="V70" s="7">
        <f t="shared" si="17"/>
        <v>6</v>
      </c>
      <c r="W70" s="4">
        <f t="shared" si="18"/>
        <v>4.75</v>
      </c>
      <c r="X70" s="4">
        <f t="shared" si="19"/>
        <v>1.25</v>
      </c>
    </row>
    <row r="71" spans="1:24" x14ac:dyDescent="0.2">
      <c r="A71" s="4" t="s">
        <v>7</v>
      </c>
      <c r="B71" s="4" t="str">
        <f t="shared" si="10"/>
        <v>U</v>
      </c>
      <c r="C71" s="4" t="s">
        <v>3</v>
      </c>
      <c r="D71" s="4" t="str">
        <f t="shared" si="11"/>
        <v>D</v>
      </c>
      <c r="E71" s="4" t="s">
        <v>90</v>
      </c>
      <c r="F71" s="4" t="str">
        <f t="shared" si="12"/>
        <v>Dam</v>
      </c>
      <c r="G71" s="4" t="s">
        <v>58</v>
      </c>
      <c r="H71" s="4" t="s">
        <v>115</v>
      </c>
      <c r="I71" s="4" t="s">
        <v>61</v>
      </c>
      <c r="J71" s="4" t="str">
        <f t="shared" si="13"/>
        <v>(D) Dam construction for mine water storage: Soil erosion following heavy rainfall - SW quality/TSS</v>
      </c>
      <c r="K71" s="6">
        <v>5</v>
      </c>
      <c r="L71" s="6">
        <v>7</v>
      </c>
      <c r="M71" s="4" t="s">
        <v>315</v>
      </c>
      <c r="N71" s="6">
        <v>-1.5</v>
      </c>
      <c r="O71" s="6">
        <v>-1</v>
      </c>
      <c r="P71" s="4" t="s">
        <v>323</v>
      </c>
      <c r="Q71" s="5">
        <v>0</v>
      </c>
      <c r="R71" s="5">
        <v>0</v>
      </c>
      <c r="S71" s="5">
        <f t="shared" si="14"/>
        <v>3.5</v>
      </c>
      <c r="T71" s="5">
        <f t="shared" si="15"/>
        <v>6</v>
      </c>
      <c r="U71" s="7">
        <f t="shared" si="16"/>
        <v>3.5</v>
      </c>
      <c r="V71" s="7">
        <f t="shared" si="17"/>
        <v>6</v>
      </c>
      <c r="W71" s="4">
        <f t="shared" si="18"/>
        <v>4.75</v>
      </c>
      <c r="X71" s="4">
        <f t="shared" si="19"/>
        <v>1.25</v>
      </c>
    </row>
    <row r="72" spans="1:24" s="2" customFormat="1" x14ac:dyDescent="0.2">
      <c r="A72" s="4" t="s">
        <v>7</v>
      </c>
      <c r="B72" s="4" t="str">
        <f t="shared" si="10"/>
        <v>U</v>
      </c>
      <c r="C72" s="4" t="s">
        <v>3</v>
      </c>
      <c r="D72" s="4" t="str">
        <f t="shared" si="11"/>
        <v>D</v>
      </c>
      <c r="E72" s="4" t="s">
        <v>91</v>
      </c>
      <c r="F72" s="4" t="str">
        <f t="shared" si="12"/>
        <v>Dam</v>
      </c>
      <c r="G72" s="4" t="s">
        <v>58</v>
      </c>
      <c r="H72" s="4" t="s">
        <v>115</v>
      </c>
      <c r="I72" s="4" t="s">
        <v>61</v>
      </c>
      <c r="J72" s="4" t="str">
        <f t="shared" si="13"/>
        <v>(D) Dam construction for tailings storage: Soil erosion following heavy rainfall - SW quality/TSS</v>
      </c>
      <c r="K72" s="6">
        <v>5</v>
      </c>
      <c r="L72" s="6">
        <v>7</v>
      </c>
      <c r="M72" s="4" t="s">
        <v>315</v>
      </c>
      <c r="N72" s="6">
        <v>-1.5</v>
      </c>
      <c r="O72" s="6">
        <v>-1</v>
      </c>
      <c r="P72" s="4" t="s">
        <v>323</v>
      </c>
      <c r="Q72" s="5">
        <v>0</v>
      </c>
      <c r="R72" s="5">
        <v>0</v>
      </c>
      <c r="S72" s="5">
        <f t="shared" si="14"/>
        <v>3.5</v>
      </c>
      <c r="T72" s="5">
        <f t="shared" si="15"/>
        <v>6</v>
      </c>
      <c r="U72" s="7">
        <f t="shared" si="16"/>
        <v>3.5</v>
      </c>
      <c r="V72" s="7">
        <f t="shared" si="17"/>
        <v>6</v>
      </c>
      <c r="W72" s="4">
        <f t="shared" si="18"/>
        <v>4.75</v>
      </c>
      <c r="X72" s="4">
        <f t="shared" si="19"/>
        <v>1.25</v>
      </c>
    </row>
    <row r="73" spans="1:24" x14ac:dyDescent="0.2">
      <c r="A73" s="4" t="s">
        <v>7</v>
      </c>
      <c r="B73" s="4" t="str">
        <f t="shared" si="10"/>
        <v>U</v>
      </c>
      <c r="C73" s="4" t="s">
        <v>5</v>
      </c>
      <c r="D73" s="4" t="str">
        <f t="shared" si="11"/>
        <v>R</v>
      </c>
      <c r="E73" s="4" t="s">
        <v>194</v>
      </c>
      <c r="F73" s="4" t="str">
        <f t="shared" si="12"/>
        <v>Rec</v>
      </c>
      <c r="G73" s="4" t="s">
        <v>87</v>
      </c>
      <c r="H73" s="4" t="s">
        <v>301</v>
      </c>
      <c r="I73" s="4" t="s">
        <v>62</v>
      </c>
      <c r="J73" s="4" t="str">
        <f t="shared" si="13"/>
        <v>(R) Recontoured landforms (slopes, gradients etc): Change to natural surface drainage - SW directional characteristics, SW flow, SW quality/TSS, SW flow</v>
      </c>
      <c r="K73" s="6">
        <v>3</v>
      </c>
      <c r="L73" s="6">
        <v>4</v>
      </c>
      <c r="M73" s="4" t="s">
        <v>233</v>
      </c>
      <c r="N73" s="6">
        <v>-0.5</v>
      </c>
      <c r="O73" s="6">
        <v>1</v>
      </c>
      <c r="P73" s="4" t="s">
        <v>323</v>
      </c>
      <c r="Q73" s="5">
        <v>0.5</v>
      </c>
      <c r="R73" s="5">
        <v>1.5</v>
      </c>
      <c r="S73" s="5">
        <f t="shared" si="14"/>
        <v>3</v>
      </c>
      <c r="T73" s="5">
        <f t="shared" si="15"/>
        <v>6.5</v>
      </c>
      <c r="U73" s="7">
        <f t="shared" si="16"/>
        <v>2.5</v>
      </c>
      <c r="V73" s="7">
        <f t="shared" si="17"/>
        <v>5</v>
      </c>
      <c r="W73" s="4">
        <f t="shared" si="18"/>
        <v>4.75</v>
      </c>
      <c r="X73" s="4">
        <f t="shared" si="19"/>
        <v>1.75</v>
      </c>
    </row>
    <row r="74" spans="1:24" x14ac:dyDescent="0.2">
      <c r="A74" s="4" t="s">
        <v>120</v>
      </c>
      <c r="B74" s="4" t="str">
        <f t="shared" si="10"/>
        <v>I</v>
      </c>
      <c r="C74" s="4" t="s">
        <v>5</v>
      </c>
      <c r="D74" s="4" t="str">
        <f t="shared" si="11"/>
        <v>R</v>
      </c>
      <c r="E74" s="4" t="s">
        <v>25</v>
      </c>
      <c r="F74" s="4" t="str">
        <f t="shared" si="12"/>
        <v>Rev</v>
      </c>
      <c r="G74" s="4" t="s">
        <v>107</v>
      </c>
      <c r="H74" s="4" t="s">
        <v>301</v>
      </c>
      <c r="I74" s="4" t="s">
        <v>62</v>
      </c>
      <c r="J74" s="4" t="str">
        <f t="shared" si="13"/>
        <v>(R) Revegetation: Erosion  - SW directional characteristics, SW flow, SW quality/TSS, SW flow</v>
      </c>
      <c r="K74" s="6">
        <v>3</v>
      </c>
      <c r="L74" s="6">
        <v>5</v>
      </c>
      <c r="M74" s="4" t="s">
        <v>317</v>
      </c>
      <c r="N74" s="6">
        <v>-2</v>
      </c>
      <c r="O74" s="6">
        <v>-0.5</v>
      </c>
      <c r="P74" s="4" t="s">
        <v>323</v>
      </c>
      <c r="Q74" s="5">
        <v>1</v>
      </c>
      <c r="R74" s="5">
        <v>3</v>
      </c>
      <c r="S74" s="5">
        <f t="shared" si="14"/>
        <v>2</v>
      </c>
      <c r="T74" s="5">
        <f t="shared" si="15"/>
        <v>7.5</v>
      </c>
      <c r="U74" s="7">
        <f t="shared" si="16"/>
        <v>1</v>
      </c>
      <c r="V74" s="7">
        <f t="shared" si="17"/>
        <v>4.5</v>
      </c>
      <c r="W74" s="4">
        <f t="shared" si="18"/>
        <v>4.75</v>
      </c>
      <c r="X74" s="4">
        <f t="shared" si="19"/>
        <v>2.75</v>
      </c>
    </row>
    <row r="75" spans="1:24" x14ac:dyDescent="0.2">
      <c r="A75" s="4" t="s">
        <v>6</v>
      </c>
      <c r="B75" s="4" t="str">
        <f t="shared" si="10"/>
        <v>O</v>
      </c>
      <c r="C75" s="4" t="s">
        <v>5</v>
      </c>
      <c r="D75" s="4" t="str">
        <f t="shared" si="11"/>
        <v>R</v>
      </c>
      <c r="E75" s="4" t="s">
        <v>25</v>
      </c>
      <c r="F75" s="4" t="str">
        <f t="shared" si="12"/>
        <v>Rev</v>
      </c>
      <c r="G75" s="4" t="s">
        <v>107</v>
      </c>
      <c r="H75" s="4" t="s">
        <v>301</v>
      </c>
      <c r="I75" s="4" t="s">
        <v>62</v>
      </c>
      <c r="J75" s="4" t="str">
        <f t="shared" si="13"/>
        <v>(R) Revegetation: Erosion  - SW directional characteristics, SW flow, SW quality/TSS, SW flow</v>
      </c>
      <c r="K75" s="6">
        <v>3</v>
      </c>
      <c r="L75" s="6">
        <v>5</v>
      </c>
      <c r="M75" s="4" t="s">
        <v>317</v>
      </c>
      <c r="N75" s="6">
        <v>-2</v>
      </c>
      <c r="O75" s="6">
        <v>-0.5</v>
      </c>
      <c r="P75" s="4" t="s">
        <v>323</v>
      </c>
      <c r="Q75" s="5">
        <v>1</v>
      </c>
      <c r="R75" s="5">
        <v>3</v>
      </c>
      <c r="S75" s="5">
        <f t="shared" si="14"/>
        <v>2</v>
      </c>
      <c r="T75" s="5">
        <f t="shared" si="15"/>
        <v>7.5</v>
      </c>
      <c r="U75" s="7">
        <f t="shared" si="16"/>
        <v>1</v>
      </c>
      <c r="V75" s="7">
        <f t="shared" si="17"/>
        <v>4.5</v>
      </c>
      <c r="W75" s="4">
        <f t="shared" si="18"/>
        <v>4.75</v>
      </c>
      <c r="X75" s="4">
        <f t="shared" si="19"/>
        <v>2.75</v>
      </c>
    </row>
    <row r="76" spans="1:24" x14ac:dyDescent="0.2">
      <c r="A76" s="4" t="s">
        <v>8</v>
      </c>
      <c r="B76" s="4" t="str">
        <f t="shared" si="10"/>
        <v>S</v>
      </c>
      <c r="C76" s="4" t="s">
        <v>5</v>
      </c>
      <c r="D76" s="4" t="str">
        <f t="shared" si="11"/>
        <v>R</v>
      </c>
      <c r="E76" s="4" t="s">
        <v>25</v>
      </c>
      <c r="F76" s="4" t="str">
        <f t="shared" si="12"/>
        <v>Rev</v>
      </c>
      <c r="G76" s="4" t="s">
        <v>107</v>
      </c>
      <c r="H76" s="4" t="s">
        <v>301</v>
      </c>
      <c r="I76" s="4" t="s">
        <v>62</v>
      </c>
      <c r="J76" s="4" t="str">
        <f t="shared" si="13"/>
        <v>(R) Revegetation: Erosion  - SW directional characteristics, SW flow, SW quality/TSS, SW flow</v>
      </c>
      <c r="K76" s="6">
        <v>3</v>
      </c>
      <c r="L76" s="6">
        <v>5</v>
      </c>
      <c r="M76" s="4" t="s">
        <v>317</v>
      </c>
      <c r="N76" s="6">
        <v>-2</v>
      </c>
      <c r="O76" s="6">
        <v>-0.5</v>
      </c>
      <c r="P76" s="4" t="s">
        <v>323</v>
      </c>
      <c r="Q76" s="5">
        <v>1</v>
      </c>
      <c r="R76" s="5">
        <v>3</v>
      </c>
      <c r="S76" s="5">
        <f t="shared" si="14"/>
        <v>2</v>
      </c>
      <c r="T76" s="5">
        <f t="shared" si="15"/>
        <v>7.5</v>
      </c>
      <c r="U76" s="7">
        <f t="shared" si="16"/>
        <v>1</v>
      </c>
      <c r="V76" s="7">
        <f t="shared" si="17"/>
        <v>4.5</v>
      </c>
      <c r="W76" s="4">
        <f t="shared" si="18"/>
        <v>4.75</v>
      </c>
      <c r="X76" s="4">
        <f t="shared" si="19"/>
        <v>2.75</v>
      </c>
    </row>
    <row r="77" spans="1:24" x14ac:dyDescent="0.2">
      <c r="A77" s="4" t="s">
        <v>7</v>
      </c>
      <c r="B77" s="4" t="str">
        <f t="shared" si="10"/>
        <v>U</v>
      </c>
      <c r="C77" s="4" t="s">
        <v>3</v>
      </c>
      <c r="D77" s="4" t="str">
        <f t="shared" si="11"/>
        <v>D</v>
      </c>
      <c r="E77" s="4" t="s">
        <v>130</v>
      </c>
      <c r="F77" s="4" t="str">
        <f t="shared" si="12"/>
        <v>Min</v>
      </c>
      <c r="G77" s="4" t="s">
        <v>176</v>
      </c>
      <c r="H77" s="4" t="s">
        <v>285</v>
      </c>
      <c r="I77" s="4" t="s">
        <v>306</v>
      </c>
      <c r="J77" s="4" t="str">
        <f t="shared" si="13"/>
        <v>(D) Mine access (adit / incline) construction: Change groundwater recharge - GW quantity/volume (changed recharge), SW recharge (baseflow)/GW quantity, SW volume/quantity</v>
      </c>
      <c r="K77" s="6">
        <v>3</v>
      </c>
      <c r="L77" s="6">
        <v>4</v>
      </c>
      <c r="M77" s="4" t="s">
        <v>316</v>
      </c>
      <c r="N77" s="6">
        <v>-3</v>
      </c>
      <c r="O77" s="6">
        <v>-1.5</v>
      </c>
      <c r="P77" s="4" t="s">
        <v>323</v>
      </c>
      <c r="Q77" s="5">
        <v>3</v>
      </c>
      <c r="R77" s="5">
        <v>4</v>
      </c>
      <c r="S77" s="5">
        <f t="shared" si="14"/>
        <v>3</v>
      </c>
      <c r="T77" s="5">
        <f t="shared" si="15"/>
        <v>6.5</v>
      </c>
      <c r="U77" s="7">
        <f t="shared" si="16"/>
        <v>0</v>
      </c>
      <c r="V77" s="7">
        <f t="shared" si="17"/>
        <v>2.5</v>
      </c>
      <c r="W77" s="4">
        <f t="shared" si="18"/>
        <v>4.75</v>
      </c>
      <c r="X77" s="4">
        <f t="shared" si="19"/>
        <v>1.75</v>
      </c>
    </row>
    <row r="78" spans="1:24" x14ac:dyDescent="0.2">
      <c r="A78" s="4" t="s">
        <v>7</v>
      </c>
      <c r="B78" s="4" t="str">
        <f t="shared" si="10"/>
        <v>U</v>
      </c>
      <c r="C78" s="4" t="s">
        <v>3</v>
      </c>
      <c r="D78" s="4" t="str">
        <f t="shared" si="11"/>
        <v>D</v>
      </c>
      <c r="E78" s="4" t="s">
        <v>131</v>
      </c>
      <c r="F78" s="4" t="str">
        <f t="shared" si="12"/>
        <v>Min</v>
      </c>
      <c r="G78" s="4" t="s">
        <v>176</v>
      </c>
      <c r="H78" s="4" t="s">
        <v>285</v>
      </c>
      <c r="I78" s="4" t="s">
        <v>306</v>
      </c>
      <c r="J78" s="4" t="str">
        <f t="shared" si="13"/>
        <v>(D) Mine access (shaft / incline) construction: Change groundwater recharge - GW quantity/volume (changed recharge), SW recharge (baseflow)/GW quantity, SW volume/quantity</v>
      </c>
      <c r="K78" s="6">
        <v>3</v>
      </c>
      <c r="L78" s="6">
        <v>4</v>
      </c>
      <c r="M78" s="4" t="s">
        <v>316</v>
      </c>
      <c r="N78" s="6">
        <v>-3</v>
      </c>
      <c r="O78" s="6">
        <v>-1.5</v>
      </c>
      <c r="P78" s="4" t="s">
        <v>323</v>
      </c>
      <c r="Q78" s="5">
        <v>3</v>
      </c>
      <c r="R78" s="5">
        <v>4</v>
      </c>
      <c r="S78" s="5">
        <f t="shared" si="14"/>
        <v>3</v>
      </c>
      <c r="T78" s="5">
        <f t="shared" si="15"/>
        <v>6.5</v>
      </c>
      <c r="U78" s="7">
        <f t="shared" si="16"/>
        <v>0</v>
      </c>
      <c r="V78" s="7">
        <f t="shared" si="17"/>
        <v>2.5</v>
      </c>
      <c r="W78" s="4">
        <f t="shared" si="18"/>
        <v>4.75</v>
      </c>
      <c r="X78" s="4">
        <f t="shared" si="19"/>
        <v>1.75</v>
      </c>
    </row>
    <row r="79" spans="1:24" x14ac:dyDescent="0.2">
      <c r="A79" s="4" t="s">
        <v>6</v>
      </c>
      <c r="B79" s="4" t="str">
        <f t="shared" si="10"/>
        <v>O</v>
      </c>
      <c r="C79" s="4" t="s">
        <v>2</v>
      </c>
      <c r="D79" s="4" t="str">
        <f t="shared" si="11"/>
        <v>P</v>
      </c>
      <c r="E79" s="4" t="s">
        <v>190</v>
      </c>
      <c r="F79" s="4" t="str">
        <f t="shared" si="12"/>
        <v>Min</v>
      </c>
      <c r="G79" s="4" t="s">
        <v>218</v>
      </c>
      <c r="H79" s="4" t="s">
        <v>239</v>
      </c>
      <c r="I79" s="4" t="s">
        <v>272</v>
      </c>
      <c r="J79" s="4" t="str">
        <f t="shared" si="13"/>
        <v>(P) Mine dewatering, treatment, reuse and disposal: Equipment failure: pipe failure between pit and dam - GW quality, SW quality/TSS, Pollutants (e.g. metals/trace elements/sulfides/phosphorous), TDS</v>
      </c>
      <c r="K79" s="6">
        <v>4</v>
      </c>
      <c r="L79" s="6">
        <v>7</v>
      </c>
      <c r="M79" s="4" t="s">
        <v>311</v>
      </c>
      <c r="N79" s="6">
        <v>-1</v>
      </c>
      <c r="O79" s="6">
        <v>-0.5</v>
      </c>
      <c r="P79" s="4" t="s">
        <v>323</v>
      </c>
      <c r="Q79" s="5">
        <v>-0.5</v>
      </c>
      <c r="R79" s="5">
        <v>0</v>
      </c>
      <c r="S79" s="5">
        <f t="shared" si="14"/>
        <v>2.5</v>
      </c>
      <c r="T79" s="5">
        <f t="shared" si="15"/>
        <v>6.5</v>
      </c>
      <c r="U79" s="7">
        <f t="shared" si="16"/>
        <v>3</v>
      </c>
      <c r="V79" s="7">
        <f t="shared" si="17"/>
        <v>6.5</v>
      </c>
      <c r="W79" s="4">
        <f t="shared" si="18"/>
        <v>4.5</v>
      </c>
      <c r="X79" s="4">
        <f t="shared" si="19"/>
        <v>2</v>
      </c>
    </row>
    <row r="80" spans="1:24" ht="12" customHeight="1" x14ac:dyDescent="0.2">
      <c r="A80" s="4" t="s">
        <v>8</v>
      </c>
      <c r="B80" s="4" t="str">
        <f t="shared" si="10"/>
        <v>S</v>
      </c>
      <c r="C80" s="4" t="s">
        <v>2</v>
      </c>
      <c r="D80" s="4" t="str">
        <f t="shared" si="11"/>
        <v>P</v>
      </c>
      <c r="E80" s="4" t="s">
        <v>45</v>
      </c>
      <c r="F80" s="4" t="str">
        <f t="shared" si="12"/>
        <v>Tai</v>
      </c>
      <c r="G80" s="4" t="s">
        <v>102</v>
      </c>
      <c r="H80" s="4" t="s">
        <v>239</v>
      </c>
      <c r="I80" s="4" t="s">
        <v>257</v>
      </c>
      <c r="J80" s="4" t="str">
        <f t="shared" si="13"/>
        <v>(P) Tailings decant water dam: Containment failure - GW quality, SW quality/TSS, TDS, pH, Pollutants (e.g. metals/trace elements/sulfides/phosphorous)</v>
      </c>
      <c r="K80" s="6">
        <v>6</v>
      </c>
      <c r="L80" s="6">
        <v>8</v>
      </c>
      <c r="M80" s="4" t="s">
        <v>312</v>
      </c>
      <c r="N80" s="6">
        <v>-2.5</v>
      </c>
      <c r="O80" s="6">
        <v>-1.5</v>
      </c>
      <c r="P80" s="4" t="s">
        <v>323</v>
      </c>
      <c r="Q80" s="5">
        <v>-0.5</v>
      </c>
      <c r="R80" s="5">
        <v>-0.5</v>
      </c>
      <c r="S80" s="5">
        <f t="shared" si="14"/>
        <v>3</v>
      </c>
      <c r="T80" s="5">
        <f t="shared" si="15"/>
        <v>6</v>
      </c>
      <c r="U80" s="7">
        <f t="shared" si="16"/>
        <v>3.5</v>
      </c>
      <c r="V80" s="7">
        <f t="shared" si="17"/>
        <v>6.5</v>
      </c>
      <c r="W80" s="4">
        <f t="shared" si="18"/>
        <v>4.5</v>
      </c>
      <c r="X80" s="4">
        <f t="shared" si="19"/>
        <v>1.5</v>
      </c>
    </row>
    <row r="81" spans="1:24" x14ac:dyDescent="0.2">
      <c r="A81" s="4" t="s">
        <v>7</v>
      </c>
      <c r="B81" s="4" t="str">
        <f t="shared" si="10"/>
        <v>U</v>
      </c>
      <c r="C81" s="4" t="s">
        <v>3</v>
      </c>
      <c r="D81" s="4" t="str">
        <f t="shared" si="11"/>
        <v>D</v>
      </c>
      <c r="E81" s="4" t="s">
        <v>131</v>
      </c>
      <c r="F81" s="4" t="str">
        <f t="shared" si="12"/>
        <v>Min</v>
      </c>
      <c r="G81" s="4" t="s">
        <v>134</v>
      </c>
      <c r="H81" s="4" t="s">
        <v>288</v>
      </c>
      <c r="I81" s="4" t="s">
        <v>304</v>
      </c>
      <c r="J81" s="4" t="str">
        <f t="shared" si="13"/>
        <v>(D) Mine access (shaft / incline) construction: Disruption of groundwater equilibrium - GW flow, GW directional characteristics, GW quantity/volume, change in GW pressure/GW level,change in GW pressure</v>
      </c>
      <c r="K81" s="6">
        <v>3</v>
      </c>
      <c r="L81" s="6">
        <v>4</v>
      </c>
      <c r="M81" s="4" t="s">
        <v>316</v>
      </c>
      <c r="N81" s="6">
        <v>0</v>
      </c>
      <c r="O81" s="6">
        <v>1</v>
      </c>
      <c r="P81" s="4" t="s">
        <v>323</v>
      </c>
      <c r="Q81" s="5">
        <v>0</v>
      </c>
      <c r="R81" s="5">
        <v>1</v>
      </c>
      <c r="S81" s="5">
        <f t="shared" si="14"/>
        <v>3</v>
      </c>
      <c r="T81" s="5">
        <f t="shared" si="15"/>
        <v>6</v>
      </c>
      <c r="U81" s="7">
        <f t="shared" si="16"/>
        <v>3</v>
      </c>
      <c r="V81" s="7">
        <f t="shared" si="17"/>
        <v>5</v>
      </c>
      <c r="W81" s="4">
        <f t="shared" si="18"/>
        <v>4.5</v>
      </c>
      <c r="X81" s="4">
        <f t="shared" si="19"/>
        <v>1.5</v>
      </c>
    </row>
    <row r="82" spans="1:24" x14ac:dyDescent="0.2">
      <c r="A82" s="4" t="s">
        <v>7</v>
      </c>
      <c r="B82" s="4" t="str">
        <f t="shared" si="10"/>
        <v>U</v>
      </c>
      <c r="C82" s="4" t="s">
        <v>3</v>
      </c>
      <c r="D82" s="4" t="str">
        <f t="shared" si="11"/>
        <v>D</v>
      </c>
      <c r="E82" s="4" t="s">
        <v>27</v>
      </c>
      <c r="F82" s="4" t="str">
        <f t="shared" si="12"/>
        <v>Ven</v>
      </c>
      <c r="G82" s="4" t="s">
        <v>134</v>
      </c>
      <c r="H82" s="4" t="s">
        <v>288</v>
      </c>
      <c r="I82" s="4" t="s">
        <v>304</v>
      </c>
      <c r="J82" s="4" t="str">
        <f t="shared" si="13"/>
        <v>(D) Ventilation shaft construction: Disruption of groundwater equilibrium - GW flow, GW directional characteristics, GW quantity/volume, change in GW pressure/GW level,change in GW pressure</v>
      </c>
      <c r="K82" s="6">
        <v>3</v>
      </c>
      <c r="L82" s="6">
        <v>4</v>
      </c>
      <c r="M82" s="4" t="s">
        <v>316</v>
      </c>
      <c r="N82" s="6">
        <v>0</v>
      </c>
      <c r="O82" s="6">
        <v>1</v>
      </c>
      <c r="P82" s="4" t="s">
        <v>323</v>
      </c>
      <c r="Q82" s="5">
        <v>0</v>
      </c>
      <c r="R82" s="5">
        <v>1</v>
      </c>
      <c r="S82" s="5">
        <f t="shared" si="14"/>
        <v>3</v>
      </c>
      <c r="T82" s="5">
        <f t="shared" si="15"/>
        <v>6</v>
      </c>
      <c r="U82" s="7">
        <f t="shared" si="16"/>
        <v>3</v>
      </c>
      <c r="V82" s="7">
        <f t="shared" si="17"/>
        <v>5</v>
      </c>
      <c r="W82" s="4">
        <f t="shared" si="18"/>
        <v>4.5</v>
      </c>
      <c r="X82" s="4">
        <f t="shared" si="19"/>
        <v>1.5</v>
      </c>
    </row>
    <row r="83" spans="1:24" x14ac:dyDescent="0.2">
      <c r="A83" s="4" t="s">
        <v>120</v>
      </c>
      <c r="B83" s="4" t="str">
        <f t="shared" si="10"/>
        <v>I</v>
      </c>
      <c r="C83" s="4" t="s">
        <v>4</v>
      </c>
      <c r="D83" s="4" t="str">
        <f t="shared" si="11"/>
        <v>M</v>
      </c>
      <c r="E83" s="4" t="s">
        <v>196</v>
      </c>
      <c r="F83" s="4" t="str">
        <f t="shared" si="12"/>
        <v>Dis</v>
      </c>
      <c r="G83" s="4" t="s">
        <v>222</v>
      </c>
      <c r="H83" s="4" t="s">
        <v>327</v>
      </c>
      <c r="I83" s="4" t="s">
        <v>283</v>
      </c>
      <c r="J83" s="4" t="str">
        <f t="shared" si="13"/>
        <v>(M) Dismantling and removal of built infrastructure: Incomplete removal (e.g. fuel tank) - SW quality, SW flow, GW quality, GW quantity/volume (changed recharge), GW flow/TSS, Hydrocarbons, Pollutants (e.g. metals/trace elements/sulfides/phosphorous), SW flow</v>
      </c>
      <c r="K83" s="6">
        <v>3</v>
      </c>
      <c r="L83" s="6">
        <v>5</v>
      </c>
      <c r="M83" s="4" t="s">
        <v>320</v>
      </c>
      <c r="N83" s="6">
        <v>-2</v>
      </c>
      <c r="O83" s="6">
        <v>-1</v>
      </c>
      <c r="P83" s="4" t="s">
        <v>323</v>
      </c>
      <c r="Q83" s="5">
        <v>1</v>
      </c>
      <c r="R83" s="5">
        <v>3</v>
      </c>
      <c r="S83" s="5">
        <f t="shared" si="14"/>
        <v>2</v>
      </c>
      <c r="T83" s="5">
        <f t="shared" si="15"/>
        <v>7</v>
      </c>
      <c r="U83" s="7">
        <f t="shared" si="16"/>
        <v>1</v>
      </c>
      <c r="V83" s="7">
        <f t="shared" si="17"/>
        <v>4</v>
      </c>
      <c r="W83" s="4">
        <f t="shared" si="18"/>
        <v>4.5</v>
      </c>
      <c r="X83" s="4">
        <f t="shared" si="19"/>
        <v>2.5</v>
      </c>
    </row>
    <row r="84" spans="1:24" x14ac:dyDescent="0.2">
      <c r="A84" s="4" t="s">
        <v>6</v>
      </c>
      <c r="B84" s="4" t="str">
        <f t="shared" si="10"/>
        <v>O</v>
      </c>
      <c r="C84" s="4" t="s">
        <v>1</v>
      </c>
      <c r="D84" s="4" t="str">
        <f t="shared" si="11"/>
        <v>E</v>
      </c>
      <c r="E84" s="4" t="s">
        <v>82</v>
      </c>
      <c r="F84" s="4" t="str">
        <f t="shared" si="12"/>
        <v>Aba</v>
      </c>
      <c r="G84" s="4" t="s">
        <v>84</v>
      </c>
      <c r="H84" s="4" t="s">
        <v>115</v>
      </c>
      <c r="I84" s="4" t="s">
        <v>284</v>
      </c>
      <c r="J84" s="4" t="str">
        <f t="shared" si="13"/>
        <v>(E) Abandonment: Bore leakage to surface - SW quality/SW composition, Hydrocarbons</v>
      </c>
      <c r="K84" s="6">
        <v>3</v>
      </c>
      <c r="L84" s="6">
        <v>4</v>
      </c>
      <c r="M84" s="4" t="s">
        <v>319</v>
      </c>
      <c r="N84" s="6">
        <v>-2</v>
      </c>
      <c r="O84" s="6">
        <v>-1</v>
      </c>
      <c r="P84" s="4" t="s">
        <v>321</v>
      </c>
      <c r="Q84" s="5">
        <v>1.5</v>
      </c>
      <c r="R84" s="5">
        <v>3.5</v>
      </c>
      <c r="S84" s="5">
        <f t="shared" si="14"/>
        <v>2.5</v>
      </c>
      <c r="T84" s="5">
        <f t="shared" si="15"/>
        <v>6.5</v>
      </c>
      <c r="U84" s="7">
        <f t="shared" si="16"/>
        <v>1</v>
      </c>
      <c r="V84" s="7">
        <f t="shared" si="17"/>
        <v>3</v>
      </c>
      <c r="W84" s="4">
        <f t="shared" si="18"/>
        <v>4.5</v>
      </c>
      <c r="X84" s="4">
        <f t="shared" si="19"/>
        <v>2</v>
      </c>
    </row>
    <row r="85" spans="1:24" x14ac:dyDescent="0.2">
      <c r="A85" s="4" t="s">
        <v>7</v>
      </c>
      <c r="B85" s="4" t="str">
        <f t="shared" si="10"/>
        <v>U</v>
      </c>
      <c r="C85" s="4" t="s">
        <v>1</v>
      </c>
      <c r="D85" s="4" t="str">
        <f t="shared" si="11"/>
        <v>E</v>
      </c>
      <c r="E85" s="4" t="s">
        <v>82</v>
      </c>
      <c r="F85" s="4" t="str">
        <f t="shared" si="12"/>
        <v>Aba</v>
      </c>
      <c r="G85" s="4" t="s">
        <v>84</v>
      </c>
      <c r="H85" s="4" t="s">
        <v>115</v>
      </c>
      <c r="I85" s="4" t="s">
        <v>284</v>
      </c>
      <c r="J85" s="4" t="str">
        <f t="shared" si="13"/>
        <v>(E) Abandonment: Bore leakage to surface - SW quality/SW composition, Hydrocarbons</v>
      </c>
      <c r="K85" s="6">
        <v>3</v>
      </c>
      <c r="L85" s="6">
        <v>4</v>
      </c>
      <c r="M85" s="4" t="s">
        <v>319</v>
      </c>
      <c r="N85" s="6">
        <v>-2</v>
      </c>
      <c r="O85" s="6">
        <v>-1</v>
      </c>
      <c r="P85" s="4" t="s">
        <v>321</v>
      </c>
      <c r="Q85" s="5">
        <v>1.5</v>
      </c>
      <c r="R85" s="5">
        <v>3.5</v>
      </c>
      <c r="S85" s="5">
        <f t="shared" si="14"/>
        <v>2.5</v>
      </c>
      <c r="T85" s="5">
        <f t="shared" si="15"/>
        <v>6.5</v>
      </c>
      <c r="U85" s="7">
        <f t="shared" si="16"/>
        <v>1</v>
      </c>
      <c r="V85" s="7">
        <f t="shared" si="17"/>
        <v>3</v>
      </c>
      <c r="W85" s="4">
        <f t="shared" si="18"/>
        <v>4.5</v>
      </c>
      <c r="X85" s="4">
        <f t="shared" si="19"/>
        <v>2</v>
      </c>
    </row>
    <row r="86" spans="1:24" x14ac:dyDescent="0.2">
      <c r="A86" s="4" t="s">
        <v>6</v>
      </c>
      <c r="B86" s="4" t="str">
        <f t="shared" si="10"/>
        <v>O</v>
      </c>
      <c r="C86" s="4" t="s">
        <v>4</v>
      </c>
      <c r="D86" s="4" t="str">
        <f t="shared" si="11"/>
        <v>M</v>
      </c>
      <c r="E86" s="4" t="s">
        <v>197</v>
      </c>
      <c r="F86" s="4" t="str">
        <f t="shared" si="12"/>
        <v>Pos</v>
      </c>
      <c r="G86" s="4" t="s">
        <v>246</v>
      </c>
      <c r="H86" s="4" t="s">
        <v>115</v>
      </c>
      <c r="I86" s="4" t="s">
        <v>257</v>
      </c>
      <c r="J86" s="4" t="str">
        <f t="shared" si="13"/>
        <v>(M) Post-closure water filling the pit: Overflow of artifical lake - SW quality/TSS, TDS, pH, Pollutants (e.g. metals/trace elements/sulfides/phosphorous)</v>
      </c>
      <c r="K86" s="6">
        <v>3</v>
      </c>
      <c r="L86" s="6">
        <v>7</v>
      </c>
      <c r="M86" s="4" t="s">
        <v>318</v>
      </c>
      <c r="N86" s="6">
        <v>-2.5</v>
      </c>
      <c r="O86" s="6">
        <v>-1</v>
      </c>
      <c r="P86" s="4" t="s">
        <v>323</v>
      </c>
      <c r="Q86" s="5">
        <v>0.5</v>
      </c>
      <c r="R86" s="5">
        <v>1.5</v>
      </c>
      <c r="S86" s="5">
        <f t="shared" si="14"/>
        <v>1</v>
      </c>
      <c r="T86" s="5">
        <f t="shared" si="15"/>
        <v>7.5</v>
      </c>
      <c r="U86" s="7">
        <f t="shared" si="16"/>
        <v>0.5</v>
      </c>
      <c r="V86" s="7">
        <f t="shared" si="17"/>
        <v>6</v>
      </c>
      <c r="W86" s="4">
        <f t="shared" si="18"/>
        <v>4.25</v>
      </c>
      <c r="X86" s="4">
        <f t="shared" si="19"/>
        <v>3.25</v>
      </c>
    </row>
    <row r="87" spans="1:24" x14ac:dyDescent="0.2">
      <c r="A87" s="4" t="s">
        <v>7</v>
      </c>
      <c r="B87" s="4" t="str">
        <f t="shared" si="10"/>
        <v>U</v>
      </c>
      <c r="C87" s="4" t="s">
        <v>3</v>
      </c>
      <c r="D87" s="4" t="str">
        <f t="shared" si="11"/>
        <v>D</v>
      </c>
      <c r="E87" s="4" t="s">
        <v>130</v>
      </c>
      <c r="F87" s="4" t="str">
        <f t="shared" si="12"/>
        <v>Min</v>
      </c>
      <c r="G87" s="4" t="s">
        <v>132</v>
      </c>
      <c r="H87" s="4" t="s">
        <v>133</v>
      </c>
      <c r="I87" s="4" t="s">
        <v>133</v>
      </c>
      <c r="J87" s="4" t="str">
        <f t="shared" si="13"/>
        <v>(D) Mine access (adit / incline) construction: Dewatering of water table aquifer - GW level/GW level</v>
      </c>
      <c r="K87" s="6">
        <v>3</v>
      </c>
      <c r="L87" s="6">
        <v>5</v>
      </c>
      <c r="M87" s="4" t="s">
        <v>316</v>
      </c>
      <c r="N87" s="6">
        <v>0</v>
      </c>
      <c r="O87" s="6">
        <v>1</v>
      </c>
      <c r="P87" s="4" t="s">
        <v>323</v>
      </c>
      <c r="Q87" s="5">
        <v>-0.5</v>
      </c>
      <c r="R87" s="5">
        <v>0</v>
      </c>
      <c r="S87" s="5">
        <f t="shared" si="14"/>
        <v>2.5</v>
      </c>
      <c r="T87" s="5">
        <f t="shared" si="15"/>
        <v>6</v>
      </c>
      <c r="U87" s="7">
        <f t="shared" si="16"/>
        <v>3</v>
      </c>
      <c r="V87" s="7">
        <f t="shared" si="17"/>
        <v>6</v>
      </c>
      <c r="W87" s="4">
        <f t="shared" si="18"/>
        <v>4.25</v>
      </c>
      <c r="X87" s="4">
        <f t="shared" si="19"/>
        <v>1.75</v>
      </c>
    </row>
    <row r="88" spans="1:24" x14ac:dyDescent="0.2">
      <c r="A88" s="4" t="s">
        <v>6</v>
      </c>
      <c r="B88" s="4" t="str">
        <f t="shared" si="10"/>
        <v>O</v>
      </c>
      <c r="C88" s="4" t="s">
        <v>2</v>
      </c>
      <c r="D88" s="4" t="str">
        <f t="shared" si="11"/>
        <v>P</v>
      </c>
      <c r="E88" s="4" t="s">
        <v>192</v>
      </c>
      <c r="F88" s="4" t="str">
        <f t="shared" si="12"/>
        <v>Top</v>
      </c>
      <c r="G88" s="4" t="s">
        <v>58</v>
      </c>
      <c r="H88" s="4" t="s">
        <v>115</v>
      </c>
      <c r="I88" s="4" t="s">
        <v>61</v>
      </c>
      <c r="J88" s="4" t="str">
        <f t="shared" si="13"/>
        <v>(P) Topsoil excavation and storage: Soil erosion following heavy rainfall - SW quality/TSS</v>
      </c>
      <c r="K88" s="6">
        <v>4</v>
      </c>
      <c r="L88" s="6">
        <v>6</v>
      </c>
      <c r="M88" s="4" t="s">
        <v>314</v>
      </c>
      <c r="N88" s="6">
        <v>-1</v>
      </c>
      <c r="O88" s="6">
        <v>-0.5</v>
      </c>
      <c r="P88" s="4" t="s">
        <v>323</v>
      </c>
      <c r="Q88" s="5">
        <v>0</v>
      </c>
      <c r="R88" s="5">
        <v>0</v>
      </c>
      <c r="S88" s="5">
        <f t="shared" si="14"/>
        <v>3</v>
      </c>
      <c r="T88" s="5">
        <f t="shared" si="15"/>
        <v>5.5</v>
      </c>
      <c r="U88" s="7">
        <f t="shared" si="16"/>
        <v>3</v>
      </c>
      <c r="V88" s="7">
        <f t="shared" si="17"/>
        <v>5.5</v>
      </c>
      <c r="W88" s="4">
        <f t="shared" si="18"/>
        <v>4.25</v>
      </c>
      <c r="X88" s="4">
        <f t="shared" si="19"/>
        <v>1.25</v>
      </c>
    </row>
    <row r="89" spans="1:24" x14ac:dyDescent="0.2">
      <c r="A89" s="4" t="s">
        <v>6</v>
      </c>
      <c r="B89" s="4" t="str">
        <f t="shared" si="10"/>
        <v>O</v>
      </c>
      <c r="C89" s="4" t="s">
        <v>3</v>
      </c>
      <c r="D89" s="4" t="str">
        <f t="shared" si="11"/>
        <v>D</v>
      </c>
      <c r="E89" s="4" t="s">
        <v>190</v>
      </c>
      <c r="F89" s="4" t="str">
        <f t="shared" si="12"/>
        <v>Min</v>
      </c>
      <c r="G89" s="4" t="s">
        <v>218</v>
      </c>
      <c r="H89" s="4" t="s">
        <v>239</v>
      </c>
      <c r="I89" s="4" t="s">
        <v>256</v>
      </c>
      <c r="J89" s="4" t="str">
        <f t="shared" si="13"/>
        <v>(D) Mine dewatering, treatment, reuse and disposal: Equipment failure: pipe failure between pit and dam - GW quality, SW quality/TSS, Pollutants (e.g. metals/trace elements/sulfides/phosphorous)</v>
      </c>
      <c r="K89" s="6">
        <v>4</v>
      </c>
      <c r="L89" s="6">
        <v>6</v>
      </c>
      <c r="M89" s="4" t="s">
        <v>311</v>
      </c>
      <c r="N89" s="6">
        <v>-1</v>
      </c>
      <c r="O89" s="6">
        <v>-0.5</v>
      </c>
      <c r="P89" s="4" t="s">
        <v>323</v>
      </c>
      <c r="Q89" s="5">
        <v>-0.5</v>
      </c>
      <c r="R89" s="5">
        <v>0</v>
      </c>
      <c r="S89" s="5">
        <f t="shared" si="14"/>
        <v>2.5</v>
      </c>
      <c r="T89" s="5">
        <f t="shared" si="15"/>
        <v>5.5</v>
      </c>
      <c r="U89" s="7">
        <f t="shared" si="16"/>
        <v>3</v>
      </c>
      <c r="V89" s="7">
        <f t="shared" si="17"/>
        <v>5.5</v>
      </c>
      <c r="W89" s="4">
        <f t="shared" si="18"/>
        <v>4</v>
      </c>
      <c r="X89" s="4">
        <f t="shared" si="19"/>
        <v>1.5</v>
      </c>
    </row>
    <row r="90" spans="1:24" x14ac:dyDescent="0.2">
      <c r="A90" s="4" t="s">
        <v>7</v>
      </c>
      <c r="B90" s="4" t="str">
        <f t="shared" si="10"/>
        <v>U</v>
      </c>
      <c r="C90" s="4" t="s">
        <v>2</v>
      </c>
      <c r="D90" s="4" t="str">
        <f t="shared" si="11"/>
        <v>P</v>
      </c>
      <c r="E90" s="4" t="s">
        <v>190</v>
      </c>
      <c r="F90" s="4" t="str">
        <f t="shared" si="12"/>
        <v>Min</v>
      </c>
      <c r="G90" s="4" t="s">
        <v>217</v>
      </c>
      <c r="H90" s="4" t="s">
        <v>239</v>
      </c>
      <c r="I90" s="4" t="s">
        <v>256</v>
      </c>
      <c r="J90" s="4" t="str">
        <f t="shared" si="13"/>
        <v>(P) Mine dewatering, treatment, reuse and disposal: Equipment failure: pipe failure between dewatering bore and dam - GW quality, SW quality/TSS, Pollutants (e.g. metals/trace elements/sulfides/phosphorous)</v>
      </c>
      <c r="K90" s="6">
        <v>4</v>
      </c>
      <c r="L90" s="6">
        <v>6</v>
      </c>
      <c r="M90" s="4" t="s">
        <v>311</v>
      </c>
      <c r="N90" s="6">
        <v>-1</v>
      </c>
      <c r="O90" s="6">
        <v>-0.5</v>
      </c>
      <c r="P90" s="4" t="s">
        <v>323</v>
      </c>
      <c r="Q90" s="5">
        <v>-0.5</v>
      </c>
      <c r="R90" s="5">
        <v>0</v>
      </c>
      <c r="S90" s="5">
        <f t="shared" si="14"/>
        <v>2.5</v>
      </c>
      <c r="T90" s="5">
        <f t="shared" si="15"/>
        <v>5.5</v>
      </c>
      <c r="U90" s="7">
        <f t="shared" si="16"/>
        <v>3</v>
      </c>
      <c r="V90" s="7">
        <f t="shared" si="17"/>
        <v>5.5</v>
      </c>
      <c r="W90" s="4">
        <f t="shared" si="18"/>
        <v>4</v>
      </c>
      <c r="X90" s="4">
        <f t="shared" si="19"/>
        <v>1.5</v>
      </c>
    </row>
    <row r="91" spans="1:24" ht="12" customHeight="1" x14ac:dyDescent="0.2">
      <c r="A91" s="4" t="s">
        <v>6</v>
      </c>
      <c r="B91" s="4" t="str">
        <f t="shared" si="10"/>
        <v>O</v>
      </c>
      <c r="C91" s="4" t="s">
        <v>2</v>
      </c>
      <c r="D91" s="4" t="str">
        <f t="shared" si="11"/>
        <v>P</v>
      </c>
      <c r="E91" s="4" t="s">
        <v>105</v>
      </c>
      <c r="F91" s="4" t="str">
        <f t="shared" si="12"/>
        <v>Pit</v>
      </c>
      <c r="G91" s="4" t="s">
        <v>218</v>
      </c>
      <c r="H91" s="4" t="s">
        <v>239</v>
      </c>
      <c r="I91" s="4" t="s">
        <v>272</v>
      </c>
      <c r="J91" s="4" t="str">
        <f t="shared" si="13"/>
        <v>(P) Pit wall (stabilisation) dewatering, treatment, reuse and disposal : Equipment failure: pipe failure between pit and dam - GW quality, SW quality/TSS, Pollutants (e.g. metals/trace elements/sulfides/phosphorous), TDS</v>
      </c>
      <c r="K91" s="6">
        <v>4</v>
      </c>
      <c r="L91" s="6">
        <v>6</v>
      </c>
      <c r="M91" s="4" t="s">
        <v>311</v>
      </c>
      <c r="N91" s="6">
        <v>-1</v>
      </c>
      <c r="O91" s="6">
        <v>-0.5</v>
      </c>
      <c r="P91" s="4" t="s">
        <v>323</v>
      </c>
      <c r="Q91" s="5">
        <v>-0.5</v>
      </c>
      <c r="R91" s="5">
        <v>0</v>
      </c>
      <c r="S91" s="5">
        <f t="shared" si="14"/>
        <v>2.5</v>
      </c>
      <c r="T91" s="5">
        <f t="shared" si="15"/>
        <v>5.5</v>
      </c>
      <c r="U91" s="7">
        <f t="shared" si="16"/>
        <v>3</v>
      </c>
      <c r="V91" s="7">
        <f t="shared" si="17"/>
        <v>5.5</v>
      </c>
      <c r="W91" s="4">
        <f t="shared" si="18"/>
        <v>4</v>
      </c>
      <c r="X91" s="4">
        <f t="shared" si="19"/>
        <v>1.5</v>
      </c>
    </row>
    <row r="92" spans="1:24" x14ac:dyDescent="0.2">
      <c r="A92" s="4" t="s">
        <v>6</v>
      </c>
      <c r="B92" s="4" t="str">
        <f t="shared" si="10"/>
        <v>O</v>
      </c>
      <c r="C92" s="4" t="s">
        <v>2</v>
      </c>
      <c r="D92" s="4" t="str">
        <f t="shared" si="11"/>
        <v>P</v>
      </c>
      <c r="E92" s="4" t="s">
        <v>108</v>
      </c>
      <c r="F92" s="4" t="str">
        <f t="shared" si="12"/>
        <v>Was</v>
      </c>
      <c r="G92" s="4" t="s">
        <v>107</v>
      </c>
      <c r="H92" s="4" t="s">
        <v>115</v>
      </c>
      <c r="I92" s="4" t="s">
        <v>257</v>
      </c>
      <c r="J92" s="4" t="str">
        <f t="shared" si="13"/>
        <v>(P) Waste rock dump rehabilitation: Erosion  - SW quality/TSS, TDS, pH, Pollutants (e.g. metals/trace elements/sulfides/phosphorous)</v>
      </c>
      <c r="K92" s="6">
        <v>3</v>
      </c>
      <c r="L92" s="6">
        <v>6</v>
      </c>
      <c r="M92" s="4" t="s">
        <v>318</v>
      </c>
      <c r="N92" s="6">
        <v>-2</v>
      </c>
      <c r="O92" s="6">
        <v>-1</v>
      </c>
      <c r="P92" s="4" t="s">
        <v>323</v>
      </c>
      <c r="Q92" s="5">
        <v>0</v>
      </c>
      <c r="R92" s="5">
        <v>2</v>
      </c>
      <c r="S92" s="5">
        <f t="shared" si="14"/>
        <v>1</v>
      </c>
      <c r="T92" s="5">
        <f t="shared" si="15"/>
        <v>7</v>
      </c>
      <c r="U92" s="7">
        <f t="shared" si="16"/>
        <v>1</v>
      </c>
      <c r="V92" s="7">
        <f t="shared" si="17"/>
        <v>5</v>
      </c>
      <c r="W92" s="4">
        <f t="shared" si="18"/>
        <v>4</v>
      </c>
      <c r="X92" s="4">
        <f t="shared" si="19"/>
        <v>3</v>
      </c>
    </row>
    <row r="93" spans="1:24" x14ac:dyDescent="0.2">
      <c r="A93" s="4" t="s">
        <v>120</v>
      </c>
      <c r="B93" s="4" t="str">
        <f t="shared" si="10"/>
        <v>I</v>
      </c>
      <c r="C93" s="4" t="s">
        <v>2</v>
      </c>
      <c r="D93" s="4" t="str">
        <f t="shared" si="11"/>
        <v>P</v>
      </c>
      <c r="E93" s="4" t="s">
        <v>51</v>
      </c>
      <c r="F93" s="4" t="str">
        <f t="shared" si="12"/>
        <v>TLO</v>
      </c>
      <c r="G93" s="4" t="s">
        <v>59</v>
      </c>
      <c r="H93" s="4" t="s">
        <v>297</v>
      </c>
      <c r="I93" s="4" t="s">
        <v>62</v>
      </c>
      <c r="J93" s="4" t="str">
        <f t="shared" si="13"/>
        <v>(P) TLO rail loop: Disruption of natural surface drainage - SW directional characteristics, SW volume/quantity, SW quality/TSS, SW flow</v>
      </c>
      <c r="K93" s="6">
        <v>4</v>
      </c>
      <c r="L93" s="6">
        <v>5</v>
      </c>
      <c r="M93" s="4" t="s">
        <v>277</v>
      </c>
      <c r="N93" s="6">
        <v>-0.5</v>
      </c>
      <c r="O93" s="6">
        <v>0</v>
      </c>
      <c r="P93" s="4" t="s">
        <v>324</v>
      </c>
      <c r="Q93" s="5">
        <v>-0.5</v>
      </c>
      <c r="R93" s="5">
        <v>0</v>
      </c>
      <c r="S93" s="5">
        <f t="shared" si="14"/>
        <v>3</v>
      </c>
      <c r="T93" s="5">
        <f t="shared" si="15"/>
        <v>5</v>
      </c>
      <c r="U93" s="7">
        <f t="shared" si="16"/>
        <v>3.5</v>
      </c>
      <c r="V93" s="7">
        <f t="shared" si="17"/>
        <v>5</v>
      </c>
      <c r="W93" s="4">
        <f t="shared" si="18"/>
        <v>4</v>
      </c>
      <c r="X93" s="4">
        <f t="shared" si="19"/>
        <v>1</v>
      </c>
    </row>
    <row r="94" spans="1:24" x14ac:dyDescent="0.2">
      <c r="A94" s="4" t="s">
        <v>120</v>
      </c>
      <c r="B94" s="4" t="str">
        <f t="shared" si="10"/>
        <v>I</v>
      </c>
      <c r="C94" s="4" t="s">
        <v>2</v>
      </c>
      <c r="D94" s="4" t="str">
        <f t="shared" si="11"/>
        <v>P</v>
      </c>
      <c r="E94" s="4" t="s">
        <v>50</v>
      </c>
      <c r="F94" s="4" t="str">
        <f t="shared" si="12"/>
        <v>Tra</v>
      </c>
      <c r="G94" s="4" t="s">
        <v>59</v>
      </c>
      <c r="H94" s="4" t="s">
        <v>297</v>
      </c>
      <c r="I94" s="4" t="s">
        <v>62</v>
      </c>
      <c r="J94" s="4" t="str">
        <f t="shared" si="13"/>
        <v>(P) Train Load Out (TLO) facility: Disruption of natural surface drainage - SW directional characteristics, SW volume/quantity, SW quality/TSS, SW flow</v>
      </c>
      <c r="K94" s="6">
        <v>4</v>
      </c>
      <c r="L94" s="6">
        <v>5</v>
      </c>
      <c r="M94" s="4" t="s">
        <v>277</v>
      </c>
      <c r="N94" s="6">
        <v>-0.5</v>
      </c>
      <c r="O94" s="6">
        <v>0</v>
      </c>
      <c r="P94" s="4" t="s">
        <v>324</v>
      </c>
      <c r="Q94" s="5">
        <v>-0.5</v>
      </c>
      <c r="R94" s="5">
        <v>0</v>
      </c>
      <c r="S94" s="5">
        <f t="shared" si="14"/>
        <v>3</v>
      </c>
      <c r="T94" s="5">
        <f t="shared" si="15"/>
        <v>5</v>
      </c>
      <c r="U94" s="7">
        <f t="shared" si="16"/>
        <v>3.5</v>
      </c>
      <c r="V94" s="7">
        <f t="shared" si="17"/>
        <v>5</v>
      </c>
      <c r="W94" s="4">
        <f t="shared" si="18"/>
        <v>4</v>
      </c>
      <c r="X94" s="4">
        <f t="shared" si="19"/>
        <v>1</v>
      </c>
    </row>
    <row r="95" spans="1:24" x14ac:dyDescent="0.2">
      <c r="A95" s="4" t="s">
        <v>120</v>
      </c>
      <c r="B95" s="4" t="str">
        <f t="shared" si="10"/>
        <v>I</v>
      </c>
      <c r="C95" s="4" t="s">
        <v>3</v>
      </c>
      <c r="D95" s="4" t="str">
        <f t="shared" si="11"/>
        <v>D</v>
      </c>
      <c r="E95" s="4" t="s">
        <v>51</v>
      </c>
      <c r="F95" s="4" t="str">
        <f t="shared" si="12"/>
        <v>TLO</v>
      </c>
      <c r="G95" s="4" t="s">
        <v>59</v>
      </c>
      <c r="H95" s="4" t="s">
        <v>297</v>
      </c>
      <c r="I95" s="4" t="s">
        <v>62</v>
      </c>
      <c r="J95" s="4" t="str">
        <f t="shared" si="13"/>
        <v>(D) TLO rail loop: Disruption of natural surface drainage - SW directional characteristics, SW volume/quantity, SW quality/TSS, SW flow</v>
      </c>
      <c r="K95" s="6">
        <v>4</v>
      </c>
      <c r="L95" s="6">
        <v>5</v>
      </c>
      <c r="M95" s="4" t="s">
        <v>277</v>
      </c>
      <c r="N95" s="6">
        <v>-0.5</v>
      </c>
      <c r="O95" s="6">
        <v>0</v>
      </c>
      <c r="P95" s="4" t="s">
        <v>324</v>
      </c>
      <c r="Q95" s="5">
        <v>-0.5</v>
      </c>
      <c r="R95" s="5">
        <v>0</v>
      </c>
      <c r="S95" s="5">
        <f t="shared" si="14"/>
        <v>3</v>
      </c>
      <c r="T95" s="5">
        <f t="shared" si="15"/>
        <v>5</v>
      </c>
      <c r="U95" s="7">
        <f t="shared" si="16"/>
        <v>3.5</v>
      </c>
      <c r="V95" s="7">
        <f t="shared" si="17"/>
        <v>5</v>
      </c>
      <c r="W95" s="4">
        <f t="shared" si="18"/>
        <v>4</v>
      </c>
      <c r="X95" s="4">
        <f t="shared" si="19"/>
        <v>1</v>
      </c>
    </row>
    <row r="96" spans="1:24" x14ac:dyDescent="0.2">
      <c r="A96" s="4" t="s">
        <v>120</v>
      </c>
      <c r="B96" s="4" t="str">
        <f t="shared" si="10"/>
        <v>I</v>
      </c>
      <c r="C96" s="4" t="s">
        <v>3</v>
      </c>
      <c r="D96" s="4" t="str">
        <f t="shared" si="11"/>
        <v>D</v>
      </c>
      <c r="E96" s="4" t="s">
        <v>50</v>
      </c>
      <c r="F96" s="4" t="str">
        <f t="shared" si="12"/>
        <v>Tra</v>
      </c>
      <c r="G96" s="4" t="s">
        <v>59</v>
      </c>
      <c r="H96" s="4" t="s">
        <v>297</v>
      </c>
      <c r="I96" s="4" t="s">
        <v>62</v>
      </c>
      <c r="J96" s="4" t="str">
        <f t="shared" si="13"/>
        <v>(D) Train Load Out (TLO) facility: Disruption of natural surface drainage - SW directional characteristics, SW volume/quantity, SW quality/TSS, SW flow</v>
      </c>
      <c r="K96" s="6">
        <v>4</v>
      </c>
      <c r="L96" s="6">
        <v>5</v>
      </c>
      <c r="M96" s="4" t="s">
        <v>277</v>
      </c>
      <c r="N96" s="6">
        <v>-0.5</v>
      </c>
      <c r="O96" s="6">
        <v>0</v>
      </c>
      <c r="P96" s="4" t="s">
        <v>324</v>
      </c>
      <c r="Q96" s="5">
        <v>-0.5</v>
      </c>
      <c r="R96" s="5">
        <v>0</v>
      </c>
      <c r="S96" s="5">
        <f t="shared" si="14"/>
        <v>3</v>
      </c>
      <c r="T96" s="5">
        <f t="shared" si="15"/>
        <v>5</v>
      </c>
      <c r="U96" s="7">
        <f t="shared" si="16"/>
        <v>3.5</v>
      </c>
      <c r="V96" s="7">
        <f t="shared" si="17"/>
        <v>5</v>
      </c>
      <c r="W96" s="4">
        <f t="shared" si="18"/>
        <v>4</v>
      </c>
      <c r="X96" s="4">
        <f t="shared" si="19"/>
        <v>1</v>
      </c>
    </row>
    <row r="97" spans="1:24" x14ac:dyDescent="0.2">
      <c r="A97" s="4" t="s">
        <v>120</v>
      </c>
      <c r="B97" s="4" t="str">
        <f t="shared" si="10"/>
        <v>I</v>
      </c>
      <c r="C97" s="4" t="s">
        <v>3</v>
      </c>
      <c r="D97" s="4" t="str">
        <f t="shared" si="11"/>
        <v>D</v>
      </c>
      <c r="E97" s="4" t="s">
        <v>122</v>
      </c>
      <c r="F97" s="4" t="str">
        <f t="shared" si="12"/>
        <v>Off</v>
      </c>
      <c r="G97" s="4" t="s">
        <v>58</v>
      </c>
      <c r="H97" s="4" t="s">
        <v>115</v>
      </c>
      <c r="I97" s="4" t="s">
        <v>61</v>
      </c>
      <c r="J97" s="4" t="str">
        <f t="shared" si="13"/>
        <v>(D) Off-lease and on-lease roadways  (construction phase): Soil erosion following heavy rainfall - SW quality/TSS</v>
      </c>
      <c r="K97" s="6">
        <v>4</v>
      </c>
      <c r="L97" s="6">
        <v>5</v>
      </c>
      <c r="M97" s="4" t="s">
        <v>315</v>
      </c>
      <c r="N97" s="6">
        <v>-1</v>
      </c>
      <c r="O97" s="6">
        <v>0</v>
      </c>
      <c r="P97" s="4" t="s">
        <v>323</v>
      </c>
      <c r="Q97" s="5">
        <v>0</v>
      </c>
      <c r="R97" s="5">
        <v>0</v>
      </c>
      <c r="S97" s="5">
        <f t="shared" si="14"/>
        <v>3</v>
      </c>
      <c r="T97" s="5">
        <f t="shared" si="15"/>
        <v>5</v>
      </c>
      <c r="U97" s="7">
        <f t="shared" si="16"/>
        <v>3</v>
      </c>
      <c r="V97" s="7">
        <f t="shared" si="17"/>
        <v>5</v>
      </c>
      <c r="W97" s="4">
        <f t="shared" si="18"/>
        <v>4</v>
      </c>
      <c r="X97" s="4">
        <f t="shared" si="19"/>
        <v>1</v>
      </c>
    </row>
    <row r="98" spans="1:24" x14ac:dyDescent="0.2">
      <c r="A98" s="4" t="s">
        <v>7</v>
      </c>
      <c r="B98" s="4" t="str">
        <f t="shared" si="10"/>
        <v>U</v>
      </c>
      <c r="C98" s="4" t="s">
        <v>2</v>
      </c>
      <c r="D98" s="4" t="str">
        <f t="shared" si="11"/>
        <v>P</v>
      </c>
      <c r="E98" s="4" t="s">
        <v>147</v>
      </c>
      <c r="F98" s="4" t="str">
        <f t="shared" si="12"/>
        <v>Gas</v>
      </c>
      <c r="G98" s="4" t="s">
        <v>70</v>
      </c>
      <c r="H98" s="4" t="s">
        <v>133</v>
      </c>
      <c r="I98" s="4" t="s">
        <v>133</v>
      </c>
      <c r="J98" s="4" t="str">
        <f t="shared" si="13"/>
        <v>(P) Gas post-drainage, surface to goaf: drilling: Very localised water table reduction - GW level/GW level</v>
      </c>
      <c r="K98" s="6">
        <v>3</v>
      </c>
      <c r="L98" s="6">
        <v>5</v>
      </c>
      <c r="M98" s="4" t="s">
        <v>69</v>
      </c>
      <c r="N98" s="6">
        <v>-2.5</v>
      </c>
      <c r="O98" s="6">
        <v>-1</v>
      </c>
      <c r="P98" s="4" t="s">
        <v>323</v>
      </c>
      <c r="Q98" s="5">
        <v>0.5</v>
      </c>
      <c r="R98" s="5">
        <v>3</v>
      </c>
      <c r="S98" s="5">
        <f t="shared" si="14"/>
        <v>1</v>
      </c>
      <c r="T98" s="5">
        <f t="shared" si="15"/>
        <v>7</v>
      </c>
      <c r="U98" s="7">
        <f t="shared" si="16"/>
        <v>0.5</v>
      </c>
      <c r="V98" s="7">
        <f t="shared" si="17"/>
        <v>4</v>
      </c>
      <c r="W98" s="4">
        <f t="shared" si="18"/>
        <v>4</v>
      </c>
      <c r="X98" s="4">
        <f t="shared" si="19"/>
        <v>3</v>
      </c>
    </row>
    <row r="99" spans="1:24" x14ac:dyDescent="0.2">
      <c r="A99" s="4" t="s">
        <v>7</v>
      </c>
      <c r="B99" s="4" t="str">
        <f t="shared" si="10"/>
        <v>U</v>
      </c>
      <c r="C99" s="4" t="s">
        <v>2</v>
      </c>
      <c r="D99" s="4" t="str">
        <f t="shared" si="11"/>
        <v>P</v>
      </c>
      <c r="E99" s="4" t="s">
        <v>161</v>
      </c>
      <c r="F99" s="4" t="str">
        <f t="shared" si="12"/>
        <v>Ins</v>
      </c>
      <c r="G99" s="4" t="s">
        <v>70</v>
      </c>
      <c r="H99" s="4" t="s">
        <v>133</v>
      </c>
      <c r="I99" s="4" t="s">
        <v>133</v>
      </c>
      <c r="J99" s="4" t="str">
        <f t="shared" si="13"/>
        <v>(P) Inseam gas pre-drainage, underground: drilling: Very localised water table reduction - GW level/GW level</v>
      </c>
      <c r="K99" s="6">
        <v>3</v>
      </c>
      <c r="L99" s="6">
        <v>5</v>
      </c>
      <c r="M99" s="4" t="s">
        <v>69</v>
      </c>
      <c r="N99" s="6">
        <v>-2.5</v>
      </c>
      <c r="O99" s="6">
        <v>-1</v>
      </c>
      <c r="P99" s="4" t="s">
        <v>323</v>
      </c>
      <c r="Q99" s="5">
        <v>0.5</v>
      </c>
      <c r="R99" s="5">
        <v>3</v>
      </c>
      <c r="S99" s="5">
        <f t="shared" si="14"/>
        <v>1</v>
      </c>
      <c r="T99" s="5">
        <f t="shared" si="15"/>
        <v>7</v>
      </c>
      <c r="U99" s="7">
        <f t="shared" si="16"/>
        <v>0.5</v>
      </c>
      <c r="V99" s="7">
        <f t="shared" si="17"/>
        <v>4</v>
      </c>
      <c r="W99" s="4">
        <f t="shared" si="18"/>
        <v>4</v>
      </c>
      <c r="X99" s="4">
        <f t="shared" si="19"/>
        <v>3</v>
      </c>
    </row>
    <row r="100" spans="1:24" x14ac:dyDescent="0.2">
      <c r="A100" s="4" t="s">
        <v>7</v>
      </c>
      <c r="B100" s="4" t="str">
        <f t="shared" si="10"/>
        <v>U</v>
      </c>
      <c r="C100" s="4" t="s">
        <v>5</v>
      </c>
      <c r="D100" s="4" t="str">
        <f t="shared" si="11"/>
        <v>R</v>
      </c>
      <c r="E100" s="4" t="s">
        <v>25</v>
      </c>
      <c r="F100" s="4" t="str">
        <f t="shared" si="12"/>
        <v>Rev</v>
      </c>
      <c r="G100" s="4" t="s">
        <v>107</v>
      </c>
      <c r="H100" s="4" t="s">
        <v>301</v>
      </c>
      <c r="I100" s="4" t="s">
        <v>62</v>
      </c>
      <c r="J100" s="4" t="str">
        <f t="shared" si="13"/>
        <v>(R) Revegetation: Erosion  - SW directional characteristics, SW flow, SW quality/TSS, SW flow</v>
      </c>
      <c r="K100" s="6">
        <v>3</v>
      </c>
      <c r="L100" s="6">
        <v>4</v>
      </c>
      <c r="M100" s="4" t="s">
        <v>317</v>
      </c>
      <c r="N100" s="6">
        <v>-2</v>
      </c>
      <c r="O100" s="6">
        <v>-1</v>
      </c>
      <c r="P100" s="4" t="s">
        <v>323</v>
      </c>
      <c r="Q100" s="5">
        <v>1</v>
      </c>
      <c r="R100" s="5">
        <v>3</v>
      </c>
      <c r="S100" s="5">
        <f t="shared" si="14"/>
        <v>2</v>
      </c>
      <c r="T100" s="5">
        <f t="shared" si="15"/>
        <v>6</v>
      </c>
      <c r="U100" s="7">
        <f t="shared" si="16"/>
        <v>1</v>
      </c>
      <c r="V100" s="7">
        <f t="shared" si="17"/>
        <v>3</v>
      </c>
      <c r="W100" s="4">
        <f t="shared" si="18"/>
        <v>4</v>
      </c>
      <c r="X100" s="4">
        <f t="shared" si="19"/>
        <v>2</v>
      </c>
    </row>
    <row r="101" spans="1:24" x14ac:dyDescent="0.2">
      <c r="A101" s="4" t="s">
        <v>6</v>
      </c>
      <c r="B101" s="4" t="str">
        <f t="shared" si="10"/>
        <v>O</v>
      </c>
      <c r="C101" s="4" t="s">
        <v>2</v>
      </c>
      <c r="D101" s="4" t="str">
        <f t="shared" si="11"/>
        <v>P</v>
      </c>
      <c r="E101" s="4" t="s">
        <v>240</v>
      </c>
      <c r="F101" s="4" t="str">
        <f t="shared" si="12"/>
        <v>Dew</v>
      </c>
      <c r="G101" s="4" t="s">
        <v>271</v>
      </c>
      <c r="H101" s="4" t="s">
        <v>238</v>
      </c>
      <c r="I101" s="4" t="s">
        <v>272</v>
      </c>
      <c r="J101" s="4" t="str">
        <f t="shared" si="13"/>
        <v>(P) Dewatering, treatment, reuse and disposal : Increased inflow from natural event (e.g. Flood) - GW quality, SW quality /TSS, Pollutants (e.g. metals/trace elements/sulfides/phosphorous), TDS</v>
      </c>
      <c r="K101" s="6">
        <v>4</v>
      </c>
      <c r="L101" s="6">
        <v>6</v>
      </c>
      <c r="M101" s="4" t="s">
        <v>314</v>
      </c>
      <c r="N101" s="6">
        <v>-1.5</v>
      </c>
      <c r="O101" s="6">
        <v>-0.5</v>
      </c>
      <c r="P101" s="4" t="s">
        <v>323</v>
      </c>
      <c r="Q101" s="5">
        <v>-0.5</v>
      </c>
      <c r="R101" s="5">
        <v>0</v>
      </c>
      <c r="S101" s="5">
        <f t="shared" si="14"/>
        <v>2</v>
      </c>
      <c r="T101" s="5">
        <f t="shared" si="15"/>
        <v>5.5</v>
      </c>
      <c r="U101" s="7">
        <f t="shared" si="16"/>
        <v>2.5</v>
      </c>
      <c r="V101" s="7">
        <f t="shared" si="17"/>
        <v>5.5</v>
      </c>
      <c r="W101" s="4">
        <f t="shared" si="18"/>
        <v>3.75</v>
      </c>
      <c r="X101" s="4">
        <f t="shared" si="19"/>
        <v>1.75</v>
      </c>
    </row>
    <row r="102" spans="1:24" x14ac:dyDescent="0.2">
      <c r="A102" s="4" t="s">
        <v>7</v>
      </c>
      <c r="B102" s="4" t="str">
        <f t="shared" si="10"/>
        <v>U</v>
      </c>
      <c r="C102" s="4" t="s">
        <v>3</v>
      </c>
      <c r="D102" s="4" t="str">
        <f t="shared" si="11"/>
        <v>D</v>
      </c>
      <c r="E102" s="4" t="s">
        <v>131</v>
      </c>
      <c r="F102" s="4" t="str">
        <f t="shared" si="12"/>
        <v>Min</v>
      </c>
      <c r="G102" s="4" t="s">
        <v>132</v>
      </c>
      <c r="H102" s="4" t="s">
        <v>133</v>
      </c>
      <c r="I102" s="4" t="s">
        <v>133</v>
      </c>
      <c r="J102" s="4" t="str">
        <f t="shared" si="13"/>
        <v>(D) Mine access (shaft / incline) construction: Dewatering of water table aquifer - GW level/GW level</v>
      </c>
      <c r="K102" s="6">
        <v>3</v>
      </c>
      <c r="L102" s="6">
        <v>4</v>
      </c>
      <c r="M102" s="4" t="s">
        <v>316</v>
      </c>
      <c r="N102" s="6">
        <v>0</v>
      </c>
      <c r="O102" s="6">
        <v>1</v>
      </c>
      <c r="P102" s="4" t="s">
        <v>323</v>
      </c>
      <c r="Q102" s="5">
        <v>-0.5</v>
      </c>
      <c r="R102" s="5">
        <v>0</v>
      </c>
      <c r="S102" s="5">
        <f t="shared" si="14"/>
        <v>2.5</v>
      </c>
      <c r="T102" s="5">
        <f t="shared" si="15"/>
        <v>5</v>
      </c>
      <c r="U102" s="7">
        <f t="shared" si="16"/>
        <v>3</v>
      </c>
      <c r="V102" s="7">
        <f t="shared" si="17"/>
        <v>5</v>
      </c>
      <c r="W102" s="4">
        <f t="shared" si="18"/>
        <v>3.75</v>
      </c>
      <c r="X102" s="4">
        <f t="shared" si="19"/>
        <v>1.25</v>
      </c>
    </row>
    <row r="103" spans="1:24" x14ac:dyDescent="0.2">
      <c r="A103" s="4" t="s">
        <v>7</v>
      </c>
      <c r="B103" s="4" t="str">
        <f t="shared" si="10"/>
        <v>U</v>
      </c>
      <c r="C103" s="4" t="s">
        <v>3</v>
      </c>
      <c r="D103" s="4" t="str">
        <f t="shared" si="11"/>
        <v>D</v>
      </c>
      <c r="E103" s="4" t="s">
        <v>27</v>
      </c>
      <c r="F103" s="4" t="str">
        <f t="shared" si="12"/>
        <v>Ven</v>
      </c>
      <c r="G103" s="4" t="s">
        <v>132</v>
      </c>
      <c r="H103" s="4" t="s">
        <v>133</v>
      </c>
      <c r="I103" s="4" t="s">
        <v>133</v>
      </c>
      <c r="J103" s="4" t="str">
        <f t="shared" si="13"/>
        <v>(D) Ventilation shaft construction: Dewatering of water table aquifer - GW level/GW level</v>
      </c>
      <c r="K103" s="6">
        <v>3</v>
      </c>
      <c r="L103" s="6">
        <v>4</v>
      </c>
      <c r="M103" s="4" t="s">
        <v>316</v>
      </c>
      <c r="N103" s="6">
        <v>0</v>
      </c>
      <c r="O103" s="6">
        <v>1</v>
      </c>
      <c r="P103" s="4" t="s">
        <v>323</v>
      </c>
      <c r="Q103" s="5">
        <v>-0.5</v>
      </c>
      <c r="R103" s="5">
        <v>0</v>
      </c>
      <c r="S103" s="5">
        <f t="shared" si="14"/>
        <v>2.5</v>
      </c>
      <c r="T103" s="5">
        <f t="shared" si="15"/>
        <v>5</v>
      </c>
      <c r="U103" s="7">
        <f t="shared" si="16"/>
        <v>3</v>
      </c>
      <c r="V103" s="7">
        <f t="shared" si="17"/>
        <v>5</v>
      </c>
      <c r="W103" s="4">
        <f t="shared" si="18"/>
        <v>3.75</v>
      </c>
      <c r="X103" s="4">
        <f t="shared" si="19"/>
        <v>1.25</v>
      </c>
    </row>
    <row r="104" spans="1:24" x14ac:dyDescent="0.2">
      <c r="A104" s="4" t="s">
        <v>120</v>
      </c>
      <c r="B104" s="4" t="str">
        <f t="shared" si="10"/>
        <v>I</v>
      </c>
      <c r="C104" s="4" t="s">
        <v>2</v>
      </c>
      <c r="D104" s="4" t="str">
        <f t="shared" si="11"/>
        <v>P</v>
      </c>
      <c r="E104" s="4" t="s">
        <v>42</v>
      </c>
      <c r="F104" s="4" t="str">
        <f t="shared" si="12"/>
        <v>Off</v>
      </c>
      <c r="G104" s="4" t="s">
        <v>58</v>
      </c>
      <c r="H104" s="4" t="s">
        <v>115</v>
      </c>
      <c r="I104" s="4" t="s">
        <v>61</v>
      </c>
      <c r="J104" s="4" t="str">
        <f t="shared" si="13"/>
        <v>(P) Off-lease and on-lease roadways: Soil erosion following heavy rainfall - SW quality/TSS</v>
      </c>
      <c r="K104" s="6">
        <v>3</v>
      </c>
      <c r="L104" s="6">
        <v>5</v>
      </c>
      <c r="M104" s="4" t="s">
        <v>315</v>
      </c>
      <c r="N104" s="6">
        <v>-0.5</v>
      </c>
      <c r="O104" s="6">
        <v>0</v>
      </c>
      <c r="P104" s="4" t="s">
        <v>323</v>
      </c>
      <c r="Q104" s="5">
        <v>0</v>
      </c>
      <c r="R104" s="5">
        <v>0</v>
      </c>
      <c r="S104" s="5">
        <f t="shared" si="14"/>
        <v>2.5</v>
      </c>
      <c r="T104" s="5">
        <f t="shared" si="15"/>
        <v>5</v>
      </c>
      <c r="U104" s="7">
        <f t="shared" si="16"/>
        <v>2.5</v>
      </c>
      <c r="V104" s="7">
        <f t="shared" si="17"/>
        <v>5</v>
      </c>
      <c r="W104" s="4">
        <f t="shared" si="18"/>
        <v>3.75</v>
      </c>
      <c r="X104" s="4">
        <f t="shared" si="19"/>
        <v>1.25</v>
      </c>
    </row>
    <row r="105" spans="1:24" x14ac:dyDescent="0.2">
      <c r="A105" s="4" t="s">
        <v>7</v>
      </c>
      <c r="B105" s="4" t="str">
        <f t="shared" si="10"/>
        <v>U</v>
      </c>
      <c r="C105" s="4" t="s">
        <v>3</v>
      </c>
      <c r="D105" s="4" t="str">
        <f t="shared" si="11"/>
        <v>D</v>
      </c>
      <c r="E105" s="4" t="s">
        <v>201</v>
      </c>
      <c r="F105" s="4" t="str">
        <f t="shared" si="12"/>
        <v>Dam</v>
      </c>
      <c r="G105" s="4" t="s">
        <v>58</v>
      </c>
      <c r="H105" s="4" t="s">
        <v>115</v>
      </c>
      <c r="I105" s="4" t="s">
        <v>61</v>
      </c>
      <c r="J105" s="4" t="str">
        <f t="shared" si="13"/>
        <v>(D) Dam construction for freshwater storage: Soil erosion following heavy rainfall - SW quality/TSS</v>
      </c>
      <c r="K105" s="6">
        <v>4</v>
      </c>
      <c r="L105" s="6">
        <v>6</v>
      </c>
      <c r="M105" s="4" t="s">
        <v>315</v>
      </c>
      <c r="N105" s="6">
        <v>-1.5</v>
      </c>
      <c r="O105" s="6">
        <v>-1</v>
      </c>
      <c r="P105" s="4" t="s">
        <v>323</v>
      </c>
      <c r="Q105" s="5">
        <v>0</v>
      </c>
      <c r="R105" s="5">
        <v>0</v>
      </c>
      <c r="S105" s="5">
        <f t="shared" si="14"/>
        <v>2.5</v>
      </c>
      <c r="T105" s="5">
        <f t="shared" si="15"/>
        <v>5</v>
      </c>
      <c r="U105" s="7">
        <f t="shared" si="16"/>
        <v>2.5</v>
      </c>
      <c r="V105" s="7">
        <f t="shared" si="17"/>
        <v>5</v>
      </c>
      <c r="W105" s="4">
        <f t="shared" si="18"/>
        <v>3.75</v>
      </c>
      <c r="X105" s="4">
        <f t="shared" si="19"/>
        <v>1.25</v>
      </c>
    </row>
    <row r="106" spans="1:24" x14ac:dyDescent="0.2">
      <c r="A106" s="4" t="s">
        <v>120</v>
      </c>
      <c r="B106" s="4" t="str">
        <f t="shared" si="10"/>
        <v>I</v>
      </c>
      <c r="C106" s="4" t="s">
        <v>3</v>
      </c>
      <c r="D106" s="4" t="str">
        <f t="shared" si="11"/>
        <v>D</v>
      </c>
      <c r="E106" s="4" t="s">
        <v>199</v>
      </c>
      <c r="F106" s="4" t="str">
        <f t="shared" si="12"/>
        <v>Adm</v>
      </c>
      <c r="G106" s="4" t="s">
        <v>58</v>
      </c>
      <c r="H106" s="4" t="s">
        <v>115</v>
      </c>
      <c r="I106" s="4" t="s">
        <v>61</v>
      </c>
      <c r="J106" s="4" t="str">
        <f t="shared" si="13"/>
        <v>(D) Administration, workshop, service facilities (construction phase): Soil erosion following heavy rainfall - SW quality/TSS</v>
      </c>
      <c r="K106" s="6">
        <v>3</v>
      </c>
      <c r="L106" s="6">
        <v>5</v>
      </c>
      <c r="M106" s="4" t="s">
        <v>315</v>
      </c>
      <c r="N106" s="6">
        <v>-1</v>
      </c>
      <c r="O106" s="6">
        <v>0</v>
      </c>
      <c r="P106" s="4" t="s">
        <v>323</v>
      </c>
      <c r="Q106" s="5">
        <v>0</v>
      </c>
      <c r="R106" s="5">
        <v>0</v>
      </c>
      <c r="S106" s="5">
        <f t="shared" si="14"/>
        <v>2</v>
      </c>
      <c r="T106" s="5">
        <f t="shared" si="15"/>
        <v>5</v>
      </c>
      <c r="U106" s="7">
        <f t="shared" si="16"/>
        <v>2</v>
      </c>
      <c r="V106" s="7">
        <f t="shared" si="17"/>
        <v>5</v>
      </c>
      <c r="W106" s="4">
        <f t="shared" si="18"/>
        <v>3.5</v>
      </c>
      <c r="X106" s="4">
        <f t="shared" si="19"/>
        <v>1.5</v>
      </c>
    </row>
    <row r="107" spans="1:24" x14ac:dyDescent="0.2">
      <c r="A107" s="4" t="s">
        <v>120</v>
      </c>
      <c r="B107" s="4" t="str">
        <f t="shared" si="10"/>
        <v>I</v>
      </c>
      <c r="C107" s="4" t="s">
        <v>3</v>
      </c>
      <c r="D107" s="4" t="str">
        <f t="shared" si="11"/>
        <v>D</v>
      </c>
      <c r="E107" s="4" t="s">
        <v>124</v>
      </c>
      <c r="F107" s="4" t="str">
        <f t="shared" si="12"/>
        <v>Hau</v>
      </c>
      <c r="G107" s="4" t="s">
        <v>58</v>
      </c>
      <c r="H107" s="4" t="s">
        <v>115</v>
      </c>
      <c r="I107" s="4" t="s">
        <v>61</v>
      </c>
      <c r="J107" s="4" t="str">
        <f t="shared" si="13"/>
        <v>(D) Haul road construction: Soil erosion following heavy rainfall - SW quality/TSS</v>
      </c>
      <c r="K107" s="6">
        <v>3</v>
      </c>
      <c r="L107" s="6">
        <v>5</v>
      </c>
      <c r="M107" s="4" t="s">
        <v>315</v>
      </c>
      <c r="N107" s="6">
        <v>-1</v>
      </c>
      <c r="O107" s="6">
        <v>0</v>
      </c>
      <c r="P107" s="4" t="s">
        <v>323</v>
      </c>
      <c r="Q107" s="5">
        <v>0</v>
      </c>
      <c r="R107" s="5">
        <v>0</v>
      </c>
      <c r="S107" s="5">
        <f t="shared" si="14"/>
        <v>2</v>
      </c>
      <c r="T107" s="5">
        <f t="shared" si="15"/>
        <v>5</v>
      </c>
      <c r="U107" s="7">
        <f t="shared" si="16"/>
        <v>2</v>
      </c>
      <c r="V107" s="7">
        <f t="shared" si="17"/>
        <v>5</v>
      </c>
      <c r="W107" s="4">
        <f t="shared" si="18"/>
        <v>3.5</v>
      </c>
      <c r="X107" s="4">
        <f t="shared" si="19"/>
        <v>1.5</v>
      </c>
    </row>
    <row r="108" spans="1:24" x14ac:dyDescent="0.2">
      <c r="A108" s="4" t="s">
        <v>120</v>
      </c>
      <c r="B108" s="4" t="str">
        <f t="shared" si="10"/>
        <v>I</v>
      </c>
      <c r="C108" s="4" t="s">
        <v>3</v>
      </c>
      <c r="D108" s="4" t="str">
        <f t="shared" si="11"/>
        <v>D</v>
      </c>
      <c r="E108" s="4" t="s">
        <v>123</v>
      </c>
      <c r="F108" s="4" t="str">
        <f t="shared" si="12"/>
        <v>Rai</v>
      </c>
      <c r="G108" s="4" t="s">
        <v>58</v>
      </c>
      <c r="H108" s="4" t="s">
        <v>115</v>
      </c>
      <c r="I108" s="4" t="s">
        <v>61</v>
      </c>
      <c r="J108" s="4" t="str">
        <f t="shared" si="13"/>
        <v>(D) Rail easement construction: Soil erosion following heavy rainfall - SW quality/TSS</v>
      </c>
      <c r="K108" s="6">
        <v>3</v>
      </c>
      <c r="L108" s="6">
        <v>5</v>
      </c>
      <c r="M108" s="4" t="s">
        <v>315</v>
      </c>
      <c r="N108" s="6">
        <v>-1</v>
      </c>
      <c r="O108" s="6">
        <v>0</v>
      </c>
      <c r="P108" s="4" t="s">
        <v>323</v>
      </c>
      <c r="Q108" s="5">
        <v>0</v>
      </c>
      <c r="R108" s="5">
        <v>0</v>
      </c>
      <c r="S108" s="5">
        <f t="shared" si="14"/>
        <v>2</v>
      </c>
      <c r="T108" s="5">
        <f t="shared" si="15"/>
        <v>5</v>
      </c>
      <c r="U108" s="7">
        <f t="shared" si="16"/>
        <v>2</v>
      </c>
      <c r="V108" s="7">
        <f t="shared" si="17"/>
        <v>5</v>
      </c>
      <c r="W108" s="4">
        <f t="shared" si="18"/>
        <v>3.5</v>
      </c>
      <c r="X108" s="4">
        <f t="shared" si="19"/>
        <v>1.5</v>
      </c>
    </row>
    <row r="109" spans="1:24" x14ac:dyDescent="0.2">
      <c r="A109" s="4" t="s">
        <v>120</v>
      </c>
      <c r="B109" s="4" t="str">
        <f t="shared" si="10"/>
        <v>I</v>
      </c>
      <c r="C109" s="4" t="s">
        <v>2</v>
      </c>
      <c r="D109" s="4" t="str">
        <f t="shared" si="11"/>
        <v>P</v>
      </c>
      <c r="E109" s="4" t="s">
        <v>127</v>
      </c>
      <c r="F109" s="4" t="str">
        <f t="shared" si="12"/>
        <v>New</v>
      </c>
      <c r="G109" s="4" t="s">
        <v>58</v>
      </c>
      <c r="H109" s="4" t="s">
        <v>115</v>
      </c>
      <c r="I109" s="4" t="s">
        <v>61</v>
      </c>
      <c r="J109" s="4" t="str">
        <f t="shared" si="13"/>
        <v>(P) New haul road construction: Soil erosion following heavy rainfall - SW quality/TSS</v>
      </c>
      <c r="K109" s="6">
        <v>3</v>
      </c>
      <c r="L109" s="6">
        <v>5</v>
      </c>
      <c r="M109" s="4" t="s">
        <v>315</v>
      </c>
      <c r="N109" s="6">
        <v>-1</v>
      </c>
      <c r="O109" s="6">
        <v>0</v>
      </c>
      <c r="P109" s="4" t="s">
        <v>323</v>
      </c>
      <c r="Q109" s="5">
        <v>0</v>
      </c>
      <c r="R109" s="5">
        <v>0</v>
      </c>
      <c r="S109" s="5">
        <f t="shared" si="14"/>
        <v>2</v>
      </c>
      <c r="T109" s="5">
        <f t="shared" si="15"/>
        <v>5</v>
      </c>
      <c r="U109" s="7">
        <f t="shared" si="16"/>
        <v>2</v>
      </c>
      <c r="V109" s="7">
        <f t="shared" si="17"/>
        <v>5</v>
      </c>
      <c r="W109" s="4">
        <f t="shared" si="18"/>
        <v>3.5</v>
      </c>
      <c r="X109" s="4">
        <f t="shared" si="19"/>
        <v>1.5</v>
      </c>
    </row>
    <row r="110" spans="1:24" x14ac:dyDescent="0.2">
      <c r="A110" s="4" t="s">
        <v>120</v>
      </c>
      <c r="B110" s="4" t="str">
        <f t="shared" si="10"/>
        <v>I</v>
      </c>
      <c r="C110" s="4" t="s">
        <v>2</v>
      </c>
      <c r="D110" s="4" t="str">
        <f t="shared" si="11"/>
        <v>P</v>
      </c>
      <c r="E110" s="4" t="s">
        <v>42</v>
      </c>
      <c r="F110" s="4" t="str">
        <f t="shared" si="12"/>
        <v>Off</v>
      </c>
      <c r="G110" s="4" t="s">
        <v>59</v>
      </c>
      <c r="H110" s="4" t="s">
        <v>297</v>
      </c>
      <c r="I110" s="4" t="s">
        <v>62</v>
      </c>
      <c r="J110" s="4" t="str">
        <f t="shared" si="13"/>
        <v>(P) Off-lease and on-lease roadways: Disruption of natural surface drainage - SW directional characteristics, SW volume/quantity, SW quality/TSS, SW flow</v>
      </c>
      <c r="K110" s="6">
        <v>3</v>
      </c>
      <c r="L110" s="6">
        <v>5</v>
      </c>
      <c r="M110" s="4" t="s">
        <v>121</v>
      </c>
      <c r="N110" s="6">
        <v>-1</v>
      </c>
      <c r="O110" s="6">
        <v>0</v>
      </c>
      <c r="P110" s="4" t="s">
        <v>323</v>
      </c>
      <c r="Q110" s="5">
        <v>0</v>
      </c>
      <c r="R110" s="5">
        <v>0</v>
      </c>
      <c r="S110" s="5">
        <f t="shared" si="14"/>
        <v>2</v>
      </c>
      <c r="T110" s="5">
        <f t="shared" si="15"/>
        <v>5</v>
      </c>
      <c r="U110" s="7">
        <f t="shared" si="16"/>
        <v>2</v>
      </c>
      <c r="V110" s="7">
        <f t="shared" si="17"/>
        <v>5</v>
      </c>
      <c r="W110" s="4">
        <f t="shared" si="18"/>
        <v>3.5</v>
      </c>
      <c r="X110" s="4">
        <f t="shared" si="19"/>
        <v>1.5</v>
      </c>
    </row>
    <row r="111" spans="1:24" x14ac:dyDescent="0.2">
      <c r="A111" s="4" t="s">
        <v>120</v>
      </c>
      <c r="B111" s="4" t="str">
        <f t="shared" si="10"/>
        <v>I</v>
      </c>
      <c r="C111" s="4" t="s">
        <v>5</v>
      </c>
      <c r="D111" s="4" t="str">
        <f t="shared" si="11"/>
        <v>R</v>
      </c>
      <c r="E111" s="4" t="s">
        <v>195</v>
      </c>
      <c r="F111" s="4" t="str">
        <f t="shared" si="12"/>
        <v>Rec</v>
      </c>
      <c r="G111" s="4" t="s">
        <v>87</v>
      </c>
      <c r="H111" s="4" t="s">
        <v>301</v>
      </c>
      <c r="I111" s="4" t="s">
        <v>62</v>
      </c>
      <c r="J111" s="4" t="str">
        <f t="shared" si="13"/>
        <v>(R) Recontoured landforms (slopes, gradients etc): from building, rail and road infrastructure: Change to natural surface drainage - SW directional characteristics, SW flow, SW quality/TSS, SW flow</v>
      </c>
      <c r="K111" s="6">
        <v>3</v>
      </c>
      <c r="L111" s="6">
        <v>4</v>
      </c>
      <c r="M111" s="4" t="s">
        <v>233</v>
      </c>
      <c r="N111" s="6">
        <v>-2</v>
      </c>
      <c r="O111" s="6">
        <v>0</v>
      </c>
      <c r="P111" s="4" t="s">
        <v>323</v>
      </c>
      <c r="Q111" s="5">
        <v>0.5</v>
      </c>
      <c r="R111" s="5">
        <v>1.5</v>
      </c>
      <c r="S111" s="5">
        <f t="shared" si="14"/>
        <v>1.5</v>
      </c>
      <c r="T111" s="5">
        <f t="shared" si="15"/>
        <v>5.5</v>
      </c>
      <c r="U111" s="7">
        <f t="shared" si="16"/>
        <v>1</v>
      </c>
      <c r="V111" s="7">
        <f t="shared" si="17"/>
        <v>4</v>
      </c>
      <c r="W111" s="4">
        <f t="shared" si="18"/>
        <v>3.5</v>
      </c>
      <c r="X111" s="4">
        <f t="shared" si="19"/>
        <v>2</v>
      </c>
    </row>
    <row r="112" spans="1:24" x14ac:dyDescent="0.2">
      <c r="A112" s="4" t="s">
        <v>7</v>
      </c>
      <c r="B112" s="4" t="str">
        <f t="shared" si="10"/>
        <v>U</v>
      </c>
      <c r="C112" s="4" t="s">
        <v>3</v>
      </c>
      <c r="D112" s="4" t="str">
        <f t="shared" si="11"/>
        <v>D</v>
      </c>
      <c r="E112" s="4" t="s">
        <v>131</v>
      </c>
      <c r="F112" s="4" t="str">
        <f t="shared" si="12"/>
        <v>Min</v>
      </c>
      <c r="G112" s="4" t="s">
        <v>59</v>
      </c>
      <c r="H112" s="4" t="s">
        <v>298</v>
      </c>
      <c r="I112" s="4" t="s">
        <v>93</v>
      </c>
      <c r="J112" s="4" t="str">
        <f t="shared" si="13"/>
        <v>(D) Mine access (shaft / incline) construction: Disruption of natural surface drainage - SW directional characteristics, SW volume/quantity, SW quality, GW directional characteristics, GW quantity/volume, GW quality/TSS, SW flow, GW flow</v>
      </c>
      <c r="K112" s="6">
        <v>3</v>
      </c>
      <c r="L112" s="6">
        <v>4</v>
      </c>
      <c r="M112" s="4" t="s">
        <v>121</v>
      </c>
      <c r="N112" s="6">
        <v>-2</v>
      </c>
      <c r="O112" s="6">
        <v>-1</v>
      </c>
      <c r="P112" s="4" t="s">
        <v>323</v>
      </c>
      <c r="Q112" s="5">
        <v>0</v>
      </c>
      <c r="R112" s="5">
        <v>3</v>
      </c>
      <c r="S112" s="5">
        <f t="shared" si="14"/>
        <v>1</v>
      </c>
      <c r="T112" s="5">
        <f t="shared" si="15"/>
        <v>6</v>
      </c>
      <c r="U112" s="7">
        <f t="shared" si="16"/>
        <v>1</v>
      </c>
      <c r="V112" s="7">
        <f t="shared" si="17"/>
        <v>3</v>
      </c>
      <c r="W112" s="4">
        <f t="shared" si="18"/>
        <v>3.5</v>
      </c>
      <c r="X112" s="4">
        <f t="shared" si="19"/>
        <v>2.5</v>
      </c>
    </row>
    <row r="113" spans="1:24" x14ac:dyDescent="0.2">
      <c r="A113" s="4" t="s">
        <v>7</v>
      </c>
      <c r="B113" s="4" t="str">
        <f t="shared" si="10"/>
        <v>U</v>
      </c>
      <c r="C113" s="4" t="s">
        <v>2</v>
      </c>
      <c r="D113" s="4" t="str">
        <f t="shared" si="11"/>
        <v>P</v>
      </c>
      <c r="E113" s="4" t="s">
        <v>181</v>
      </c>
      <c r="F113" s="4" t="str">
        <f t="shared" si="12"/>
        <v>Coa</v>
      </c>
      <c r="G113" s="4" t="s">
        <v>92</v>
      </c>
      <c r="H113" s="4" t="s">
        <v>239</v>
      </c>
      <c r="I113" s="4" t="s">
        <v>256</v>
      </c>
      <c r="J113" s="4" t="str">
        <f t="shared" si="13"/>
        <v>(P) Coal on-site transport: stockpiles: Fire - GW quality, SW quality/TSS, Pollutants (e.g. metals/trace elements/sulfides/phosphorous)</v>
      </c>
      <c r="K113" s="6">
        <v>4</v>
      </c>
      <c r="L113" s="6">
        <v>6</v>
      </c>
      <c r="M113" s="4" t="s">
        <v>313</v>
      </c>
      <c r="N113" s="6">
        <v>-2</v>
      </c>
      <c r="O113" s="6">
        <v>-1</v>
      </c>
      <c r="P113" s="4" t="s">
        <v>323</v>
      </c>
      <c r="Q113" s="5">
        <v>-0.5</v>
      </c>
      <c r="R113" s="5">
        <v>0</v>
      </c>
      <c r="S113" s="5">
        <f t="shared" si="14"/>
        <v>1.5</v>
      </c>
      <c r="T113" s="5">
        <f t="shared" si="15"/>
        <v>5</v>
      </c>
      <c r="U113" s="7">
        <f t="shared" si="16"/>
        <v>2</v>
      </c>
      <c r="V113" s="7">
        <f t="shared" si="17"/>
        <v>5</v>
      </c>
      <c r="W113" s="4">
        <f t="shared" si="18"/>
        <v>3.25</v>
      </c>
      <c r="X113" s="4">
        <f t="shared" si="19"/>
        <v>1.75</v>
      </c>
    </row>
    <row r="114" spans="1:24" x14ac:dyDescent="0.2">
      <c r="A114" s="4" t="s">
        <v>8</v>
      </c>
      <c r="B114" s="4" t="str">
        <f t="shared" si="10"/>
        <v>S</v>
      </c>
      <c r="C114" s="4" t="s">
        <v>2</v>
      </c>
      <c r="D114" s="4" t="str">
        <f t="shared" si="11"/>
        <v>P</v>
      </c>
      <c r="E114" s="4" t="s">
        <v>117</v>
      </c>
      <c r="F114" s="4" t="str">
        <f t="shared" si="12"/>
        <v>Pro</v>
      </c>
      <c r="G114" s="4" t="s">
        <v>92</v>
      </c>
      <c r="H114" s="4" t="s">
        <v>239</v>
      </c>
      <c r="I114" s="4" t="s">
        <v>257</v>
      </c>
      <c r="J114" s="4" t="str">
        <f t="shared" si="13"/>
        <v>(P) Product coal stockpiling: Fire - GW quality, SW quality/TSS, TDS, pH, Pollutants (e.g. metals/trace elements/sulfides/phosphorous)</v>
      </c>
      <c r="K114" s="6">
        <v>4</v>
      </c>
      <c r="L114" s="6">
        <v>6</v>
      </c>
      <c r="M114" s="4" t="s">
        <v>313</v>
      </c>
      <c r="N114" s="6">
        <v>-2</v>
      </c>
      <c r="O114" s="6">
        <v>-1</v>
      </c>
      <c r="P114" s="4" t="s">
        <v>323</v>
      </c>
      <c r="Q114" s="5">
        <v>-0.5</v>
      </c>
      <c r="R114" s="5">
        <v>0</v>
      </c>
      <c r="S114" s="5">
        <f t="shared" si="14"/>
        <v>1.5</v>
      </c>
      <c r="T114" s="5">
        <f t="shared" si="15"/>
        <v>5</v>
      </c>
      <c r="U114" s="7">
        <f t="shared" si="16"/>
        <v>2</v>
      </c>
      <c r="V114" s="7">
        <f t="shared" si="17"/>
        <v>5</v>
      </c>
      <c r="W114" s="4">
        <f t="shared" si="18"/>
        <v>3.25</v>
      </c>
      <c r="X114" s="4">
        <f t="shared" si="19"/>
        <v>1.75</v>
      </c>
    </row>
    <row r="115" spans="1:24" x14ac:dyDescent="0.2">
      <c r="A115" s="4" t="s">
        <v>8</v>
      </c>
      <c r="B115" s="4" t="str">
        <f t="shared" si="10"/>
        <v>S</v>
      </c>
      <c r="C115" s="4" t="s">
        <v>2</v>
      </c>
      <c r="D115" s="4" t="str">
        <f t="shared" si="11"/>
        <v>P</v>
      </c>
      <c r="E115" s="4" t="s">
        <v>191</v>
      </c>
      <c r="F115" s="4" t="str">
        <f t="shared" si="12"/>
        <v>Run</v>
      </c>
      <c r="G115" s="4" t="s">
        <v>92</v>
      </c>
      <c r="H115" s="4" t="s">
        <v>239</v>
      </c>
      <c r="I115" s="4" t="s">
        <v>257</v>
      </c>
      <c r="J115" s="4" t="str">
        <f t="shared" si="13"/>
        <v>(P) Run-of-mine (ROM) plants: Fire - GW quality, SW quality/TSS, TDS, pH, Pollutants (e.g. metals/trace elements/sulfides/phosphorous)</v>
      </c>
      <c r="K115" s="6">
        <v>4</v>
      </c>
      <c r="L115" s="6">
        <v>6</v>
      </c>
      <c r="M115" s="4" t="s">
        <v>313</v>
      </c>
      <c r="N115" s="6">
        <v>-2</v>
      </c>
      <c r="O115" s="6">
        <v>-1</v>
      </c>
      <c r="P115" s="4" t="s">
        <v>323</v>
      </c>
      <c r="Q115" s="5">
        <v>-0.5</v>
      </c>
      <c r="R115" s="5">
        <v>0</v>
      </c>
      <c r="S115" s="5">
        <f t="shared" si="14"/>
        <v>1.5</v>
      </c>
      <c r="T115" s="5">
        <f t="shared" si="15"/>
        <v>5</v>
      </c>
      <c r="U115" s="7">
        <f t="shared" si="16"/>
        <v>2</v>
      </c>
      <c r="V115" s="7">
        <f t="shared" si="17"/>
        <v>5</v>
      </c>
      <c r="W115" s="4">
        <f t="shared" si="18"/>
        <v>3.25</v>
      </c>
      <c r="X115" s="4">
        <f t="shared" si="19"/>
        <v>1.75</v>
      </c>
    </row>
    <row r="116" spans="1:24" x14ac:dyDescent="0.2">
      <c r="A116" s="4" t="s">
        <v>6</v>
      </c>
      <c r="B116" s="4" t="str">
        <f t="shared" si="10"/>
        <v>O</v>
      </c>
      <c r="C116" s="4" t="s">
        <v>2</v>
      </c>
      <c r="D116" s="4" t="str">
        <f t="shared" si="11"/>
        <v>P</v>
      </c>
      <c r="E116" s="4" t="s">
        <v>254</v>
      </c>
      <c r="F116" s="4" t="str">
        <f t="shared" si="12"/>
        <v>Spo</v>
      </c>
      <c r="G116" s="4" t="s">
        <v>92</v>
      </c>
      <c r="H116" s="4" t="s">
        <v>239</v>
      </c>
      <c r="I116" s="4" t="s">
        <v>258</v>
      </c>
      <c r="J116" s="4" t="str">
        <f t="shared" si="13"/>
        <v>(P) Spontaneous Combustion : Fire - GW quality, SW quality/Gasses (e.g. Sulfur/Nitrogen Oxides), Pollutants (e.g. metals/trace elements/sulfides/phosphorous)</v>
      </c>
      <c r="K116" s="6">
        <v>4</v>
      </c>
      <c r="L116" s="6">
        <v>6</v>
      </c>
      <c r="M116" s="4" t="s">
        <v>313</v>
      </c>
      <c r="N116" s="6">
        <v>-2</v>
      </c>
      <c r="O116" s="6">
        <v>-1</v>
      </c>
      <c r="P116" s="4" t="s">
        <v>323</v>
      </c>
      <c r="Q116" s="5">
        <v>-0.5</v>
      </c>
      <c r="R116" s="5">
        <v>0</v>
      </c>
      <c r="S116" s="5">
        <f t="shared" si="14"/>
        <v>1.5</v>
      </c>
      <c r="T116" s="5">
        <f t="shared" si="15"/>
        <v>5</v>
      </c>
      <c r="U116" s="7">
        <f t="shared" si="16"/>
        <v>2</v>
      </c>
      <c r="V116" s="7">
        <f t="shared" si="17"/>
        <v>5</v>
      </c>
      <c r="W116" s="4">
        <f t="shared" si="18"/>
        <v>3.25</v>
      </c>
      <c r="X116" s="4">
        <f t="shared" si="19"/>
        <v>1.75</v>
      </c>
    </row>
    <row r="117" spans="1:24" x14ac:dyDescent="0.2">
      <c r="A117" s="4" t="s">
        <v>6</v>
      </c>
      <c r="B117" s="4" t="str">
        <f t="shared" si="10"/>
        <v>O</v>
      </c>
      <c r="C117" s="4" t="s">
        <v>2</v>
      </c>
      <c r="D117" s="4" t="str">
        <f t="shared" si="11"/>
        <v>P</v>
      </c>
      <c r="E117" s="4" t="s">
        <v>179</v>
      </c>
      <c r="F117" s="4" t="str">
        <f t="shared" si="12"/>
        <v>Coa</v>
      </c>
      <c r="G117" s="4" t="s">
        <v>270</v>
      </c>
      <c r="H117" s="4" t="s">
        <v>239</v>
      </c>
      <c r="I117" s="4" t="s">
        <v>282</v>
      </c>
      <c r="J117" s="4" t="str">
        <f t="shared" si="13"/>
        <v>(P) Coal on-site transport: Spillage: substantial (e.g. diesel) - GW quality, SW quality/Hydrocarbons</v>
      </c>
      <c r="K117" s="6">
        <v>3</v>
      </c>
      <c r="L117" s="6">
        <v>4</v>
      </c>
      <c r="M117" s="4" t="s">
        <v>310</v>
      </c>
      <c r="N117" s="6">
        <v>-0.5</v>
      </c>
      <c r="O117" s="6">
        <v>0.5</v>
      </c>
      <c r="P117" s="4" t="s">
        <v>323</v>
      </c>
      <c r="Q117" s="5">
        <v>-0.5</v>
      </c>
      <c r="R117" s="5">
        <v>0</v>
      </c>
      <c r="S117" s="5">
        <f t="shared" si="14"/>
        <v>2</v>
      </c>
      <c r="T117" s="5">
        <f t="shared" si="15"/>
        <v>4.5</v>
      </c>
      <c r="U117" s="7">
        <f t="shared" si="16"/>
        <v>2.5</v>
      </c>
      <c r="V117" s="7">
        <f t="shared" si="17"/>
        <v>4.5</v>
      </c>
      <c r="W117" s="4">
        <f t="shared" si="18"/>
        <v>3.25</v>
      </c>
      <c r="X117" s="4">
        <f t="shared" si="19"/>
        <v>1.25</v>
      </c>
    </row>
    <row r="118" spans="1:24" x14ac:dyDescent="0.2">
      <c r="A118" s="4" t="s">
        <v>7</v>
      </c>
      <c r="B118" s="4" t="str">
        <f t="shared" si="10"/>
        <v>U</v>
      </c>
      <c r="C118" s="4" t="s">
        <v>2</v>
      </c>
      <c r="D118" s="4" t="str">
        <f t="shared" si="11"/>
        <v>P</v>
      </c>
      <c r="E118" s="4" t="s">
        <v>29</v>
      </c>
      <c r="F118" s="4" t="str">
        <f t="shared" si="12"/>
        <v>Min</v>
      </c>
      <c r="G118" s="4" t="s">
        <v>260</v>
      </c>
      <c r="H118" s="4" t="s">
        <v>114</v>
      </c>
      <c r="I118" s="4" t="s">
        <v>255</v>
      </c>
      <c r="J118" s="4" t="str">
        <f t="shared" si="13"/>
        <v>(P) Mine ventilation: Spillage: from maintenance vehicles - GW quality/Pollutants (e.g. metals/trace elements/sulfides/phosphorous)</v>
      </c>
      <c r="K118" s="6">
        <v>3</v>
      </c>
      <c r="L118" s="6">
        <v>4</v>
      </c>
      <c r="M118" s="4" t="s">
        <v>310</v>
      </c>
      <c r="N118" s="6">
        <v>-0.5</v>
      </c>
      <c r="O118" s="6">
        <v>0.5</v>
      </c>
      <c r="P118" s="4" t="s">
        <v>324</v>
      </c>
      <c r="Q118" s="5">
        <v>-0.5</v>
      </c>
      <c r="R118" s="5">
        <v>0</v>
      </c>
      <c r="S118" s="5">
        <f t="shared" si="14"/>
        <v>2</v>
      </c>
      <c r="T118" s="5">
        <f t="shared" si="15"/>
        <v>4.5</v>
      </c>
      <c r="U118" s="7">
        <f t="shared" si="16"/>
        <v>2.5</v>
      </c>
      <c r="V118" s="7">
        <f t="shared" si="17"/>
        <v>4.5</v>
      </c>
      <c r="W118" s="4">
        <f t="shared" si="18"/>
        <v>3.25</v>
      </c>
      <c r="X118" s="4">
        <f t="shared" si="19"/>
        <v>1.25</v>
      </c>
    </row>
    <row r="119" spans="1:24" x14ac:dyDescent="0.2">
      <c r="A119" s="4" t="s">
        <v>6</v>
      </c>
      <c r="B119" s="4" t="str">
        <f t="shared" si="10"/>
        <v>O</v>
      </c>
      <c r="C119" s="4" t="s">
        <v>1</v>
      </c>
      <c r="D119" s="4" t="str">
        <f t="shared" si="11"/>
        <v>E</v>
      </c>
      <c r="E119" s="4" t="s">
        <v>13</v>
      </c>
      <c r="F119" s="4" t="str">
        <f t="shared" si="12"/>
        <v>Mat</v>
      </c>
      <c r="G119" s="4" t="s">
        <v>86</v>
      </c>
      <c r="H119" s="4" t="s">
        <v>115</v>
      </c>
      <c r="I119" s="4" t="s">
        <v>281</v>
      </c>
      <c r="J119" s="4" t="str">
        <f t="shared" si="13"/>
        <v>(E) Materials delivery and storage: Spillage - SW quality/TSS, Drilling mud products, TDS, Pollutants (e.g. metals/trace elements/sulfides/phosphorous), Hydrocarbons</v>
      </c>
      <c r="K119" s="6">
        <v>3</v>
      </c>
      <c r="L119" s="6">
        <v>4</v>
      </c>
      <c r="M119" s="4" t="s">
        <v>310</v>
      </c>
      <c r="N119" s="6">
        <v>-0.5</v>
      </c>
      <c r="O119" s="6">
        <v>0.5</v>
      </c>
      <c r="P119" s="4" t="s">
        <v>324</v>
      </c>
      <c r="Q119" s="5">
        <v>-0.5</v>
      </c>
      <c r="R119" s="5">
        <v>0</v>
      </c>
      <c r="S119" s="5">
        <f t="shared" si="14"/>
        <v>2</v>
      </c>
      <c r="T119" s="5">
        <f t="shared" si="15"/>
        <v>4.5</v>
      </c>
      <c r="U119" s="7">
        <f t="shared" si="16"/>
        <v>2.5</v>
      </c>
      <c r="V119" s="7">
        <f t="shared" si="17"/>
        <v>4.5</v>
      </c>
      <c r="W119" s="4">
        <f t="shared" si="18"/>
        <v>3.25</v>
      </c>
      <c r="X119" s="4">
        <f t="shared" si="19"/>
        <v>1.25</v>
      </c>
    </row>
    <row r="120" spans="1:24" x14ac:dyDescent="0.2">
      <c r="A120" s="4" t="s">
        <v>7</v>
      </c>
      <c r="B120" s="4" t="str">
        <f t="shared" si="10"/>
        <v>U</v>
      </c>
      <c r="C120" s="4" t="s">
        <v>3</v>
      </c>
      <c r="D120" s="4" t="str">
        <f t="shared" si="11"/>
        <v>D</v>
      </c>
      <c r="E120" s="4" t="s">
        <v>140</v>
      </c>
      <c r="F120" s="4" t="str">
        <f t="shared" si="12"/>
        <v>Gas</v>
      </c>
      <c r="G120" s="4" t="s">
        <v>86</v>
      </c>
      <c r="H120" s="4" t="s">
        <v>115</v>
      </c>
      <c r="I120" s="4" t="s">
        <v>281</v>
      </c>
      <c r="J120" s="4" t="str">
        <f t="shared" si="13"/>
        <v>(D) Gas pre-drainage, surface to inseam: materials delivery and storage: Spillage - SW quality/TSS, Drilling mud products, TDS, Pollutants (e.g. metals/trace elements/sulfides/phosphorous), Hydrocarbons</v>
      </c>
      <c r="K120" s="6">
        <v>3</v>
      </c>
      <c r="L120" s="6">
        <v>4</v>
      </c>
      <c r="M120" s="4" t="s">
        <v>310</v>
      </c>
      <c r="N120" s="6">
        <v>-0.5</v>
      </c>
      <c r="O120" s="6">
        <v>0.5</v>
      </c>
      <c r="P120" s="4" t="s">
        <v>324</v>
      </c>
      <c r="Q120" s="5">
        <v>-0.5</v>
      </c>
      <c r="R120" s="5">
        <v>0</v>
      </c>
      <c r="S120" s="5">
        <f t="shared" si="14"/>
        <v>2</v>
      </c>
      <c r="T120" s="5">
        <f t="shared" si="15"/>
        <v>4.5</v>
      </c>
      <c r="U120" s="7">
        <f t="shared" si="16"/>
        <v>2.5</v>
      </c>
      <c r="V120" s="7">
        <f t="shared" si="17"/>
        <v>4.5</v>
      </c>
      <c r="W120" s="4">
        <f t="shared" si="18"/>
        <v>3.25</v>
      </c>
      <c r="X120" s="4">
        <f t="shared" si="19"/>
        <v>1.25</v>
      </c>
    </row>
    <row r="121" spans="1:24" x14ac:dyDescent="0.2">
      <c r="A121" s="4" t="s">
        <v>7</v>
      </c>
      <c r="B121" s="4" t="str">
        <f t="shared" si="10"/>
        <v>U</v>
      </c>
      <c r="C121" s="4" t="s">
        <v>3</v>
      </c>
      <c r="D121" s="4" t="str">
        <f t="shared" si="11"/>
        <v>D</v>
      </c>
      <c r="E121" s="4" t="s">
        <v>188</v>
      </c>
      <c r="F121" s="4" t="str">
        <f t="shared" si="12"/>
        <v>Min</v>
      </c>
      <c r="G121" s="4" t="s">
        <v>86</v>
      </c>
      <c r="H121" s="4" t="s">
        <v>115</v>
      </c>
      <c r="I121" s="4" t="s">
        <v>281</v>
      </c>
      <c r="J121" s="4" t="str">
        <f t="shared" si="13"/>
        <v>(D) Mine dewatering drilling: materials delivery and storage: Spillage - SW quality/TSS, Drilling mud products, TDS, Pollutants (e.g. metals/trace elements/sulfides/phosphorous), Hydrocarbons</v>
      </c>
      <c r="K121" s="6">
        <v>3</v>
      </c>
      <c r="L121" s="6">
        <v>4</v>
      </c>
      <c r="M121" s="4" t="s">
        <v>310</v>
      </c>
      <c r="N121" s="6">
        <v>-0.5</v>
      </c>
      <c r="O121" s="6">
        <v>0.5</v>
      </c>
      <c r="P121" s="4" t="s">
        <v>324</v>
      </c>
      <c r="Q121" s="5">
        <v>-0.5</v>
      </c>
      <c r="R121" s="5">
        <v>0</v>
      </c>
      <c r="S121" s="5">
        <f t="shared" si="14"/>
        <v>2</v>
      </c>
      <c r="T121" s="5">
        <f t="shared" si="15"/>
        <v>4.5</v>
      </c>
      <c r="U121" s="7">
        <f t="shared" si="16"/>
        <v>2.5</v>
      </c>
      <c r="V121" s="7">
        <f t="shared" si="17"/>
        <v>4.5</v>
      </c>
      <c r="W121" s="4">
        <f t="shared" si="18"/>
        <v>3.25</v>
      </c>
      <c r="X121" s="4">
        <f t="shared" si="19"/>
        <v>1.25</v>
      </c>
    </row>
    <row r="122" spans="1:24" x14ac:dyDescent="0.2">
      <c r="A122" s="4" t="s">
        <v>7</v>
      </c>
      <c r="B122" s="4" t="str">
        <f t="shared" si="10"/>
        <v>U</v>
      </c>
      <c r="C122" s="4" t="s">
        <v>1</v>
      </c>
      <c r="D122" s="4" t="str">
        <f t="shared" si="11"/>
        <v>E</v>
      </c>
      <c r="E122" s="4" t="s">
        <v>13</v>
      </c>
      <c r="F122" s="4" t="str">
        <f t="shared" si="12"/>
        <v>Mat</v>
      </c>
      <c r="G122" s="4" t="s">
        <v>86</v>
      </c>
      <c r="H122" s="4" t="s">
        <v>115</v>
      </c>
      <c r="I122" s="4" t="s">
        <v>281</v>
      </c>
      <c r="J122" s="4" t="str">
        <f t="shared" si="13"/>
        <v>(E) Materials delivery and storage: Spillage - SW quality/TSS, Drilling mud products, TDS, Pollutants (e.g. metals/trace elements/sulfides/phosphorous), Hydrocarbons</v>
      </c>
      <c r="K122" s="6">
        <v>3</v>
      </c>
      <c r="L122" s="6">
        <v>4</v>
      </c>
      <c r="M122" s="4" t="s">
        <v>310</v>
      </c>
      <c r="N122" s="6">
        <v>-0.5</v>
      </c>
      <c r="O122" s="6">
        <v>0.5</v>
      </c>
      <c r="P122" s="4" t="s">
        <v>324</v>
      </c>
      <c r="Q122" s="5">
        <v>-0.5</v>
      </c>
      <c r="R122" s="5">
        <v>0</v>
      </c>
      <c r="S122" s="5">
        <f t="shared" si="14"/>
        <v>2</v>
      </c>
      <c r="T122" s="5">
        <f t="shared" si="15"/>
        <v>4.5</v>
      </c>
      <c r="U122" s="7">
        <f t="shared" si="16"/>
        <v>2.5</v>
      </c>
      <c r="V122" s="7">
        <f t="shared" si="17"/>
        <v>4.5</v>
      </c>
      <c r="W122" s="4">
        <f t="shared" si="18"/>
        <v>3.25</v>
      </c>
      <c r="X122" s="4">
        <f t="shared" si="19"/>
        <v>1.25</v>
      </c>
    </row>
    <row r="123" spans="1:24" x14ac:dyDescent="0.2">
      <c r="A123" s="4" t="s">
        <v>7</v>
      </c>
      <c r="B123" s="4" t="str">
        <f t="shared" si="10"/>
        <v>U</v>
      </c>
      <c r="C123" s="4" t="s">
        <v>2</v>
      </c>
      <c r="D123" s="4" t="str">
        <f t="shared" si="11"/>
        <v>P</v>
      </c>
      <c r="E123" s="4" t="s">
        <v>149</v>
      </c>
      <c r="F123" s="4" t="str">
        <f t="shared" si="12"/>
        <v>Gas</v>
      </c>
      <c r="G123" s="4" t="s">
        <v>86</v>
      </c>
      <c r="H123" s="4" t="s">
        <v>115</v>
      </c>
      <c r="I123" s="4" t="s">
        <v>281</v>
      </c>
      <c r="J123" s="4" t="str">
        <f t="shared" si="13"/>
        <v>(P) Gas post-drainage, surface to goaf: materials delivery and storage: Spillage - SW quality/TSS, Drilling mud products, TDS, Pollutants (e.g. metals/trace elements/sulfides/phosphorous), Hydrocarbons</v>
      </c>
      <c r="K123" s="6">
        <v>3</v>
      </c>
      <c r="L123" s="6">
        <v>4</v>
      </c>
      <c r="M123" s="4" t="s">
        <v>310</v>
      </c>
      <c r="N123" s="6">
        <v>-0.5</v>
      </c>
      <c r="O123" s="6">
        <v>0.5</v>
      </c>
      <c r="P123" s="4" t="s">
        <v>324</v>
      </c>
      <c r="Q123" s="5">
        <v>-0.5</v>
      </c>
      <c r="R123" s="5">
        <v>0</v>
      </c>
      <c r="S123" s="5">
        <f t="shared" si="14"/>
        <v>2</v>
      </c>
      <c r="T123" s="5">
        <f t="shared" si="15"/>
        <v>4.5</v>
      </c>
      <c r="U123" s="7">
        <f t="shared" si="16"/>
        <v>2.5</v>
      </c>
      <c r="V123" s="7">
        <f t="shared" si="17"/>
        <v>4.5</v>
      </c>
      <c r="W123" s="4">
        <f t="shared" si="18"/>
        <v>3.25</v>
      </c>
      <c r="X123" s="4">
        <f t="shared" si="19"/>
        <v>1.25</v>
      </c>
    </row>
    <row r="124" spans="1:24" x14ac:dyDescent="0.2">
      <c r="A124" s="4" t="s">
        <v>6</v>
      </c>
      <c r="B124" s="4" t="str">
        <f t="shared" si="10"/>
        <v>O</v>
      </c>
      <c r="C124" s="4" t="s">
        <v>3</v>
      </c>
      <c r="D124" s="4" t="str">
        <f t="shared" si="11"/>
        <v>D</v>
      </c>
      <c r="E124" s="4" t="s">
        <v>154</v>
      </c>
      <c r="F124" s="4" t="str">
        <f t="shared" si="12"/>
        <v>Dam</v>
      </c>
      <c r="G124" s="4" t="s">
        <v>226</v>
      </c>
      <c r="H124" s="4" t="s">
        <v>115</v>
      </c>
      <c r="I124" s="4" t="s">
        <v>280</v>
      </c>
      <c r="J124" s="4" t="str">
        <f t="shared" si="13"/>
        <v>(D) Dam construction : Spillage: fuel - SW quality/Pollutants (e.g. metals/trace elements/sulfides/phosphorous), Hydrocarbons</v>
      </c>
      <c r="K124" s="6">
        <v>3</v>
      </c>
      <c r="L124" s="6">
        <v>4</v>
      </c>
      <c r="M124" s="4" t="s">
        <v>310</v>
      </c>
      <c r="N124" s="6">
        <v>-0.5</v>
      </c>
      <c r="O124" s="6">
        <v>0.5</v>
      </c>
      <c r="P124" s="4" t="s">
        <v>324</v>
      </c>
      <c r="Q124" s="5">
        <v>-0.5</v>
      </c>
      <c r="R124" s="5">
        <v>0</v>
      </c>
      <c r="S124" s="5">
        <f t="shared" si="14"/>
        <v>2</v>
      </c>
      <c r="T124" s="5">
        <f t="shared" si="15"/>
        <v>4.5</v>
      </c>
      <c r="U124" s="7">
        <f t="shared" si="16"/>
        <v>2.5</v>
      </c>
      <c r="V124" s="7">
        <f t="shared" si="17"/>
        <v>4.5</v>
      </c>
      <c r="W124" s="4">
        <f t="shared" si="18"/>
        <v>3.25</v>
      </c>
      <c r="X124" s="4">
        <f t="shared" si="19"/>
        <v>1.25</v>
      </c>
    </row>
    <row r="125" spans="1:24" x14ac:dyDescent="0.2">
      <c r="A125" s="4" t="s">
        <v>7</v>
      </c>
      <c r="B125" s="4" t="str">
        <f t="shared" si="10"/>
        <v>U</v>
      </c>
      <c r="C125" s="4" t="s">
        <v>3</v>
      </c>
      <c r="D125" s="4" t="str">
        <f t="shared" si="11"/>
        <v>D</v>
      </c>
      <c r="E125" s="4" t="s">
        <v>154</v>
      </c>
      <c r="F125" s="4" t="str">
        <f t="shared" si="12"/>
        <v>Dam</v>
      </c>
      <c r="G125" s="4" t="s">
        <v>226</v>
      </c>
      <c r="H125" s="4" t="s">
        <v>115</v>
      </c>
      <c r="I125" s="4" t="s">
        <v>280</v>
      </c>
      <c r="J125" s="4" t="str">
        <f t="shared" si="13"/>
        <v>(D) Dam construction : Spillage: fuel - SW quality/Pollutants (e.g. metals/trace elements/sulfides/phosphorous), Hydrocarbons</v>
      </c>
      <c r="K125" s="6">
        <v>3</v>
      </c>
      <c r="L125" s="6">
        <v>4</v>
      </c>
      <c r="M125" s="4" t="s">
        <v>310</v>
      </c>
      <c r="N125" s="6">
        <v>-0.5</v>
      </c>
      <c r="O125" s="6">
        <v>0.5</v>
      </c>
      <c r="P125" s="4" t="s">
        <v>324</v>
      </c>
      <c r="Q125" s="5">
        <v>-0.5</v>
      </c>
      <c r="R125" s="5">
        <v>0</v>
      </c>
      <c r="S125" s="5">
        <f t="shared" si="14"/>
        <v>2</v>
      </c>
      <c r="T125" s="5">
        <f t="shared" si="15"/>
        <v>4.5</v>
      </c>
      <c r="U125" s="7">
        <f t="shared" si="16"/>
        <v>2.5</v>
      </c>
      <c r="V125" s="7">
        <f t="shared" si="17"/>
        <v>4.5</v>
      </c>
      <c r="W125" s="4">
        <f t="shared" si="18"/>
        <v>3.25</v>
      </c>
      <c r="X125" s="4">
        <f t="shared" si="19"/>
        <v>1.25</v>
      </c>
    </row>
    <row r="126" spans="1:24" x14ac:dyDescent="0.2">
      <c r="A126" s="4" t="s">
        <v>7</v>
      </c>
      <c r="B126" s="4" t="str">
        <f t="shared" si="10"/>
        <v>U</v>
      </c>
      <c r="C126" s="4" t="s">
        <v>3</v>
      </c>
      <c r="D126" s="4" t="str">
        <f t="shared" si="11"/>
        <v>D</v>
      </c>
      <c r="E126" s="4" t="s">
        <v>276</v>
      </c>
      <c r="F126" s="4" t="str">
        <f t="shared" si="12"/>
        <v>Dev</v>
      </c>
      <c r="G126" s="4" t="s">
        <v>226</v>
      </c>
      <c r="H126" s="4" t="s">
        <v>115</v>
      </c>
      <c r="I126" s="4" t="s">
        <v>280</v>
      </c>
      <c r="J126" s="4" t="str">
        <f t="shared" si="13"/>
        <v>(D) Development of mine panels (construction of roadways): Spillage: fuel - SW quality/Pollutants (e.g. metals/trace elements/sulfides/phosphorous), Hydrocarbons</v>
      </c>
      <c r="K126" s="6">
        <v>3</v>
      </c>
      <c r="L126" s="6">
        <v>4</v>
      </c>
      <c r="M126" s="4" t="s">
        <v>310</v>
      </c>
      <c r="N126" s="6">
        <v>-0.5</v>
      </c>
      <c r="O126" s="6">
        <v>0.5</v>
      </c>
      <c r="P126" s="4" t="s">
        <v>324</v>
      </c>
      <c r="Q126" s="5">
        <v>-0.5</v>
      </c>
      <c r="R126" s="5">
        <v>0</v>
      </c>
      <c r="S126" s="5">
        <f t="shared" si="14"/>
        <v>2</v>
      </c>
      <c r="T126" s="5">
        <f t="shared" si="15"/>
        <v>4.5</v>
      </c>
      <c r="U126" s="7">
        <f t="shared" si="16"/>
        <v>2.5</v>
      </c>
      <c r="V126" s="7">
        <f t="shared" si="17"/>
        <v>4.5</v>
      </c>
      <c r="W126" s="4">
        <f t="shared" si="18"/>
        <v>3.25</v>
      </c>
      <c r="X126" s="4">
        <f t="shared" si="19"/>
        <v>1.25</v>
      </c>
    </row>
    <row r="127" spans="1:24" x14ac:dyDescent="0.2">
      <c r="A127" s="4" t="s">
        <v>7</v>
      </c>
      <c r="B127" s="4" t="str">
        <f t="shared" si="10"/>
        <v>U</v>
      </c>
      <c r="C127" s="4" t="s">
        <v>3</v>
      </c>
      <c r="D127" s="4" t="str">
        <f t="shared" si="11"/>
        <v>D</v>
      </c>
      <c r="E127" s="4" t="s">
        <v>141</v>
      </c>
      <c r="F127" s="4" t="str">
        <f t="shared" si="12"/>
        <v>Gas</v>
      </c>
      <c r="G127" s="4" t="s">
        <v>70</v>
      </c>
      <c r="H127" s="4" t="s">
        <v>133</v>
      </c>
      <c r="I127" s="4" t="s">
        <v>133</v>
      </c>
      <c r="J127" s="4" t="str">
        <f t="shared" si="13"/>
        <v>(D) Gas pre-drainage, underground: drilling: Very localised water table reduction - GW level/GW level</v>
      </c>
      <c r="K127" s="6">
        <v>3</v>
      </c>
      <c r="L127" s="6">
        <v>4</v>
      </c>
      <c r="M127" s="4" t="s">
        <v>69</v>
      </c>
      <c r="N127" s="6">
        <v>-2.5</v>
      </c>
      <c r="O127" s="6">
        <v>-1.5</v>
      </c>
      <c r="P127" s="4" t="s">
        <v>323</v>
      </c>
      <c r="Q127" s="5">
        <v>0.5</v>
      </c>
      <c r="R127" s="5">
        <v>3</v>
      </c>
      <c r="S127" s="5">
        <f t="shared" si="14"/>
        <v>1</v>
      </c>
      <c r="T127" s="5">
        <f t="shared" si="15"/>
        <v>5.5</v>
      </c>
      <c r="U127" s="7">
        <f t="shared" si="16"/>
        <v>0.5</v>
      </c>
      <c r="V127" s="7">
        <f t="shared" si="17"/>
        <v>2.5</v>
      </c>
      <c r="W127" s="4">
        <f t="shared" si="18"/>
        <v>3.25</v>
      </c>
      <c r="X127" s="4">
        <f t="shared" si="19"/>
        <v>2.25</v>
      </c>
    </row>
    <row r="128" spans="1:24" x14ac:dyDescent="0.2">
      <c r="A128" s="4" t="s">
        <v>8</v>
      </c>
      <c r="B128" s="4" t="str">
        <f t="shared" si="10"/>
        <v>S</v>
      </c>
      <c r="C128" s="4" t="s">
        <v>2</v>
      </c>
      <c r="D128" s="4" t="str">
        <f t="shared" si="11"/>
        <v>P</v>
      </c>
      <c r="E128" s="4" t="s">
        <v>182</v>
      </c>
      <c r="F128" s="4" t="str">
        <f t="shared" si="12"/>
        <v>Coa</v>
      </c>
      <c r="G128" s="4" t="s">
        <v>116</v>
      </c>
      <c r="H128" s="4" t="s">
        <v>239</v>
      </c>
      <c r="I128" s="4" t="s">
        <v>257</v>
      </c>
      <c r="J128" s="4" t="str">
        <f t="shared" si="13"/>
        <v>(P) Coal processing waste material: handling, transport, storage: Equipment failure (pipe) - GW quality, SW quality/TSS, TDS, pH, Pollutants (e.g. metals/trace elements/sulfides/phosphorous)</v>
      </c>
      <c r="K128" s="6">
        <v>4</v>
      </c>
      <c r="L128" s="6">
        <v>6</v>
      </c>
      <c r="M128" s="4" t="s">
        <v>311</v>
      </c>
      <c r="N128" s="6">
        <v>-2.5</v>
      </c>
      <c r="O128" s="6">
        <v>-1.5</v>
      </c>
      <c r="P128" s="4" t="s">
        <v>323</v>
      </c>
      <c r="Q128" s="5">
        <v>-0.5</v>
      </c>
      <c r="R128" s="5">
        <v>0.5</v>
      </c>
      <c r="S128" s="5">
        <f t="shared" si="14"/>
        <v>1</v>
      </c>
      <c r="T128" s="5">
        <f t="shared" si="15"/>
        <v>5</v>
      </c>
      <c r="U128" s="7">
        <f t="shared" si="16"/>
        <v>1.5</v>
      </c>
      <c r="V128" s="7">
        <f t="shared" si="17"/>
        <v>4.5</v>
      </c>
      <c r="W128" s="4">
        <f t="shared" si="18"/>
        <v>3</v>
      </c>
      <c r="X128" s="4">
        <f t="shared" si="19"/>
        <v>2</v>
      </c>
    </row>
    <row r="129" spans="1:24" x14ac:dyDescent="0.2">
      <c r="A129" s="4" t="s">
        <v>6</v>
      </c>
      <c r="B129" s="4" t="str">
        <f t="shared" si="10"/>
        <v>O</v>
      </c>
      <c r="C129" s="4" t="s">
        <v>3</v>
      </c>
      <c r="D129" s="4" t="str">
        <f t="shared" si="11"/>
        <v>D</v>
      </c>
      <c r="E129" s="4" t="s">
        <v>204</v>
      </c>
      <c r="F129" s="4" t="str">
        <f t="shared" si="12"/>
        <v>Was</v>
      </c>
      <c r="G129" s="4" t="s">
        <v>219</v>
      </c>
      <c r="H129" s="4" t="s">
        <v>239</v>
      </c>
      <c r="I129" s="4" t="s">
        <v>256</v>
      </c>
      <c r="J129" s="4" t="str">
        <f t="shared" si="13"/>
        <v>(D) Waste byproduct: treatment of water: Equipment failure: pipe failure to tailings dam - GW quality, SW quality/TSS, Pollutants (e.g. metals/trace elements/sulfides/phosphorous)</v>
      </c>
      <c r="K129" s="6">
        <v>3</v>
      </c>
      <c r="L129" s="6">
        <v>5</v>
      </c>
      <c r="M129" s="4" t="s">
        <v>311</v>
      </c>
      <c r="N129" s="6">
        <v>-1</v>
      </c>
      <c r="O129" s="6">
        <v>-0.5</v>
      </c>
      <c r="P129" s="4" t="s">
        <v>323</v>
      </c>
      <c r="Q129" s="5">
        <v>-0.5</v>
      </c>
      <c r="R129" s="5">
        <v>0</v>
      </c>
      <c r="S129" s="5">
        <f t="shared" si="14"/>
        <v>1.5</v>
      </c>
      <c r="T129" s="5">
        <f t="shared" si="15"/>
        <v>4.5</v>
      </c>
      <c r="U129" s="7">
        <f t="shared" si="16"/>
        <v>2</v>
      </c>
      <c r="V129" s="7">
        <f t="shared" si="17"/>
        <v>4.5</v>
      </c>
      <c r="W129" s="4">
        <f t="shared" si="18"/>
        <v>3</v>
      </c>
      <c r="X129" s="4">
        <f t="shared" si="19"/>
        <v>1.5</v>
      </c>
    </row>
    <row r="130" spans="1:24" ht="10.5" customHeight="1" x14ac:dyDescent="0.2">
      <c r="A130" s="4" t="s">
        <v>120</v>
      </c>
      <c r="B130" s="4" t="str">
        <f t="shared" ref="B130:B193" si="20">LEFT(A130,1)</f>
        <v>I</v>
      </c>
      <c r="C130" s="4" t="s">
        <v>3</v>
      </c>
      <c r="D130" s="4" t="str">
        <f t="shared" ref="D130:D193" si="21">LEFT(C130,1)</f>
        <v>D</v>
      </c>
      <c r="E130" s="4" t="s">
        <v>124</v>
      </c>
      <c r="F130" s="4" t="str">
        <f t="shared" ref="F130:F193" si="22">LEFT(E130,3)</f>
        <v>Hau</v>
      </c>
      <c r="G130" s="4" t="s">
        <v>59</v>
      </c>
      <c r="H130" s="4" t="s">
        <v>297</v>
      </c>
      <c r="I130" s="4" t="s">
        <v>62</v>
      </c>
      <c r="J130" s="4" t="str">
        <f t="shared" ref="J130:J193" si="23">"("&amp;D130&amp;") "&amp;E130&amp;": "&amp;G130&amp;" - "&amp;H130&amp;"/"&amp;I130</f>
        <v>(D) Haul road construction: Disruption of natural surface drainage - SW directional characteristics, SW volume/quantity, SW quality/TSS, SW flow</v>
      </c>
      <c r="K130" s="6">
        <v>3</v>
      </c>
      <c r="L130" s="6">
        <v>5</v>
      </c>
      <c r="M130" s="4" t="s">
        <v>121</v>
      </c>
      <c r="N130" s="6">
        <v>-1.5</v>
      </c>
      <c r="O130" s="6">
        <v>-0.5</v>
      </c>
      <c r="P130" s="4" t="s">
        <v>323</v>
      </c>
      <c r="Q130" s="5">
        <v>0</v>
      </c>
      <c r="R130" s="5">
        <v>0</v>
      </c>
      <c r="S130" s="5">
        <f t="shared" ref="S130:S193" si="24">K130+N130+Q130</f>
        <v>1.5</v>
      </c>
      <c r="T130" s="5">
        <f t="shared" ref="T130:T193" si="25">L130+O130+R130</f>
        <v>4.5</v>
      </c>
      <c r="U130" s="7">
        <f t="shared" ref="U130:U193" si="26">$K130+$N130</f>
        <v>1.5</v>
      </c>
      <c r="V130" s="7">
        <f t="shared" ref="V130:V193" si="27">$L130+$O130</f>
        <v>4.5</v>
      </c>
      <c r="W130" s="4">
        <f t="shared" ref="W130:W193" si="28">T130-(T130-S130)/2</f>
        <v>3</v>
      </c>
      <c r="X130" s="4">
        <f t="shared" ref="X130:X193" si="29">(T130-S130)/2</f>
        <v>1.5</v>
      </c>
    </row>
    <row r="131" spans="1:24" x14ac:dyDescent="0.2">
      <c r="A131" s="4" t="s">
        <v>120</v>
      </c>
      <c r="B131" s="4" t="str">
        <f t="shared" si="20"/>
        <v>I</v>
      </c>
      <c r="C131" s="4" t="s">
        <v>3</v>
      </c>
      <c r="D131" s="4" t="str">
        <f t="shared" si="21"/>
        <v>D</v>
      </c>
      <c r="E131" s="4" t="s">
        <v>122</v>
      </c>
      <c r="F131" s="4" t="str">
        <f t="shared" si="22"/>
        <v>Off</v>
      </c>
      <c r="G131" s="4" t="s">
        <v>59</v>
      </c>
      <c r="H131" s="4" t="s">
        <v>297</v>
      </c>
      <c r="I131" s="4" t="s">
        <v>62</v>
      </c>
      <c r="J131" s="4" t="str">
        <f t="shared" si="23"/>
        <v>(D) Off-lease and on-lease roadways  (construction phase): Disruption of natural surface drainage - SW directional characteristics, SW volume/quantity, SW quality/TSS, SW flow</v>
      </c>
      <c r="K131" s="6">
        <v>3</v>
      </c>
      <c r="L131" s="6">
        <v>5</v>
      </c>
      <c r="M131" s="4" t="s">
        <v>121</v>
      </c>
      <c r="N131" s="6">
        <v>-1.5</v>
      </c>
      <c r="O131" s="6">
        <v>-0.5</v>
      </c>
      <c r="P131" s="4" t="s">
        <v>323</v>
      </c>
      <c r="Q131" s="5">
        <v>0</v>
      </c>
      <c r="R131" s="5">
        <v>0</v>
      </c>
      <c r="S131" s="5">
        <f t="shared" si="24"/>
        <v>1.5</v>
      </c>
      <c r="T131" s="5">
        <f t="shared" si="25"/>
        <v>4.5</v>
      </c>
      <c r="U131" s="7">
        <f t="shared" si="26"/>
        <v>1.5</v>
      </c>
      <c r="V131" s="7">
        <f t="shared" si="27"/>
        <v>4.5</v>
      </c>
      <c r="W131" s="4">
        <f t="shared" si="28"/>
        <v>3</v>
      </c>
      <c r="X131" s="4">
        <f t="shared" si="29"/>
        <v>1.5</v>
      </c>
    </row>
    <row r="132" spans="1:24" x14ac:dyDescent="0.2">
      <c r="A132" s="4" t="s">
        <v>120</v>
      </c>
      <c r="B132" s="4" t="str">
        <f t="shared" si="20"/>
        <v>I</v>
      </c>
      <c r="C132" s="4" t="s">
        <v>3</v>
      </c>
      <c r="D132" s="4" t="str">
        <f t="shared" si="21"/>
        <v>D</v>
      </c>
      <c r="E132" s="4" t="s">
        <v>123</v>
      </c>
      <c r="F132" s="4" t="str">
        <f t="shared" si="22"/>
        <v>Rai</v>
      </c>
      <c r="G132" s="4" t="s">
        <v>59</v>
      </c>
      <c r="H132" s="4" t="s">
        <v>297</v>
      </c>
      <c r="I132" s="4" t="s">
        <v>62</v>
      </c>
      <c r="J132" s="4" t="str">
        <f t="shared" si="23"/>
        <v>(D) Rail easement construction: Disruption of natural surface drainage - SW directional characteristics, SW volume/quantity, SW quality/TSS, SW flow</v>
      </c>
      <c r="K132" s="6">
        <v>3</v>
      </c>
      <c r="L132" s="6">
        <v>5</v>
      </c>
      <c r="M132" s="4" t="s">
        <v>121</v>
      </c>
      <c r="N132" s="6">
        <v>-1.5</v>
      </c>
      <c r="O132" s="6">
        <v>-0.5</v>
      </c>
      <c r="P132" s="4" t="s">
        <v>323</v>
      </c>
      <c r="Q132" s="5">
        <v>0</v>
      </c>
      <c r="R132" s="5">
        <v>0</v>
      </c>
      <c r="S132" s="5">
        <f t="shared" si="24"/>
        <v>1.5</v>
      </c>
      <c r="T132" s="5">
        <f t="shared" si="25"/>
        <v>4.5</v>
      </c>
      <c r="U132" s="7">
        <f t="shared" si="26"/>
        <v>1.5</v>
      </c>
      <c r="V132" s="7">
        <f t="shared" si="27"/>
        <v>4.5</v>
      </c>
      <c r="W132" s="4">
        <f t="shared" si="28"/>
        <v>3</v>
      </c>
      <c r="X132" s="4">
        <f t="shared" si="29"/>
        <v>1.5</v>
      </c>
    </row>
    <row r="133" spans="1:24" x14ac:dyDescent="0.2">
      <c r="A133" s="4" t="s">
        <v>120</v>
      </c>
      <c r="B133" s="4" t="str">
        <f t="shared" si="20"/>
        <v>I</v>
      </c>
      <c r="C133" s="4" t="s">
        <v>3</v>
      </c>
      <c r="D133" s="4" t="str">
        <f t="shared" si="21"/>
        <v>D</v>
      </c>
      <c r="E133" s="4" t="s">
        <v>199</v>
      </c>
      <c r="F133" s="4" t="str">
        <f t="shared" si="22"/>
        <v>Adm</v>
      </c>
      <c r="G133" s="4" t="s">
        <v>269</v>
      </c>
      <c r="H133" s="4" t="s">
        <v>239</v>
      </c>
      <c r="I133" s="4" t="s">
        <v>282</v>
      </c>
      <c r="J133" s="4" t="str">
        <f t="shared" si="23"/>
        <v>(D) Administration, workshop, service facilities (construction phase): Spillage: substantial l (e.g. diesel) - GW quality, SW quality/Hydrocarbons</v>
      </c>
      <c r="K133" s="6">
        <v>3</v>
      </c>
      <c r="L133" s="6">
        <v>4</v>
      </c>
      <c r="M133" s="4" t="s">
        <v>310</v>
      </c>
      <c r="N133" s="6">
        <v>-0.5</v>
      </c>
      <c r="O133" s="6">
        <v>0</v>
      </c>
      <c r="P133" s="4" t="s">
        <v>323</v>
      </c>
      <c r="Q133" s="5">
        <v>-0.5</v>
      </c>
      <c r="R133" s="5">
        <v>0</v>
      </c>
      <c r="S133" s="5">
        <f t="shared" si="24"/>
        <v>2</v>
      </c>
      <c r="T133" s="5">
        <f t="shared" si="25"/>
        <v>4</v>
      </c>
      <c r="U133" s="7">
        <f t="shared" si="26"/>
        <v>2.5</v>
      </c>
      <c r="V133" s="7">
        <f t="shared" si="27"/>
        <v>4</v>
      </c>
      <c r="W133" s="4">
        <f t="shared" si="28"/>
        <v>3</v>
      </c>
      <c r="X133" s="4">
        <f t="shared" si="29"/>
        <v>1</v>
      </c>
    </row>
    <row r="134" spans="1:24" x14ac:dyDescent="0.2">
      <c r="A134" s="4" t="s">
        <v>120</v>
      </c>
      <c r="B134" s="4" t="str">
        <f t="shared" si="20"/>
        <v>I</v>
      </c>
      <c r="C134" s="4" t="s">
        <v>1</v>
      </c>
      <c r="D134" s="4" t="str">
        <f t="shared" si="21"/>
        <v>E</v>
      </c>
      <c r="E134" s="4" t="s">
        <v>213</v>
      </c>
      <c r="F134" s="4" t="str">
        <f t="shared" si="22"/>
        <v>Tem</v>
      </c>
      <c r="G134" s="4" t="s">
        <v>269</v>
      </c>
      <c r="H134" s="4" t="s">
        <v>239</v>
      </c>
      <c r="I134" s="4" t="s">
        <v>282</v>
      </c>
      <c r="J134" s="4" t="str">
        <f t="shared" si="23"/>
        <v>(E) Temporary accommodation, administration, workshop, depots, stock piles, service facilities: Spillage: substantial l (e.g. diesel) - GW quality, SW quality/Hydrocarbons</v>
      </c>
      <c r="K134" s="6">
        <v>3</v>
      </c>
      <c r="L134" s="6">
        <v>4</v>
      </c>
      <c r="M134" s="4" t="s">
        <v>310</v>
      </c>
      <c r="N134" s="6">
        <v>-0.5</v>
      </c>
      <c r="O134" s="6">
        <v>0</v>
      </c>
      <c r="P134" s="4" t="s">
        <v>323</v>
      </c>
      <c r="Q134" s="5">
        <v>-0.5</v>
      </c>
      <c r="R134" s="5">
        <v>0</v>
      </c>
      <c r="S134" s="5">
        <f t="shared" si="24"/>
        <v>2</v>
      </c>
      <c r="T134" s="5">
        <f t="shared" si="25"/>
        <v>4</v>
      </c>
      <c r="U134" s="7">
        <f t="shared" si="26"/>
        <v>2.5</v>
      </c>
      <c r="V134" s="7">
        <f t="shared" si="27"/>
        <v>4</v>
      </c>
      <c r="W134" s="4">
        <f t="shared" si="28"/>
        <v>3</v>
      </c>
      <c r="X134" s="4">
        <f t="shared" si="29"/>
        <v>1</v>
      </c>
    </row>
    <row r="135" spans="1:24" x14ac:dyDescent="0.2">
      <c r="A135" s="4" t="s">
        <v>120</v>
      </c>
      <c r="B135" s="4" t="str">
        <f t="shared" si="20"/>
        <v>I</v>
      </c>
      <c r="C135" s="4" t="s">
        <v>2</v>
      </c>
      <c r="D135" s="4" t="str">
        <f t="shared" si="21"/>
        <v>P</v>
      </c>
      <c r="E135" s="4" t="s">
        <v>275</v>
      </c>
      <c r="F135" s="4" t="str">
        <f t="shared" si="22"/>
        <v>Dai</v>
      </c>
      <c r="G135" s="4" t="s">
        <v>270</v>
      </c>
      <c r="H135" s="4" t="s">
        <v>239</v>
      </c>
      <c r="I135" s="4" t="s">
        <v>282</v>
      </c>
      <c r="J135" s="4" t="str">
        <f t="shared" si="23"/>
        <v>(P) Daily operational use of roads: haulage, inspection, maintenance etc: Spillage: substantial (e.g. diesel) - GW quality, SW quality/Hydrocarbons</v>
      </c>
      <c r="K135" s="6">
        <v>3</v>
      </c>
      <c r="L135" s="6">
        <v>4</v>
      </c>
      <c r="M135" s="4" t="s">
        <v>310</v>
      </c>
      <c r="N135" s="6">
        <v>-0.5</v>
      </c>
      <c r="O135" s="6">
        <v>0</v>
      </c>
      <c r="P135" s="4" t="s">
        <v>323</v>
      </c>
      <c r="Q135" s="5">
        <v>-0.5</v>
      </c>
      <c r="R135" s="5">
        <v>0</v>
      </c>
      <c r="S135" s="5">
        <f t="shared" si="24"/>
        <v>2</v>
      </c>
      <c r="T135" s="5">
        <f t="shared" si="25"/>
        <v>4</v>
      </c>
      <c r="U135" s="7">
        <f t="shared" si="26"/>
        <v>2.5</v>
      </c>
      <c r="V135" s="7">
        <f t="shared" si="27"/>
        <v>4</v>
      </c>
      <c r="W135" s="4">
        <f t="shared" si="28"/>
        <v>3</v>
      </c>
      <c r="X135" s="4">
        <f t="shared" si="29"/>
        <v>1</v>
      </c>
    </row>
    <row r="136" spans="1:24" x14ac:dyDescent="0.2">
      <c r="A136" s="4" t="s">
        <v>6</v>
      </c>
      <c r="B136" s="4" t="str">
        <f t="shared" si="20"/>
        <v>O</v>
      </c>
      <c r="C136" s="4" t="s">
        <v>2</v>
      </c>
      <c r="D136" s="4" t="str">
        <f t="shared" si="21"/>
        <v>P</v>
      </c>
      <c r="E136" s="4" t="s">
        <v>35</v>
      </c>
      <c r="F136" s="4" t="str">
        <f t="shared" si="22"/>
        <v>Ons</v>
      </c>
      <c r="G136" s="4" t="s">
        <v>270</v>
      </c>
      <c r="H136" s="4" t="s">
        <v>239</v>
      </c>
      <c r="I136" s="4" t="s">
        <v>282</v>
      </c>
      <c r="J136" s="4" t="str">
        <f t="shared" si="23"/>
        <v>(P) Onsite mine equipment storage: Spillage: substantial (e.g. diesel) - GW quality, SW quality/Hydrocarbons</v>
      </c>
      <c r="K136" s="6">
        <v>3</v>
      </c>
      <c r="L136" s="6">
        <v>4</v>
      </c>
      <c r="M136" s="4" t="s">
        <v>310</v>
      </c>
      <c r="N136" s="6">
        <v>-0.5</v>
      </c>
      <c r="O136" s="6">
        <v>0</v>
      </c>
      <c r="P136" s="4" t="s">
        <v>323</v>
      </c>
      <c r="Q136" s="5">
        <v>-0.5</v>
      </c>
      <c r="R136" s="5">
        <v>0</v>
      </c>
      <c r="S136" s="5">
        <f t="shared" si="24"/>
        <v>2</v>
      </c>
      <c r="T136" s="5">
        <f t="shared" si="25"/>
        <v>4</v>
      </c>
      <c r="U136" s="7">
        <f t="shared" si="26"/>
        <v>2.5</v>
      </c>
      <c r="V136" s="7">
        <f t="shared" si="27"/>
        <v>4</v>
      </c>
      <c r="W136" s="4">
        <f t="shared" si="28"/>
        <v>3</v>
      </c>
      <c r="X136" s="4">
        <f t="shared" si="29"/>
        <v>1</v>
      </c>
    </row>
    <row r="137" spans="1:24" s="2" customFormat="1" x14ac:dyDescent="0.2">
      <c r="A137" s="4" t="s">
        <v>8</v>
      </c>
      <c r="B137" s="4" t="str">
        <f t="shared" si="20"/>
        <v>S</v>
      </c>
      <c r="C137" s="4" t="s">
        <v>3</v>
      </c>
      <c r="D137" s="4" t="str">
        <f t="shared" si="21"/>
        <v>D</v>
      </c>
      <c r="E137" s="4" t="s">
        <v>40</v>
      </c>
      <c r="F137" s="4" t="str">
        <f t="shared" si="22"/>
        <v>Tem</v>
      </c>
      <c r="G137" s="4" t="s">
        <v>269</v>
      </c>
      <c r="H137" s="4" t="s">
        <v>239</v>
      </c>
      <c r="I137" s="4" t="s">
        <v>282</v>
      </c>
      <c r="J137" s="4" t="str">
        <f t="shared" si="23"/>
        <v>(D) Temporary diesel generators (construction phase): Spillage: substantial l (e.g. diesel) - GW quality, SW quality/Hydrocarbons</v>
      </c>
      <c r="K137" s="6">
        <v>3</v>
      </c>
      <c r="L137" s="6">
        <v>4</v>
      </c>
      <c r="M137" s="4" t="s">
        <v>310</v>
      </c>
      <c r="N137" s="6">
        <v>-0.5</v>
      </c>
      <c r="O137" s="6">
        <v>0</v>
      </c>
      <c r="P137" s="4" t="s">
        <v>323</v>
      </c>
      <c r="Q137" s="5">
        <v>-0.5</v>
      </c>
      <c r="R137" s="5">
        <v>0</v>
      </c>
      <c r="S137" s="5">
        <f t="shared" si="24"/>
        <v>2</v>
      </c>
      <c r="T137" s="5">
        <f t="shared" si="25"/>
        <v>4</v>
      </c>
      <c r="U137" s="7">
        <f t="shared" si="26"/>
        <v>2.5</v>
      </c>
      <c r="V137" s="7">
        <f t="shared" si="27"/>
        <v>4</v>
      </c>
      <c r="W137" s="4">
        <f t="shared" si="28"/>
        <v>3</v>
      </c>
      <c r="X137" s="4">
        <f t="shared" si="29"/>
        <v>1</v>
      </c>
    </row>
    <row r="138" spans="1:24" x14ac:dyDescent="0.2">
      <c r="A138" s="4" t="s">
        <v>7</v>
      </c>
      <c r="B138" s="4" t="str">
        <f t="shared" si="20"/>
        <v>U</v>
      </c>
      <c r="C138" s="4" t="s">
        <v>3</v>
      </c>
      <c r="D138" s="4" t="str">
        <f t="shared" si="21"/>
        <v>D</v>
      </c>
      <c r="E138" s="4" t="s">
        <v>155</v>
      </c>
      <c r="F138" s="4" t="str">
        <f t="shared" si="22"/>
        <v>Ons</v>
      </c>
      <c r="G138" s="4" t="s">
        <v>269</v>
      </c>
      <c r="H138" s="4" t="s">
        <v>239</v>
      </c>
      <c r="I138" s="4" t="s">
        <v>282</v>
      </c>
      <c r="J138" s="4" t="str">
        <f t="shared" si="23"/>
        <v>(D) Onsite / underground mine equipment storage: Spillage: substantial l (e.g. diesel) - GW quality, SW quality/Hydrocarbons</v>
      </c>
      <c r="K138" s="6">
        <v>3</v>
      </c>
      <c r="L138" s="6">
        <v>4</v>
      </c>
      <c r="M138" s="4" t="s">
        <v>310</v>
      </c>
      <c r="N138" s="6">
        <v>-0.5</v>
      </c>
      <c r="O138" s="6">
        <v>0</v>
      </c>
      <c r="P138" s="4" t="s">
        <v>323</v>
      </c>
      <c r="Q138" s="5">
        <v>-0.5</v>
      </c>
      <c r="R138" s="5">
        <v>0</v>
      </c>
      <c r="S138" s="5">
        <f t="shared" si="24"/>
        <v>2</v>
      </c>
      <c r="T138" s="5">
        <f t="shared" si="25"/>
        <v>4</v>
      </c>
      <c r="U138" s="7">
        <f t="shared" si="26"/>
        <v>2.5</v>
      </c>
      <c r="V138" s="7">
        <f t="shared" si="27"/>
        <v>4</v>
      </c>
      <c r="W138" s="4">
        <f t="shared" si="28"/>
        <v>3</v>
      </c>
      <c r="X138" s="4">
        <f t="shared" si="29"/>
        <v>1</v>
      </c>
    </row>
    <row r="139" spans="1:24" x14ac:dyDescent="0.2">
      <c r="A139" s="4" t="s">
        <v>7</v>
      </c>
      <c r="B139" s="4" t="str">
        <f t="shared" si="20"/>
        <v>U</v>
      </c>
      <c r="C139" s="4" t="s">
        <v>2</v>
      </c>
      <c r="D139" s="4" t="str">
        <f t="shared" si="21"/>
        <v>P</v>
      </c>
      <c r="E139" s="4" t="s">
        <v>35</v>
      </c>
      <c r="F139" s="4" t="str">
        <f t="shared" si="22"/>
        <v>Ons</v>
      </c>
      <c r="G139" s="4" t="s">
        <v>269</v>
      </c>
      <c r="H139" s="4" t="s">
        <v>239</v>
      </c>
      <c r="I139" s="4" t="s">
        <v>282</v>
      </c>
      <c r="J139" s="4" t="str">
        <f t="shared" si="23"/>
        <v>(P) Onsite mine equipment storage: Spillage: substantial l (e.g. diesel) - GW quality, SW quality/Hydrocarbons</v>
      </c>
      <c r="K139" s="6">
        <v>3</v>
      </c>
      <c r="L139" s="6">
        <v>4</v>
      </c>
      <c r="M139" s="4" t="s">
        <v>310</v>
      </c>
      <c r="N139" s="6">
        <v>-0.5</v>
      </c>
      <c r="O139" s="6">
        <v>0</v>
      </c>
      <c r="P139" s="4" t="s">
        <v>323</v>
      </c>
      <c r="Q139" s="5">
        <v>-0.5</v>
      </c>
      <c r="R139" s="5">
        <v>0</v>
      </c>
      <c r="S139" s="5">
        <f t="shared" si="24"/>
        <v>2</v>
      </c>
      <c r="T139" s="5">
        <f t="shared" si="25"/>
        <v>4</v>
      </c>
      <c r="U139" s="7">
        <f t="shared" si="26"/>
        <v>2.5</v>
      </c>
      <c r="V139" s="7">
        <f t="shared" si="27"/>
        <v>4</v>
      </c>
      <c r="W139" s="4">
        <f t="shared" si="28"/>
        <v>3</v>
      </c>
      <c r="X139" s="4">
        <f t="shared" si="29"/>
        <v>1</v>
      </c>
    </row>
    <row r="140" spans="1:24" x14ac:dyDescent="0.2">
      <c r="A140" s="4" t="s">
        <v>120</v>
      </c>
      <c r="B140" s="4" t="str">
        <f t="shared" si="20"/>
        <v>I</v>
      </c>
      <c r="C140" s="4" t="s">
        <v>3</v>
      </c>
      <c r="D140" s="4" t="str">
        <f t="shared" si="21"/>
        <v>D</v>
      </c>
      <c r="E140" s="4" t="s">
        <v>202</v>
      </c>
      <c r="F140" s="4" t="str">
        <f t="shared" si="22"/>
        <v>Pow</v>
      </c>
      <c r="G140" s="4" t="s">
        <v>58</v>
      </c>
      <c r="H140" s="4" t="s">
        <v>115</v>
      </c>
      <c r="I140" s="4" t="s">
        <v>61</v>
      </c>
      <c r="J140" s="4" t="str">
        <f t="shared" si="23"/>
        <v>(D) Power, water and communications network: connection to existing grids: Soil erosion following heavy rainfall - SW quality/TSS</v>
      </c>
      <c r="K140" s="6">
        <v>3</v>
      </c>
      <c r="L140" s="6">
        <v>4</v>
      </c>
      <c r="M140" s="4" t="s">
        <v>315</v>
      </c>
      <c r="N140" s="6">
        <v>-1</v>
      </c>
      <c r="O140" s="6">
        <v>0</v>
      </c>
      <c r="P140" s="4" t="s">
        <v>323</v>
      </c>
      <c r="Q140" s="5">
        <v>0</v>
      </c>
      <c r="R140" s="5">
        <v>0</v>
      </c>
      <c r="S140" s="5">
        <f t="shared" si="24"/>
        <v>2</v>
      </c>
      <c r="T140" s="5">
        <f t="shared" si="25"/>
        <v>4</v>
      </c>
      <c r="U140" s="7">
        <f t="shared" si="26"/>
        <v>2</v>
      </c>
      <c r="V140" s="7">
        <f t="shared" si="27"/>
        <v>4</v>
      </c>
      <c r="W140" s="4">
        <f t="shared" si="28"/>
        <v>3</v>
      </c>
      <c r="X140" s="4">
        <f t="shared" si="29"/>
        <v>1</v>
      </c>
    </row>
    <row r="141" spans="1:24" x14ac:dyDescent="0.2">
      <c r="A141" s="4" t="s">
        <v>120</v>
      </c>
      <c r="B141" s="4" t="str">
        <f t="shared" si="20"/>
        <v>I</v>
      </c>
      <c r="C141" s="4" t="s">
        <v>1</v>
      </c>
      <c r="D141" s="4" t="str">
        <f t="shared" si="21"/>
        <v>E</v>
      </c>
      <c r="E141" s="4" t="s">
        <v>213</v>
      </c>
      <c r="F141" s="4" t="str">
        <f t="shared" si="22"/>
        <v>Tem</v>
      </c>
      <c r="G141" s="4" t="s">
        <v>58</v>
      </c>
      <c r="H141" s="4" t="s">
        <v>115</v>
      </c>
      <c r="I141" s="4" t="s">
        <v>61</v>
      </c>
      <c r="J141" s="4" t="str">
        <f t="shared" si="23"/>
        <v>(E) Temporary accommodation, administration, workshop, depots, stock piles, service facilities: Soil erosion following heavy rainfall - SW quality/TSS</v>
      </c>
      <c r="K141" s="6">
        <v>3</v>
      </c>
      <c r="L141" s="6">
        <v>4</v>
      </c>
      <c r="M141" s="4" t="s">
        <v>315</v>
      </c>
      <c r="N141" s="6">
        <v>-1</v>
      </c>
      <c r="O141" s="6">
        <v>0</v>
      </c>
      <c r="P141" s="4" t="s">
        <v>323</v>
      </c>
      <c r="Q141" s="5">
        <v>0</v>
      </c>
      <c r="R141" s="5">
        <v>0</v>
      </c>
      <c r="S141" s="5">
        <f t="shared" si="24"/>
        <v>2</v>
      </c>
      <c r="T141" s="5">
        <f t="shared" si="25"/>
        <v>4</v>
      </c>
      <c r="U141" s="7">
        <f t="shared" si="26"/>
        <v>2</v>
      </c>
      <c r="V141" s="7">
        <f t="shared" si="27"/>
        <v>4</v>
      </c>
      <c r="W141" s="4">
        <f t="shared" si="28"/>
        <v>3</v>
      </c>
      <c r="X141" s="4">
        <f t="shared" si="29"/>
        <v>1</v>
      </c>
    </row>
    <row r="142" spans="1:24" x14ac:dyDescent="0.2">
      <c r="A142" s="4" t="s">
        <v>6</v>
      </c>
      <c r="B142" s="4" t="str">
        <f t="shared" si="20"/>
        <v>O</v>
      </c>
      <c r="C142" s="4" t="s">
        <v>1</v>
      </c>
      <c r="D142" s="4" t="str">
        <f t="shared" si="21"/>
        <v>E</v>
      </c>
      <c r="E142" s="4" t="s">
        <v>39</v>
      </c>
      <c r="F142" s="4" t="str">
        <f t="shared" si="22"/>
        <v>Sit</v>
      </c>
      <c r="G142" s="4" t="s">
        <v>58</v>
      </c>
      <c r="H142" s="4" t="s">
        <v>115</v>
      </c>
      <c r="I142" s="4" t="s">
        <v>61</v>
      </c>
      <c r="J142" s="4" t="str">
        <f t="shared" si="23"/>
        <v>(E) Site preparation and construction for drilling activities: Soil erosion following heavy rainfall - SW quality/TSS</v>
      </c>
      <c r="K142" s="6">
        <v>3</v>
      </c>
      <c r="L142" s="6">
        <v>4</v>
      </c>
      <c r="M142" s="4" t="s">
        <v>315</v>
      </c>
      <c r="N142" s="6">
        <v>-1</v>
      </c>
      <c r="O142" s="6">
        <v>0</v>
      </c>
      <c r="P142" s="4" t="s">
        <v>323</v>
      </c>
      <c r="Q142" s="5">
        <v>0</v>
      </c>
      <c r="R142" s="5">
        <v>0</v>
      </c>
      <c r="S142" s="5">
        <f t="shared" si="24"/>
        <v>2</v>
      </c>
      <c r="T142" s="5">
        <f t="shared" si="25"/>
        <v>4</v>
      </c>
      <c r="U142" s="7">
        <f t="shared" si="26"/>
        <v>2</v>
      </c>
      <c r="V142" s="7">
        <f t="shared" si="27"/>
        <v>4</v>
      </c>
      <c r="W142" s="4">
        <f t="shared" si="28"/>
        <v>3</v>
      </c>
      <c r="X142" s="4">
        <f t="shared" si="29"/>
        <v>1</v>
      </c>
    </row>
    <row r="143" spans="1:24" x14ac:dyDescent="0.2">
      <c r="A143" s="4" t="s">
        <v>120</v>
      </c>
      <c r="B143" s="4" t="str">
        <f t="shared" si="20"/>
        <v>I</v>
      </c>
      <c r="C143" s="4" t="s">
        <v>2</v>
      </c>
      <c r="D143" s="4" t="str">
        <f t="shared" si="21"/>
        <v>P</v>
      </c>
      <c r="E143" s="4" t="s">
        <v>177</v>
      </c>
      <c r="F143" s="4" t="str">
        <f t="shared" si="22"/>
        <v>Mat</v>
      </c>
      <c r="G143" s="4" t="s">
        <v>229</v>
      </c>
      <c r="H143" s="4" t="s">
        <v>239</v>
      </c>
      <c r="I143" s="4" t="s">
        <v>282</v>
      </c>
      <c r="J143" s="4" t="str">
        <f t="shared" si="23"/>
        <v>(P) Materials storage facilities (e.g. fuel, oil and explosives): Spillage: accidental - GW quality, SW quality/Hydrocarbons</v>
      </c>
      <c r="K143" s="6">
        <v>3</v>
      </c>
      <c r="L143" s="6">
        <v>4</v>
      </c>
      <c r="M143" s="4" t="s">
        <v>310</v>
      </c>
      <c r="N143" s="6">
        <v>-1</v>
      </c>
      <c r="O143" s="6">
        <v>-0.5</v>
      </c>
      <c r="P143" s="4" t="s">
        <v>323</v>
      </c>
      <c r="Q143" s="5">
        <v>0.5</v>
      </c>
      <c r="R143" s="5">
        <v>0</v>
      </c>
      <c r="S143" s="5">
        <f t="shared" si="24"/>
        <v>2.5</v>
      </c>
      <c r="T143" s="5">
        <f t="shared" si="25"/>
        <v>3.5</v>
      </c>
      <c r="U143" s="7">
        <f t="shared" si="26"/>
        <v>2</v>
      </c>
      <c r="V143" s="7">
        <f t="shared" si="27"/>
        <v>3.5</v>
      </c>
      <c r="W143" s="4">
        <f t="shared" si="28"/>
        <v>3</v>
      </c>
      <c r="X143" s="4">
        <f t="shared" si="29"/>
        <v>0.5</v>
      </c>
    </row>
    <row r="144" spans="1:24" x14ac:dyDescent="0.2">
      <c r="A144" s="4" t="s">
        <v>6</v>
      </c>
      <c r="B144" s="4" t="str">
        <f t="shared" si="20"/>
        <v>O</v>
      </c>
      <c r="C144" s="4" t="s">
        <v>1</v>
      </c>
      <c r="D144" s="4" t="str">
        <f t="shared" si="21"/>
        <v>E</v>
      </c>
      <c r="E144" s="4" t="s">
        <v>12</v>
      </c>
      <c r="F144" s="4" t="str">
        <f t="shared" si="22"/>
        <v>Gro</v>
      </c>
      <c r="G144" s="4" t="s">
        <v>66</v>
      </c>
      <c r="H144" s="4" t="s">
        <v>297</v>
      </c>
      <c r="I144" s="4" t="s">
        <v>62</v>
      </c>
      <c r="J144" s="4" t="str">
        <f t="shared" si="23"/>
        <v>(E) Ground-based geophysics: Interuption of natural surface drainage - SW directional characteristics, SW volume/quantity, SW quality/TSS, SW flow</v>
      </c>
      <c r="K144" s="6">
        <v>3</v>
      </c>
      <c r="L144" s="6">
        <v>4</v>
      </c>
      <c r="M144" s="4" t="s">
        <v>67</v>
      </c>
      <c r="N144" s="6">
        <v>-2.5</v>
      </c>
      <c r="O144" s="6">
        <v>-1.5</v>
      </c>
      <c r="P144" s="4" t="s">
        <v>65</v>
      </c>
      <c r="Q144" s="5">
        <v>0</v>
      </c>
      <c r="R144" s="5">
        <v>3</v>
      </c>
      <c r="S144" s="5">
        <f t="shared" si="24"/>
        <v>0.5</v>
      </c>
      <c r="T144" s="5">
        <f t="shared" si="25"/>
        <v>5.5</v>
      </c>
      <c r="U144" s="7">
        <f t="shared" si="26"/>
        <v>0.5</v>
      </c>
      <c r="V144" s="7">
        <f t="shared" si="27"/>
        <v>2.5</v>
      </c>
      <c r="W144" s="4">
        <f t="shared" si="28"/>
        <v>3</v>
      </c>
      <c r="X144" s="4">
        <f t="shared" si="29"/>
        <v>2.5</v>
      </c>
    </row>
    <row r="145" spans="1:24" x14ac:dyDescent="0.2">
      <c r="A145" s="4" t="s">
        <v>7</v>
      </c>
      <c r="B145" s="4" t="str">
        <f t="shared" si="20"/>
        <v>U</v>
      </c>
      <c r="C145" s="4" t="s">
        <v>1</v>
      </c>
      <c r="D145" s="4" t="str">
        <f t="shared" si="21"/>
        <v>E</v>
      </c>
      <c r="E145" s="4" t="s">
        <v>12</v>
      </c>
      <c r="F145" s="4" t="str">
        <f t="shared" si="22"/>
        <v>Gro</v>
      </c>
      <c r="G145" s="4" t="s">
        <v>66</v>
      </c>
      <c r="H145" s="4" t="s">
        <v>297</v>
      </c>
      <c r="I145" s="4" t="s">
        <v>62</v>
      </c>
      <c r="J145" s="4" t="str">
        <f t="shared" si="23"/>
        <v>(E) Ground-based geophysics: Interuption of natural surface drainage - SW directional characteristics, SW volume/quantity, SW quality/TSS, SW flow</v>
      </c>
      <c r="K145" s="6">
        <v>3</v>
      </c>
      <c r="L145" s="6">
        <v>4</v>
      </c>
      <c r="M145" s="4" t="s">
        <v>67</v>
      </c>
      <c r="N145" s="6">
        <v>-2.5</v>
      </c>
      <c r="O145" s="6">
        <v>-1.5</v>
      </c>
      <c r="P145" s="4" t="s">
        <v>65</v>
      </c>
      <c r="Q145" s="5">
        <v>0</v>
      </c>
      <c r="R145" s="5">
        <v>3</v>
      </c>
      <c r="S145" s="5">
        <f t="shared" si="24"/>
        <v>0.5</v>
      </c>
      <c r="T145" s="5">
        <f t="shared" si="25"/>
        <v>5.5</v>
      </c>
      <c r="U145" s="7">
        <f t="shared" si="26"/>
        <v>0.5</v>
      </c>
      <c r="V145" s="7">
        <f t="shared" si="27"/>
        <v>2.5</v>
      </c>
      <c r="W145" s="4">
        <f t="shared" si="28"/>
        <v>3</v>
      </c>
      <c r="X145" s="4">
        <f t="shared" si="29"/>
        <v>2.5</v>
      </c>
    </row>
    <row r="146" spans="1:24" x14ac:dyDescent="0.2">
      <c r="A146" s="4" t="s">
        <v>6</v>
      </c>
      <c r="B146" s="4" t="str">
        <f t="shared" si="20"/>
        <v>O</v>
      </c>
      <c r="C146" s="4" t="s">
        <v>1</v>
      </c>
      <c r="D146" s="4" t="str">
        <f t="shared" si="21"/>
        <v>E</v>
      </c>
      <c r="E146" s="4" t="s">
        <v>11</v>
      </c>
      <c r="F146" s="4" t="str">
        <f t="shared" si="22"/>
        <v>Dri</v>
      </c>
      <c r="G146" s="4" t="s">
        <v>68</v>
      </c>
      <c r="H146" s="4" t="s">
        <v>114</v>
      </c>
      <c r="I146" s="4" t="s">
        <v>259</v>
      </c>
      <c r="J146" s="4" t="str">
        <f t="shared" si="23"/>
        <v>(E) Drilling and coring: Mud pressure unbalance between well and aquifer - GW quality/TSS, Drilling mud products, TDS</v>
      </c>
      <c r="K146" s="6">
        <v>3</v>
      </c>
      <c r="L146" s="6">
        <v>4</v>
      </c>
      <c r="M146" s="4" t="s">
        <v>69</v>
      </c>
      <c r="N146" s="6">
        <v>-1.5</v>
      </c>
      <c r="O146" s="6">
        <v>0</v>
      </c>
      <c r="P146" s="4" t="s">
        <v>323</v>
      </c>
      <c r="Q146" s="5">
        <v>-0.5</v>
      </c>
      <c r="R146" s="5">
        <v>0.5</v>
      </c>
      <c r="S146" s="5">
        <f t="shared" si="24"/>
        <v>1</v>
      </c>
      <c r="T146" s="5">
        <f t="shared" si="25"/>
        <v>4.5</v>
      </c>
      <c r="U146" s="7">
        <f t="shared" si="26"/>
        <v>1.5</v>
      </c>
      <c r="V146" s="7">
        <f t="shared" si="27"/>
        <v>4</v>
      </c>
      <c r="W146" s="4">
        <f t="shared" si="28"/>
        <v>2.75</v>
      </c>
      <c r="X146" s="4">
        <f t="shared" si="29"/>
        <v>1.75</v>
      </c>
    </row>
    <row r="147" spans="1:24" x14ac:dyDescent="0.2">
      <c r="A147" s="4" t="s">
        <v>6</v>
      </c>
      <c r="B147" s="4" t="str">
        <f t="shared" si="20"/>
        <v>O</v>
      </c>
      <c r="C147" s="4" t="s">
        <v>2</v>
      </c>
      <c r="D147" s="4" t="str">
        <f t="shared" si="21"/>
        <v>P</v>
      </c>
      <c r="E147" s="4" t="s">
        <v>240</v>
      </c>
      <c r="F147" s="4" t="str">
        <f t="shared" si="22"/>
        <v>Dew</v>
      </c>
      <c r="G147" s="4" t="s">
        <v>99</v>
      </c>
      <c r="H147" s="4" t="s">
        <v>238</v>
      </c>
      <c r="I147" s="4" t="s">
        <v>272</v>
      </c>
      <c r="J147" s="4" t="str">
        <f t="shared" si="23"/>
        <v>(P) Dewatering, treatment, reuse and disposal : Treatment plant failure - GW quality, SW quality /TSS, Pollutants (e.g. metals/trace elements/sulfides/phosphorous), TDS</v>
      </c>
      <c r="K147" s="6">
        <v>3</v>
      </c>
      <c r="L147" s="6">
        <v>4</v>
      </c>
      <c r="M147" s="4" t="s">
        <v>314</v>
      </c>
      <c r="N147" s="6">
        <v>-1</v>
      </c>
      <c r="O147" s="6">
        <v>0</v>
      </c>
      <c r="P147" s="4" t="s">
        <v>323</v>
      </c>
      <c r="Q147" s="5">
        <v>-0.5</v>
      </c>
      <c r="R147" s="5">
        <v>0</v>
      </c>
      <c r="S147" s="5">
        <f t="shared" si="24"/>
        <v>1.5</v>
      </c>
      <c r="T147" s="5">
        <f t="shared" si="25"/>
        <v>4</v>
      </c>
      <c r="U147" s="7">
        <f t="shared" si="26"/>
        <v>2</v>
      </c>
      <c r="V147" s="7">
        <f t="shared" si="27"/>
        <v>4</v>
      </c>
      <c r="W147" s="4">
        <f t="shared" si="28"/>
        <v>2.75</v>
      </c>
      <c r="X147" s="4">
        <f t="shared" si="29"/>
        <v>1.25</v>
      </c>
    </row>
    <row r="148" spans="1:24" x14ac:dyDescent="0.2">
      <c r="A148" s="4" t="s">
        <v>7</v>
      </c>
      <c r="B148" s="4" t="str">
        <f t="shared" si="20"/>
        <v>U</v>
      </c>
      <c r="C148" s="4" t="s">
        <v>2</v>
      </c>
      <c r="D148" s="4" t="str">
        <f t="shared" si="21"/>
        <v>P</v>
      </c>
      <c r="E148" s="4" t="s">
        <v>161</v>
      </c>
      <c r="F148" s="4" t="str">
        <f t="shared" si="22"/>
        <v>Ins</v>
      </c>
      <c r="G148" s="4" t="s">
        <v>143</v>
      </c>
      <c r="H148" s="4" t="s">
        <v>291</v>
      </c>
      <c r="I148" s="4" t="s">
        <v>292</v>
      </c>
      <c r="J148" s="4" t="str">
        <f t="shared" si="23"/>
        <v>(P) Inseam gas pre-drainage, underground: drilling: Accidental intersection with major hydraulicly transmissive fault - GW flow, GW quantity/volume, change in GW pressure, GW quantity/volume/change in GW pressure</v>
      </c>
      <c r="K148" s="6">
        <v>5</v>
      </c>
      <c r="L148" s="6">
        <v>6</v>
      </c>
      <c r="M148" s="4" t="s">
        <v>318</v>
      </c>
      <c r="N148" s="6">
        <v>-3</v>
      </c>
      <c r="O148" s="6">
        <v>-2</v>
      </c>
      <c r="P148" s="4" t="s">
        <v>323</v>
      </c>
      <c r="Q148" s="5">
        <v>-0.5</v>
      </c>
      <c r="R148" s="5">
        <v>0</v>
      </c>
      <c r="S148" s="5">
        <f t="shared" si="24"/>
        <v>1.5</v>
      </c>
      <c r="T148" s="5">
        <f t="shared" si="25"/>
        <v>4</v>
      </c>
      <c r="U148" s="7">
        <f t="shared" si="26"/>
        <v>2</v>
      </c>
      <c r="V148" s="7">
        <f t="shared" si="27"/>
        <v>4</v>
      </c>
      <c r="W148" s="4">
        <f t="shared" si="28"/>
        <v>2.75</v>
      </c>
      <c r="X148" s="4">
        <f t="shared" si="29"/>
        <v>1.25</v>
      </c>
    </row>
    <row r="149" spans="1:24" ht="10.9" customHeight="1" x14ac:dyDescent="0.2">
      <c r="A149" s="4" t="s">
        <v>6</v>
      </c>
      <c r="B149" s="4" t="str">
        <f t="shared" si="20"/>
        <v>O</v>
      </c>
      <c r="C149" s="4" t="s">
        <v>3</v>
      </c>
      <c r="D149" s="4" t="str">
        <f t="shared" si="21"/>
        <v>D</v>
      </c>
      <c r="E149" s="4" t="s">
        <v>190</v>
      </c>
      <c r="F149" s="4" t="str">
        <f t="shared" si="22"/>
        <v>Min</v>
      </c>
      <c r="G149" s="4" t="s">
        <v>99</v>
      </c>
      <c r="H149" s="4" t="s">
        <v>239</v>
      </c>
      <c r="I149" s="4" t="s">
        <v>256</v>
      </c>
      <c r="J149" s="4" t="str">
        <f t="shared" si="23"/>
        <v>(D) Mine dewatering, treatment, reuse and disposal: Treatment plant failure - GW quality, SW quality/TSS, Pollutants (e.g. metals/trace elements/sulfides/phosphorous)</v>
      </c>
      <c r="K149" s="6">
        <v>3</v>
      </c>
      <c r="L149" s="6">
        <v>4</v>
      </c>
      <c r="M149" s="4" t="s">
        <v>311</v>
      </c>
      <c r="N149" s="6">
        <v>-1</v>
      </c>
      <c r="O149" s="6">
        <v>0</v>
      </c>
      <c r="P149" s="4" t="s">
        <v>323</v>
      </c>
      <c r="Q149" s="5">
        <v>-0.5</v>
      </c>
      <c r="R149" s="5">
        <v>0</v>
      </c>
      <c r="S149" s="5">
        <f t="shared" si="24"/>
        <v>1.5</v>
      </c>
      <c r="T149" s="5">
        <f t="shared" si="25"/>
        <v>4</v>
      </c>
      <c r="U149" s="7">
        <f t="shared" si="26"/>
        <v>2</v>
      </c>
      <c r="V149" s="7">
        <f t="shared" si="27"/>
        <v>4</v>
      </c>
      <c r="W149" s="4">
        <f t="shared" si="28"/>
        <v>2.75</v>
      </c>
      <c r="X149" s="4">
        <f t="shared" si="29"/>
        <v>1.25</v>
      </c>
    </row>
    <row r="150" spans="1:24" ht="10.9" customHeight="1" x14ac:dyDescent="0.2">
      <c r="A150" s="4" t="s">
        <v>7</v>
      </c>
      <c r="B150" s="4" t="str">
        <f t="shared" si="20"/>
        <v>U</v>
      </c>
      <c r="C150" s="4" t="s">
        <v>2</v>
      </c>
      <c r="D150" s="4" t="str">
        <f t="shared" si="21"/>
        <v>P</v>
      </c>
      <c r="E150" s="4" t="s">
        <v>190</v>
      </c>
      <c r="F150" s="4" t="str">
        <f t="shared" si="22"/>
        <v>Min</v>
      </c>
      <c r="G150" s="4" t="s">
        <v>99</v>
      </c>
      <c r="H150" s="4" t="s">
        <v>239</v>
      </c>
      <c r="I150" s="4" t="s">
        <v>256</v>
      </c>
      <c r="J150" s="4" t="str">
        <f t="shared" si="23"/>
        <v>(P) Mine dewatering, treatment, reuse and disposal: Treatment plant failure - GW quality, SW quality/TSS, Pollutants (e.g. metals/trace elements/sulfides/phosphorous)</v>
      </c>
      <c r="K150" s="6">
        <v>3</v>
      </c>
      <c r="L150" s="6">
        <v>4</v>
      </c>
      <c r="M150" s="4" t="s">
        <v>311</v>
      </c>
      <c r="N150" s="6">
        <v>-1</v>
      </c>
      <c r="O150" s="6">
        <v>0</v>
      </c>
      <c r="P150" s="4" t="s">
        <v>323</v>
      </c>
      <c r="Q150" s="5">
        <v>-0.5</v>
      </c>
      <c r="R150" s="5">
        <v>0</v>
      </c>
      <c r="S150" s="5">
        <f t="shared" si="24"/>
        <v>1.5</v>
      </c>
      <c r="T150" s="5">
        <f t="shared" si="25"/>
        <v>4</v>
      </c>
      <c r="U150" s="7">
        <f t="shared" si="26"/>
        <v>2</v>
      </c>
      <c r="V150" s="7">
        <f t="shared" si="27"/>
        <v>4</v>
      </c>
      <c r="W150" s="4">
        <f t="shared" si="28"/>
        <v>2.75</v>
      </c>
      <c r="X150" s="4">
        <f t="shared" si="29"/>
        <v>1.25</v>
      </c>
    </row>
    <row r="151" spans="1:24" x14ac:dyDescent="0.2">
      <c r="A151" s="4" t="s">
        <v>6</v>
      </c>
      <c r="B151" s="4" t="str">
        <f t="shared" si="20"/>
        <v>O</v>
      </c>
      <c r="C151" s="4" t="s">
        <v>2</v>
      </c>
      <c r="D151" s="4" t="str">
        <f t="shared" si="21"/>
        <v>P</v>
      </c>
      <c r="E151" s="4" t="s">
        <v>190</v>
      </c>
      <c r="F151" s="4" t="str">
        <f t="shared" si="22"/>
        <v>Min</v>
      </c>
      <c r="G151" s="4" t="s">
        <v>99</v>
      </c>
      <c r="H151" s="4" t="s">
        <v>239</v>
      </c>
      <c r="I151" s="4" t="s">
        <v>272</v>
      </c>
      <c r="J151" s="4" t="str">
        <f t="shared" si="23"/>
        <v>(P) Mine dewatering, treatment, reuse and disposal: Treatment plant failure - GW quality, SW quality/TSS, Pollutants (e.g. metals/trace elements/sulfides/phosphorous), TDS</v>
      </c>
      <c r="K151" s="6">
        <v>3</v>
      </c>
      <c r="L151" s="6">
        <v>4</v>
      </c>
      <c r="M151" s="4" t="s">
        <v>311</v>
      </c>
      <c r="N151" s="6">
        <v>-1</v>
      </c>
      <c r="O151" s="6">
        <v>0</v>
      </c>
      <c r="P151" s="4" t="s">
        <v>323</v>
      </c>
      <c r="Q151" s="5">
        <v>-0.5</v>
      </c>
      <c r="R151" s="5">
        <v>0</v>
      </c>
      <c r="S151" s="5">
        <f t="shared" si="24"/>
        <v>1.5</v>
      </c>
      <c r="T151" s="5">
        <f t="shared" si="25"/>
        <v>4</v>
      </c>
      <c r="U151" s="7">
        <f t="shared" si="26"/>
        <v>2</v>
      </c>
      <c r="V151" s="7">
        <f t="shared" si="27"/>
        <v>4</v>
      </c>
      <c r="W151" s="4">
        <f t="shared" si="28"/>
        <v>2.75</v>
      </c>
      <c r="X151" s="4">
        <f t="shared" si="29"/>
        <v>1.25</v>
      </c>
    </row>
    <row r="152" spans="1:24" x14ac:dyDescent="0.2">
      <c r="A152" s="4" t="s">
        <v>7</v>
      </c>
      <c r="B152" s="4" t="str">
        <f t="shared" si="20"/>
        <v>U</v>
      </c>
      <c r="C152" s="4" t="s">
        <v>2</v>
      </c>
      <c r="D152" s="4" t="str">
        <f t="shared" si="21"/>
        <v>P</v>
      </c>
      <c r="E152" s="4" t="s">
        <v>156</v>
      </c>
      <c r="F152" s="4" t="str">
        <f t="shared" si="22"/>
        <v>Lon</v>
      </c>
      <c r="G152" s="4" t="s">
        <v>158</v>
      </c>
      <c r="H152" s="4" t="s">
        <v>114</v>
      </c>
      <c r="I152" s="4" t="s">
        <v>255</v>
      </c>
      <c r="J152" s="4" t="str">
        <f t="shared" si="23"/>
        <v>(P) Long wall coal extraction: Fire/explosion - GW quality/Pollutants (e.g. metals/trace elements/sulfides/phosphorous)</v>
      </c>
      <c r="K152" s="6">
        <v>4</v>
      </c>
      <c r="L152" s="6">
        <v>5</v>
      </c>
      <c r="M152" s="4" t="s">
        <v>313</v>
      </c>
      <c r="N152" s="6">
        <v>-2</v>
      </c>
      <c r="O152" s="6">
        <v>-1</v>
      </c>
      <c r="P152" s="4" t="s">
        <v>323</v>
      </c>
      <c r="Q152" s="5">
        <v>-0.5</v>
      </c>
      <c r="R152" s="5">
        <v>0</v>
      </c>
      <c r="S152" s="5">
        <f t="shared" si="24"/>
        <v>1.5</v>
      </c>
      <c r="T152" s="5">
        <f t="shared" si="25"/>
        <v>4</v>
      </c>
      <c r="U152" s="7">
        <f t="shared" si="26"/>
        <v>2</v>
      </c>
      <c r="V152" s="7">
        <f t="shared" si="27"/>
        <v>4</v>
      </c>
      <c r="W152" s="4">
        <f t="shared" si="28"/>
        <v>2.75</v>
      </c>
      <c r="X152" s="4">
        <f t="shared" si="29"/>
        <v>1.25</v>
      </c>
    </row>
    <row r="153" spans="1:24" x14ac:dyDescent="0.2">
      <c r="A153" s="4" t="s">
        <v>6</v>
      </c>
      <c r="B153" s="4" t="str">
        <f t="shared" si="20"/>
        <v>O</v>
      </c>
      <c r="C153" s="4" t="s">
        <v>3</v>
      </c>
      <c r="D153" s="4" t="str">
        <f t="shared" si="21"/>
        <v>D</v>
      </c>
      <c r="E153" s="4" t="s">
        <v>22</v>
      </c>
      <c r="F153" s="4" t="str">
        <f t="shared" si="22"/>
        <v>Was</v>
      </c>
      <c r="G153" s="4" t="s">
        <v>214</v>
      </c>
      <c r="H153" s="4" t="s">
        <v>239</v>
      </c>
      <c r="I153" s="4" t="s">
        <v>256</v>
      </c>
      <c r="J153" s="4" t="str">
        <f t="shared" si="23"/>
        <v>(D) Waste rock blasting, excavation and storage: Fire: pit - GW quality, SW quality/TSS, Pollutants (e.g. metals/trace elements/sulfides/phosphorous)</v>
      </c>
      <c r="K153" s="6">
        <v>4</v>
      </c>
      <c r="L153" s="6">
        <v>5</v>
      </c>
      <c r="M153" s="4" t="s">
        <v>313</v>
      </c>
      <c r="N153" s="6">
        <v>-2</v>
      </c>
      <c r="O153" s="6">
        <v>-1</v>
      </c>
      <c r="P153" s="4" t="s">
        <v>323</v>
      </c>
      <c r="Q153" s="5">
        <v>-0.5</v>
      </c>
      <c r="R153" s="5">
        <v>0</v>
      </c>
      <c r="S153" s="5">
        <f t="shared" si="24"/>
        <v>1.5</v>
      </c>
      <c r="T153" s="5">
        <f t="shared" si="25"/>
        <v>4</v>
      </c>
      <c r="U153" s="7">
        <f t="shared" si="26"/>
        <v>2</v>
      </c>
      <c r="V153" s="7">
        <f t="shared" si="27"/>
        <v>4</v>
      </c>
      <c r="W153" s="4">
        <f t="shared" si="28"/>
        <v>2.75</v>
      </c>
      <c r="X153" s="4">
        <f t="shared" si="29"/>
        <v>1.25</v>
      </c>
    </row>
    <row r="154" spans="1:24" x14ac:dyDescent="0.2">
      <c r="A154" s="4" t="s">
        <v>6</v>
      </c>
      <c r="B154" s="4" t="str">
        <f t="shared" si="20"/>
        <v>O</v>
      </c>
      <c r="C154" s="4" t="s">
        <v>2</v>
      </c>
      <c r="D154" s="4" t="str">
        <f t="shared" si="21"/>
        <v>P</v>
      </c>
      <c r="E154" s="4" t="s">
        <v>16</v>
      </c>
      <c r="F154" s="4" t="str">
        <f t="shared" si="22"/>
        <v>Coa</v>
      </c>
      <c r="G154" s="4" t="s">
        <v>214</v>
      </c>
      <c r="H154" s="4" t="s">
        <v>239</v>
      </c>
      <c r="I154" s="4" t="s">
        <v>256</v>
      </c>
      <c r="J154" s="4" t="str">
        <f t="shared" si="23"/>
        <v>(P) Coal excavation: Fire: pit - GW quality, SW quality/TSS, Pollutants (e.g. metals/trace elements/sulfides/phosphorous)</v>
      </c>
      <c r="K154" s="6">
        <v>4</v>
      </c>
      <c r="L154" s="6">
        <v>5</v>
      </c>
      <c r="M154" s="4" t="s">
        <v>313</v>
      </c>
      <c r="N154" s="6">
        <v>-2</v>
      </c>
      <c r="O154" s="6">
        <v>-1</v>
      </c>
      <c r="P154" s="4" t="s">
        <v>323</v>
      </c>
      <c r="Q154" s="5">
        <v>-0.5</v>
      </c>
      <c r="R154" s="5">
        <v>0</v>
      </c>
      <c r="S154" s="5">
        <f t="shared" si="24"/>
        <v>1.5</v>
      </c>
      <c r="T154" s="5">
        <f t="shared" si="25"/>
        <v>4</v>
      </c>
      <c r="U154" s="7">
        <f t="shared" si="26"/>
        <v>2</v>
      </c>
      <c r="V154" s="7">
        <f t="shared" si="27"/>
        <v>4</v>
      </c>
      <c r="W154" s="4">
        <f t="shared" si="28"/>
        <v>2.75</v>
      </c>
      <c r="X154" s="4">
        <f t="shared" si="29"/>
        <v>1.25</v>
      </c>
    </row>
    <row r="155" spans="1:24" ht="10.9" customHeight="1" x14ac:dyDescent="0.2">
      <c r="A155" s="4" t="s">
        <v>6</v>
      </c>
      <c r="B155" s="4" t="str">
        <f t="shared" si="20"/>
        <v>O</v>
      </c>
      <c r="C155" s="4" t="s">
        <v>2</v>
      </c>
      <c r="D155" s="4" t="str">
        <f t="shared" si="21"/>
        <v>P</v>
      </c>
      <c r="E155" s="4" t="s">
        <v>181</v>
      </c>
      <c r="F155" s="4" t="str">
        <f t="shared" si="22"/>
        <v>Coa</v>
      </c>
      <c r="G155" s="4" t="s">
        <v>92</v>
      </c>
      <c r="H155" s="4" t="s">
        <v>239</v>
      </c>
      <c r="I155" s="4" t="s">
        <v>256</v>
      </c>
      <c r="J155" s="4" t="str">
        <f t="shared" si="23"/>
        <v>(P) Coal on-site transport: stockpiles: Fire - GW quality, SW quality/TSS, Pollutants (e.g. metals/trace elements/sulfides/phosphorous)</v>
      </c>
      <c r="K155" s="6">
        <v>4</v>
      </c>
      <c r="L155" s="6">
        <v>5</v>
      </c>
      <c r="M155" s="4" t="s">
        <v>313</v>
      </c>
      <c r="N155" s="6">
        <v>-2</v>
      </c>
      <c r="O155" s="6">
        <v>-1</v>
      </c>
      <c r="P155" s="4" t="s">
        <v>323</v>
      </c>
      <c r="Q155" s="5">
        <v>-0.5</v>
      </c>
      <c r="R155" s="5">
        <v>0</v>
      </c>
      <c r="S155" s="5">
        <f t="shared" si="24"/>
        <v>1.5</v>
      </c>
      <c r="T155" s="5">
        <f t="shared" si="25"/>
        <v>4</v>
      </c>
      <c r="U155" s="7">
        <f t="shared" si="26"/>
        <v>2</v>
      </c>
      <c r="V155" s="7">
        <f t="shared" si="27"/>
        <v>4</v>
      </c>
      <c r="W155" s="4">
        <f t="shared" si="28"/>
        <v>2.75</v>
      </c>
      <c r="X155" s="4">
        <f t="shared" si="29"/>
        <v>1.25</v>
      </c>
    </row>
    <row r="156" spans="1:24" ht="10.9" customHeight="1" x14ac:dyDescent="0.2">
      <c r="A156" s="4" t="s">
        <v>6</v>
      </c>
      <c r="B156" s="4" t="str">
        <f t="shared" si="20"/>
        <v>O</v>
      </c>
      <c r="C156" s="4" t="s">
        <v>2</v>
      </c>
      <c r="D156" s="4" t="str">
        <f t="shared" si="21"/>
        <v>P</v>
      </c>
      <c r="E156" s="4" t="s">
        <v>22</v>
      </c>
      <c r="F156" s="4" t="str">
        <f t="shared" si="22"/>
        <v>Was</v>
      </c>
      <c r="G156" s="4" t="s">
        <v>214</v>
      </c>
      <c r="H156" s="4" t="s">
        <v>239</v>
      </c>
      <c r="I156" s="4" t="s">
        <v>256</v>
      </c>
      <c r="J156" s="4" t="str">
        <f t="shared" si="23"/>
        <v>(P) Waste rock blasting, excavation and storage: Fire: pit - GW quality, SW quality/TSS, Pollutants (e.g. metals/trace elements/sulfides/phosphorous)</v>
      </c>
      <c r="K156" s="6">
        <v>4</v>
      </c>
      <c r="L156" s="6">
        <v>5</v>
      </c>
      <c r="M156" s="4" t="s">
        <v>313</v>
      </c>
      <c r="N156" s="6">
        <v>-2</v>
      </c>
      <c r="O156" s="6">
        <v>-1</v>
      </c>
      <c r="P156" s="4" t="s">
        <v>323</v>
      </c>
      <c r="Q156" s="5">
        <v>-0.5</v>
      </c>
      <c r="R156" s="5">
        <v>0</v>
      </c>
      <c r="S156" s="5">
        <f t="shared" si="24"/>
        <v>1.5</v>
      </c>
      <c r="T156" s="5">
        <f t="shared" si="25"/>
        <v>4</v>
      </c>
      <c r="U156" s="7">
        <f t="shared" si="26"/>
        <v>2</v>
      </c>
      <c r="V156" s="7">
        <f t="shared" si="27"/>
        <v>4</v>
      </c>
      <c r="W156" s="4">
        <f t="shared" si="28"/>
        <v>2.75</v>
      </c>
      <c r="X156" s="4">
        <f t="shared" si="29"/>
        <v>1.25</v>
      </c>
    </row>
    <row r="157" spans="1:24" ht="10.9" customHeight="1" x14ac:dyDescent="0.2">
      <c r="A157" s="4" t="s">
        <v>7</v>
      </c>
      <c r="B157" s="4" t="str">
        <f t="shared" si="20"/>
        <v>U</v>
      </c>
      <c r="C157" s="4" t="s">
        <v>2</v>
      </c>
      <c r="D157" s="4" t="str">
        <f t="shared" si="21"/>
        <v>P</v>
      </c>
      <c r="E157" s="4" t="s">
        <v>254</v>
      </c>
      <c r="F157" s="4" t="str">
        <f t="shared" si="22"/>
        <v>Spo</v>
      </c>
      <c r="G157" s="4" t="s">
        <v>92</v>
      </c>
      <c r="H157" s="4" t="s">
        <v>114</v>
      </c>
      <c r="I157" s="4" t="s">
        <v>258</v>
      </c>
      <c r="J157" s="4" t="str">
        <f t="shared" si="23"/>
        <v>(P) Spontaneous Combustion : Fire - GW quality/Gasses (e.g. Sulfur/Nitrogen Oxides), Pollutants (e.g. metals/trace elements/sulfides/phosphorous)</v>
      </c>
      <c r="K157" s="6">
        <v>4</v>
      </c>
      <c r="L157" s="6">
        <v>5</v>
      </c>
      <c r="M157" s="4" t="s">
        <v>313</v>
      </c>
      <c r="N157" s="6">
        <v>-2</v>
      </c>
      <c r="O157" s="6">
        <v>-1</v>
      </c>
      <c r="P157" s="4" t="s">
        <v>323</v>
      </c>
      <c r="Q157" s="5">
        <v>-0.5</v>
      </c>
      <c r="R157" s="5">
        <v>0</v>
      </c>
      <c r="S157" s="5">
        <f t="shared" si="24"/>
        <v>1.5</v>
      </c>
      <c r="T157" s="5">
        <f t="shared" si="25"/>
        <v>4</v>
      </c>
      <c r="U157" s="7">
        <f t="shared" si="26"/>
        <v>2</v>
      </c>
      <c r="V157" s="7">
        <f t="shared" si="27"/>
        <v>4</v>
      </c>
      <c r="W157" s="4">
        <f t="shared" si="28"/>
        <v>2.75</v>
      </c>
      <c r="X157" s="4">
        <f t="shared" si="29"/>
        <v>1.25</v>
      </c>
    </row>
    <row r="158" spans="1:24" ht="10.9" customHeight="1" x14ac:dyDescent="0.2">
      <c r="A158" s="4" t="s">
        <v>6</v>
      </c>
      <c r="B158" s="4" t="str">
        <f t="shared" si="20"/>
        <v>O</v>
      </c>
      <c r="C158" s="4" t="s">
        <v>3</v>
      </c>
      <c r="D158" s="4" t="str">
        <f t="shared" si="21"/>
        <v>D</v>
      </c>
      <c r="E158" s="4" t="s">
        <v>201</v>
      </c>
      <c r="F158" s="4" t="str">
        <f t="shared" si="22"/>
        <v>Dam</v>
      </c>
      <c r="G158" s="4" t="s">
        <v>58</v>
      </c>
      <c r="H158" s="4" t="s">
        <v>115</v>
      </c>
      <c r="I158" s="4" t="s">
        <v>61</v>
      </c>
      <c r="J158" s="4" t="str">
        <f t="shared" si="23"/>
        <v>(D) Dam construction for freshwater storage: Soil erosion following heavy rainfall - SW quality/TSS</v>
      </c>
      <c r="K158" s="6">
        <v>3</v>
      </c>
      <c r="L158" s="6">
        <v>5</v>
      </c>
      <c r="M158" s="4" t="s">
        <v>315</v>
      </c>
      <c r="N158" s="6">
        <v>-1.5</v>
      </c>
      <c r="O158" s="6">
        <v>-1</v>
      </c>
      <c r="P158" s="4" t="s">
        <v>323</v>
      </c>
      <c r="Q158" s="5">
        <v>0</v>
      </c>
      <c r="R158" s="5">
        <v>0</v>
      </c>
      <c r="S158" s="5">
        <f t="shared" si="24"/>
        <v>1.5</v>
      </c>
      <c r="T158" s="5">
        <f t="shared" si="25"/>
        <v>4</v>
      </c>
      <c r="U158" s="7">
        <f t="shared" si="26"/>
        <v>1.5</v>
      </c>
      <c r="V158" s="7">
        <f t="shared" si="27"/>
        <v>4</v>
      </c>
      <c r="W158" s="4">
        <f t="shared" si="28"/>
        <v>2.75</v>
      </c>
      <c r="X158" s="4">
        <f t="shared" si="29"/>
        <v>1.25</v>
      </c>
    </row>
    <row r="159" spans="1:24" ht="10.9" customHeight="1" x14ac:dyDescent="0.2">
      <c r="A159" s="4" t="s">
        <v>120</v>
      </c>
      <c r="B159" s="4" t="str">
        <f t="shared" si="20"/>
        <v>I</v>
      </c>
      <c r="C159" s="4" t="s">
        <v>2</v>
      </c>
      <c r="D159" s="4" t="str">
        <f t="shared" si="21"/>
        <v>P</v>
      </c>
      <c r="E159" s="4" t="s">
        <v>124</v>
      </c>
      <c r="F159" s="4" t="str">
        <f t="shared" si="22"/>
        <v>Hau</v>
      </c>
      <c r="G159" s="4" t="s">
        <v>59</v>
      </c>
      <c r="H159" s="4" t="s">
        <v>297</v>
      </c>
      <c r="I159" s="4" t="s">
        <v>62</v>
      </c>
      <c r="J159" s="4" t="str">
        <f t="shared" si="23"/>
        <v>(P) Haul road construction: Disruption of natural surface drainage - SW directional characteristics, SW volume/quantity, SW quality/TSS, SW flow</v>
      </c>
      <c r="K159" s="6">
        <v>3</v>
      </c>
      <c r="L159" s="6">
        <v>5</v>
      </c>
      <c r="M159" s="4" t="s">
        <v>121</v>
      </c>
      <c r="N159" s="6">
        <v>-1.5</v>
      </c>
      <c r="O159" s="6">
        <v>-1</v>
      </c>
      <c r="P159" s="4" t="s">
        <v>323</v>
      </c>
      <c r="Q159" s="5">
        <v>0</v>
      </c>
      <c r="R159" s="5">
        <v>0</v>
      </c>
      <c r="S159" s="5">
        <f t="shared" si="24"/>
        <v>1.5</v>
      </c>
      <c r="T159" s="5">
        <f t="shared" si="25"/>
        <v>4</v>
      </c>
      <c r="U159" s="7">
        <f t="shared" si="26"/>
        <v>1.5</v>
      </c>
      <c r="V159" s="7">
        <f t="shared" si="27"/>
        <v>4</v>
      </c>
      <c r="W159" s="4">
        <f t="shared" si="28"/>
        <v>2.75</v>
      </c>
      <c r="X159" s="4">
        <f t="shared" si="29"/>
        <v>1.25</v>
      </c>
    </row>
    <row r="160" spans="1:24" ht="10.9" customHeight="1" x14ac:dyDescent="0.2">
      <c r="A160" s="4" t="s">
        <v>7</v>
      </c>
      <c r="B160" s="4" t="str">
        <f t="shared" si="20"/>
        <v>U</v>
      </c>
      <c r="C160" s="4" t="s">
        <v>3</v>
      </c>
      <c r="D160" s="4" t="str">
        <f t="shared" si="21"/>
        <v>D</v>
      </c>
      <c r="E160" s="4" t="s">
        <v>137</v>
      </c>
      <c r="F160" s="4" t="str">
        <f t="shared" si="22"/>
        <v>Gas</v>
      </c>
      <c r="G160" s="4" t="s">
        <v>58</v>
      </c>
      <c r="H160" s="4" t="s">
        <v>115</v>
      </c>
      <c r="I160" s="4" t="s">
        <v>61</v>
      </c>
      <c r="J160" s="4" t="str">
        <f t="shared" si="23"/>
        <v>(D) Gas pre-drainage, surface to inseam: site preparation: Soil erosion following heavy rainfall - SW quality/TSS</v>
      </c>
      <c r="K160" s="6">
        <v>3</v>
      </c>
      <c r="L160" s="6">
        <v>4</v>
      </c>
      <c r="M160" s="4" t="s">
        <v>315</v>
      </c>
      <c r="N160" s="6">
        <v>-1</v>
      </c>
      <c r="O160" s="6">
        <v>-0.5</v>
      </c>
      <c r="P160" s="4" t="s">
        <v>323</v>
      </c>
      <c r="Q160" s="5">
        <v>0</v>
      </c>
      <c r="R160" s="5">
        <v>0</v>
      </c>
      <c r="S160" s="5">
        <f t="shared" si="24"/>
        <v>2</v>
      </c>
      <c r="T160" s="5">
        <f t="shared" si="25"/>
        <v>3.5</v>
      </c>
      <c r="U160" s="7">
        <f t="shared" si="26"/>
        <v>2</v>
      </c>
      <c r="V160" s="7">
        <f t="shared" si="27"/>
        <v>3.5</v>
      </c>
      <c r="W160" s="4">
        <f t="shared" si="28"/>
        <v>2.75</v>
      </c>
      <c r="X160" s="4">
        <f t="shared" si="29"/>
        <v>0.75</v>
      </c>
    </row>
    <row r="161" spans="1:24" ht="10.9" customHeight="1" x14ac:dyDescent="0.2">
      <c r="A161" s="4" t="s">
        <v>7</v>
      </c>
      <c r="B161" s="4" t="str">
        <f t="shared" si="20"/>
        <v>U</v>
      </c>
      <c r="C161" s="4" t="s">
        <v>3</v>
      </c>
      <c r="D161" s="4" t="str">
        <f t="shared" si="21"/>
        <v>D</v>
      </c>
      <c r="E161" s="4" t="s">
        <v>130</v>
      </c>
      <c r="F161" s="4" t="str">
        <f t="shared" si="22"/>
        <v>Min</v>
      </c>
      <c r="G161" s="4" t="s">
        <v>58</v>
      </c>
      <c r="H161" s="4" t="s">
        <v>115</v>
      </c>
      <c r="I161" s="4" t="s">
        <v>61</v>
      </c>
      <c r="J161" s="4" t="str">
        <f t="shared" si="23"/>
        <v>(D) Mine access (adit / incline) construction: Soil erosion following heavy rainfall - SW quality/TSS</v>
      </c>
      <c r="K161" s="6">
        <v>3</v>
      </c>
      <c r="L161" s="6">
        <v>4</v>
      </c>
      <c r="M161" s="4" t="s">
        <v>315</v>
      </c>
      <c r="N161" s="6">
        <v>-1</v>
      </c>
      <c r="O161" s="6">
        <v>-0.5</v>
      </c>
      <c r="P161" s="4" t="s">
        <v>323</v>
      </c>
      <c r="Q161" s="5">
        <v>0</v>
      </c>
      <c r="R161" s="5">
        <v>0</v>
      </c>
      <c r="S161" s="5">
        <f t="shared" si="24"/>
        <v>2</v>
      </c>
      <c r="T161" s="5">
        <f t="shared" si="25"/>
        <v>3.5</v>
      </c>
      <c r="U161" s="7">
        <f t="shared" si="26"/>
        <v>2</v>
      </c>
      <c r="V161" s="7">
        <f t="shared" si="27"/>
        <v>3.5</v>
      </c>
      <c r="W161" s="4">
        <f t="shared" si="28"/>
        <v>2.75</v>
      </c>
      <c r="X161" s="4">
        <f t="shared" si="29"/>
        <v>0.75</v>
      </c>
    </row>
    <row r="162" spans="1:24" ht="11.25" customHeight="1" x14ac:dyDescent="0.2">
      <c r="A162" s="4" t="s">
        <v>7</v>
      </c>
      <c r="B162" s="4" t="str">
        <f t="shared" si="20"/>
        <v>U</v>
      </c>
      <c r="C162" s="4" t="s">
        <v>3</v>
      </c>
      <c r="D162" s="4" t="str">
        <f t="shared" si="21"/>
        <v>D</v>
      </c>
      <c r="E162" s="4" t="s">
        <v>131</v>
      </c>
      <c r="F162" s="4" t="str">
        <f t="shared" si="22"/>
        <v>Min</v>
      </c>
      <c r="G162" s="4" t="s">
        <v>58</v>
      </c>
      <c r="H162" s="4" t="s">
        <v>115</v>
      </c>
      <c r="I162" s="4" t="s">
        <v>61</v>
      </c>
      <c r="J162" s="4" t="str">
        <f t="shared" si="23"/>
        <v>(D) Mine access (shaft / incline) construction: Soil erosion following heavy rainfall - SW quality/TSS</v>
      </c>
      <c r="K162" s="6">
        <v>3</v>
      </c>
      <c r="L162" s="6">
        <v>4</v>
      </c>
      <c r="M162" s="4" t="s">
        <v>315</v>
      </c>
      <c r="N162" s="6">
        <v>-1</v>
      </c>
      <c r="O162" s="6">
        <v>-0.5</v>
      </c>
      <c r="P162" s="4" t="s">
        <v>323</v>
      </c>
      <c r="Q162" s="5">
        <v>0</v>
      </c>
      <c r="R162" s="5">
        <v>0</v>
      </c>
      <c r="S162" s="5">
        <f t="shared" si="24"/>
        <v>2</v>
      </c>
      <c r="T162" s="5">
        <f t="shared" si="25"/>
        <v>3.5</v>
      </c>
      <c r="U162" s="7">
        <f t="shared" si="26"/>
        <v>2</v>
      </c>
      <c r="V162" s="7">
        <f t="shared" si="27"/>
        <v>3.5</v>
      </c>
      <c r="W162" s="4">
        <f t="shared" si="28"/>
        <v>2.75</v>
      </c>
      <c r="X162" s="4">
        <f t="shared" si="29"/>
        <v>0.75</v>
      </c>
    </row>
    <row r="163" spans="1:24" x14ac:dyDescent="0.2">
      <c r="A163" s="4" t="s">
        <v>7</v>
      </c>
      <c r="B163" s="4" t="str">
        <f t="shared" si="20"/>
        <v>U</v>
      </c>
      <c r="C163" s="4" t="s">
        <v>3</v>
      </c>
      <c r="D163" s="4" t="str">
        <f t="shared" si="21"/>
        <v>D</v>
      </c>
      <c r="E163" s="4" t="s">
        <v>27</v>
      </c>
      <c r="F163" s="4" t="str">
        <f t="shared" si="22"/>
        <v>Ven</v>
      </c>
      <c r="G163" s="4" t="s">
        <v>58</v>
      </c>
      <c r="H163" s="4" t="s">
        <v>115</v>
      </c>
      <c r="I163" s="4" t="s">
        <v>61</v>
      </c>
      <c r="J163" s="4" t="str">
        <f t="shared" si="23"/>
        <v>(D) Ventilation shaft construction: Soil erosion following heavy rainfall - SW quality/TSS</v>
      </c>
      <c r="K163" s="6">
        <v>3</v>
      </c>
      <c r="L163" s="6">
        <v>4</v>
      </c>
      <c r="M163" s="4" t="s">
        <v>315</v>
      </c>
      <c r="N163" s="6">
        <v>-1</v>
      </c>
      <c r="O163" s="6">
        <v>-0.5</v>
      </c>
      <c r="P163" s="4" t="s">
        <v>323</v>
      </c>
      <c r="Q163" s="5">
        <v>0</v>
      </c>
      <c r="R163" s="5">
        <v>0</v>
      </c>
      <c r="S163" s="5">
        <f t="shared" si="24"/>
        <v>2</v>
      </c>
      <c r="T163" s="5">
        <f t="shared" si="25"/>
        <v>3.5</v>
      </c>
      <c r="U163" s="7">
        <f t="shared" si="26"/>
        <v>2</v>
      </c>
      <c r="V163" s="7">
        <f t="shared" si="27"/>
        <v>3.5</v>
      </c>
      <c r="W163" s="4">
        <f t="shared" si="28"/>
        <v>2.75</v>
      </c>
      <c r="X163" s="4">
        <f t="shared" si="29"/>
        <v>0.75</v>
      </c>
    </row>
    <row r="164" spans="1:24" x14ac:dyDescent="0.2">
      <c r="A164" s="4" t="s">
        <v>7</v>
      </c>
      <c r="B164" s="4" t="str">
        <f t="shared" si="20"/>
        <v>U</v>
      </c>
      <c r="C164" s="4" t="s">
        <v>1</v>
      </c>
      <c r="D164" s="4" t="str">
        <f t="shared" si="21"/>
        <v>E</v>
      </c>
      <c r="E164" s="4" t="s">
        <v>39</v>
      </c>
      <c r="F164" s="4" t="str">
        <f t="shared" si="22"/>
        <v>Sit</v>
      </c>
      <c r="G164" s="4" t="s">
        <v>58</v>
      </c>
      <c r="H164" s="4" t="s">
        <v>115</v>
      </c>
      <c r="I164" s="4" t="s">
        <v>61</v>
      </c>
      <c r="J164" s="4" t="str">
        <f t="shared" si="23"/>
        <v>(E) Site preparation and construction for drilling activities: Soil erosion following heavy rainfall - SW quality/TSS</v>
      </c>
      <c r="K164" s="6">
        <v>3</v>
      </c>
      <c r="L164" s="6">
        <v>4</v>
      </c>
      <c r="M164" s="4" t="s">
        <v>315</v>
      </c>
      <c r="N164" s="6">
        <v>-1</v>
      </c>
      <c r="O164" s="6">
        <v>-0.5</v>
      </c>
      <c r="P164" s="4" t="s">
        <v>323</v>
      </c>
      <c r="Q164" s="5">
        <v>0</v>
      </c>
      <c r="R164" s="5">
        <v>0</v>
      </c>
      <c r="S164" s="5">
        <f t="shared" si="24"/>
        <v>2</v>
      </c>
      <c r="T164" s="5">
        <f t="shared" si="25"/>
        <v>3.5</v>
      </c>
      <c r="U164" s="7">
        <f t="shared" si="26"/>
        <v>2</v>
      </c>
      <c r="V164" s="7">
        <f t="shared" si="27"/>
        <v>3.5</v>
      </c>
      <c r="W164" s="4">
        <f t="shared" si="28"/>
        <v>2.75</v>
      </c>
      <c r="X164" s="4">
        <f t="shared" si="29"/>
        <v>0.75</v>
      </c>
    </row>
    <row r="165" spans="1:24" x14ac:dyDescent="0.2">
      <c r="A165" s="4" t="s">
        <v>7</v>
      </c>
      <c r="B165" s="4" t="str">
        <f t="shared" si="20"/>
        <v>U</v>
      </c>
      <c r="C165" s="4" t="s">
        <v>2</v>
      </c>
      <c r="D165" s="4" t="str">
        <f t="shared" si="21"/>
        <v>P</v>
      </c>
      <c r="E165" s="4" t="s">
        <v>146</v>
      </c>
      <c r="F165" s="4" t="str">
        <f t="shared" si="22"/>
        <v>Gas</v>
      </c>
      <c r="G165" s="4" t="s">
        <v>58</v>
      </c>
      <c r="H165" s="4" t="s">
        <v>115</v>
      </c>
      <c r="I165" s="4" t="s">
        <v>61</v>
      </c>
      <c r="J165" s="4" t="str">
        <f t="shared" si="23"/>
        <v>(P) Gas post-drainage, surface to goaf: site preparation: Soil erosion following heavy rainfall - SW quality/TSS</v>
      </c>
      <c r="K165" s="6">
        <v>3</v>
      </c>
      <c r="L165" s="6">
        <v>4</v>
      </c>
      <c r="M165" s="4" t="s">
        <v>315</v>
      </c>
      <c r="N165" s="6">
        <v>-1</v>
      </c>
      <c r="O165" s="6">
        <v>-0.5</v>
      </c>
      <c r="P165" s="4" t="s">
        <v>323</v>
      </c>
      <c r="Q165" s="5">
        <v>0</v>
      </c>
      <c r="R165" s="5">
        <v>0</v>
      </c>
      <c r="S165" s="5">
        <f t="shared" si="24"/>
        <v>2</v>
      </c>
      <c r="T165" s="5">
        <f t="shared" si="25"/>
        <v>3.5</v>
      </c>
      <c r="U165" s="7">
        <f t="shared" si="26"/>
        <v>2</v>
      </c>
      <c r="V165" s="7">
        <f t="shared" si="27"/>
        <v>3.5</v>
      </c>
      <c r="W165" s="4">
        <f t="shared" si="28"/>
        <v>2.75</v>
      </c>
      <c r="X165" s="4">
        <f t="shared" si="29"/>
        <v>0.75</v>
      </c>
    </row>
    <row r="166" spans="1:24" s="2" customFormat="1" x14ac:dyDescent="0.2">
      <c r="A166" s="4" t="s">
        <v>7</v>
      </c>
      <c r="B166" s="4" t="str">
        <f t="shared" si="20"/>
        <v>U</v>
      </c>
      <c r="C166" s="4" t="s">
        <v>1</v>
      </c>
      <c r="D166" s="4" t="str">
        <f t="shared" si="21"/>
        <v>E</v>
      </c>
      <c r="E166" s="4" t="s">
        <v>12</v>
      </c>
      <c r="F166" s="4" t="str">
        <f t="shared" si="22"/>
        <v>Gro</v>
      </c>
      <c r="G166" s="4" t="s">
        <v>58</v>
      </c>
      <c r="H166" s="4" t="s">
        <v>115</v>
      </c>
      <c r="I166" s="4" t="s">
        <v>61</v>
      </c>
      <c r="J166" s="4" t="str">
        <f t="shared" si="23"/>
        <v>(E) Ground-based geophysics: Soil erosion following heavy rainfall - SW quality/TSS</v>
      </c>
      <c r="K166" s="6">
        <v>3</v>
      </c>
      <c r="L166" s="6">
        <v>4</v>
      </c>
      <c r="M166" s="4" t="s">
        <v>315</v>
      </c>
      <c r="N166" s="6">
        <v>-1</v>
      </c>
      <c r="O166" s="6">
        <v>-0.5</v>
      </c>
      <c r="P166" s="4" t="s">
        <v>65</v>
      </c>
      <c r="Q166" s="5">
        <v>0</v>
      </c>
      <c r="R166" s="5">
        <v>0</v>
      </c>
      <c r="S166" s="5">
        <f t="shared" si="24"/>
        <v>2</v>
      </c>
      <c r="T166" s="5">
        <f t="shared" si="25"/>
        <v>3.5</v>
      </c>
      <c r="U166" s="7">
        <f t="shared" si="26"/>
        <v>2</v>
      </c>
      <c r="V166" s="7">
        <f t="shared" si="27"/>
        <v>3.5</v>
      </c>
      <c r="W166" s="4">
        <f t="shared" si="28"/>
        <v>2.75</v>
      </c>
      <c r="X166" s="4">
        <f t="shared" si="29"/>
        <v>0.75</v>
      </c>
    </row>
    <row r="167" spans="1:24" s="2" customFormat="1" x14ac:dyDescent="0.2">
      <c r="A167" s="4" t="s">
        <v>6</v>
      </c>
      <c r="B167" s="4" t="str">
        <f t="shared" si="20"/>
        <v>O</v>
      </c>
      <c r="C167" s="4" t="s">
        <v>1</v>
      </c>
      <c r="D167" s="4" t="str">
        <f t="shared" si="21"/>
        <v>E</v>
      </c>
      <c r="E167" s="4" t="s">
        <v>11</v>
      </c>
      <c r="F167" s="4" t="str">
        <f t="shared" si="22"/>
        <v>Dri</v>
      </c>
      <c r="G167" s="4" t="s">
        <v>70</v>
      </c>
      <c r="H167" s="4" t="s">
        <v>133</v>
      </c>
      <c r="I167" s="4" t="s">
        <v>133</v>
      </c>
      <c r="J167" s="4" t="str">
        <f t="shared" si="23"/>
        <v>(E) Drilling and coring: Very localised water table reduction - GW level/GW level</v>
      </c>
      <c r="K167" s="6">
        <v>3</v>
      </c>
      <c r="L167" s="6">
        <v>4</v>
      </c>
      <c r="M167" s="4" t="s">
        <v>69</v>
      </c>
      <c r="N167" s="6">
        <v>-2.5</v>
      </c>
      <c r="O167" s="6">
        <v>-2.5</v>
      </c>
      <c r="P167" s="4" t="s">
        <v>323</v>
      </c>
      <c r="Q167" s="5">
        <v>0.5</v>
      </c>
      <c r="R167" s="5">
        <v>3</v>
      </c>
      <c r="S167" s="5">
        <f t="shared" si="24"/>
        <v>1</v>
      </c>
      <c r="T167" s="5">
        <f t="shared" si="25"/>
        <v>4.5</v>
      </c>
      <c r="U167" s="7">
        <f t="shared" si="26"/>
        <v>0.5</v>
      </c>
      <c r="V167" s="7">
        <f t="shared" si="27"/>
        <v>1.5</v>
      </c>
      <c r="W167" s="4">
        <f t="shared" si="28"/>
        <v>2.75</v>
      </c>
      <c r="X167" s="4">
        <f t="shared" si="29"/>
        <v>1.75</v>
      </c>
    </row>
    <row r="168" spans="1:24" s="2" customFormat="1" x14ac:dyDescent="0.2">
      <c r="A168" s="4" t="s">
        <v>7</v>
      </c>
      <c r="B168" s="4" t="str">
        <f t="shared" si="20"/>
        <v>U</v>
      </c>
      <c r="C168" s="4" t="s">
        <v>3</v>
      </c>
      <c r="D168" s="4" t="str">
        <f t="shared" si="21"/>
        <v>D</v>
      </c>
      <c r="E168" s="4" t="s">
        <v>142</v>
      </c>
      <c r="F168" s="4" t="str">
        <f t="shared" si="22"/>
        <v>Gas</v>
      </c>
      <c r="G168" s="4" t="s">
        <v>70</v>
      </c>
      <c r="H168" s="4" t="s">
        <v>133</v>
      </c>
      <c r="I168" s="4" t="s">
        <v>133</v>
      </c>
      <c r="J168" s="4" t="str">
        <f t="shared" si="23"/>
        <v>(D) Gas pre-drainage, surface to inseam: drilling: Very localised water table reduction - GW level/GW level</v>
      </c>
      <c r="K168" s="6">
        <v>3</v>
      </c>
      <c r="L168" s="6">
        <v>4</v>
      </c>
      <c r="M168" s="4" t="s">
        <v>69</v>
      </c>
      <c r="N168" s="6">
        <v>-2.5</v>
      </c>
      <c r="O168" s="6">
        <v>-2.5</v>
      </c>
      <c r="P168" s="4" t="s">
        <v>323</v>
      </c>
      <c r="Q168" s="5">
        <v>0.5</v>
      </c>
      <c r="R168" s="5">
        <v>3</v>
      </c>
      <c r="S168" s="5">
        <f t="shared" si="24"/>
        <v>1</v>
      </c>
      <c r="T168" s="5">
        <f t="shared" si="25"/>
        <v>4.5</v>
      </c>
      <c r="U168" s="7">
        <f t="shared" si="26"/>
        <v>0.5</v>
      </c>
      <c r="V168" s="7">
        <f t="shared" si="27"/>
        <v>1.5</v>
      </c>
      <c r="W168" s="4">
        <f t="shared" si="28"/>
        <v>2.75</v>
      </c>
      <c r="X168" s="4">
        <f t="shared" si="29"/>
        <v>1.75</v>
      </c>
    </row>
    <row r="169" spans="1:24" s="2" customFormat="1" x14ac:dyDescent="0.2">
      <c r="A169" s="4" t="s">
        <v>7</v>
      </c>
      <c r="B169" s="4" t="str">
        <f t="shared" si="20"/>
        <v>U</v>
      </c>
      <c r="C169" s="4" t="s">
        <v>3</v>
      </c>
      <c r="D169" s="4" t="str">
        <f t="shared" si="21"/>
        <v>D</v>
      </c>
      <c r="E169" s="4" t="s">
        <v>186</v>
      </c>
      <c r="F169" s="4" t="str">
        <f t="shared" si="22"/>
        <v>Min</v>
      </c>
      <c r="G169" s="4" t="s">
        <v>70</v>
      </c>
      <c r="H169" s="4" t="s">
        <v>133</v>
      </c>
      <c r="I169" s="4" t="s">
        <v>133</v>
      </c>
      <c r="J169" s="4" t="str">
        <f t="shared" si="23"/>
        <v>(D) Mine dewatering drilling: drilling: Very localised water table reduction - GW level/GW level</v>
      </c>
      <c r="K169" s="6">
        <v>3</v>
      </c>
      <c r="L169" s="6">
        <v>4</v>
      </c>
      <c r="M169" s="4" t="s">
        <v>69</v>
      </c>
      <c r="N169" s="6">
        <v>-2.5</v>
      </c>
      <c r="O169" s="6">
        <v>-2.5</v>
      </c>
      <c r="P169" s="4" t="s">
        <v>323</v>
      </c>
      <c r="Q169" s="5">
        <v>0.5</v>
      </c>
      <c r="R169" s="5">
        <v>3</v>
      </c>
      <c r="S169" s="5">
        <f t="shared" si="24"/>
        <v>1</v>
      </c>
      <c r="T169" s="5">
        <f t="shared" si="25"/>
        <v>4.5</v>
      </c>
      <c r="U169" s="7">
        <f t="shared" si="26"/>
        <v>0.5</v>
      </c>
      <c r="V169" s="7">
        <f t="shared" si="27"/>
        <v>1.5</v>
      </c>
      <c r="W169" s="4">
        <f t="shared" si="28"/>
        <v>2.75</v>
      </c>
      <c r="X169" s="4">
        <f t="shared" si="29"/>
        <v>1.75</v>
      </c>
    </row>
    <row r="170" spans="1:24" x14ac:dyDescent="0.2">
      <c r="A170" s="4" t="s">
        <v>7</v>
      </c>
      <c r="B170" s="4" t="str">
        <f t="shared" si="20"/>
        <v>U</v>
      </c>
      <c r="C170" s="4" t="s">
        <v>1</v>
      </c>
      <c r="D170" s="4" t="str">
        <f t="shared" si="21"/>
        <v>E</v>
      </c>
      <c r="E170" s="4" t="s">
        <v>11</v>
      </c>
      <c r="F170" s="4" t="str">
        <f t="shared" si="22"/>
        <v>Dri</v>
      </c>
      <c r="G170" s="4" t="s">
        <v>70</v>
      </c>
      <c r="H170" s="4" t="s">
        <v>133</v>
      </c>
      <c r="I170" s="4" t="s">
        <v>133</v>
      </c>
      <c r="J170" s="4" t="str">
        <f t="shared" si="23"/>
        <v>(E) Drilling and coring: Very localised water table reduction - GW level/GW level</v>
      </c>
      <c r="K170" s="6">
        <v>3</v>
      </c>
      <c r="L170" s="6">
        <v>4</v>
      </c>
      <c r="M170" s="4" t="s">
        <v>69</v>
      </c>
      <c r="N170" s="6">
        <v>-2.5</v>
      </c>
      <c r="O170" s="6">
        <v>-2.5</v>
      </c>
      <c r="P170" s="4" t="s">
        <v>323</v>
      </c>
      <c r="Q170" s="5">
        <v>0.5</v>
      </c>
      <c r="R170" s="5">
        <v>3</v>
      </c>
      <c r="S170" s="5">
        <f t="shared" si="24"/>
        <v>1</v>
      </c>
      <c r="T170" s="5">
        <f t="shared" si="25"/>
        <v>4.5</v>
      </c>
      <c r="U170" s="7">
        <f t="shared" si="26"/>
        <v>0.5</v>
      </c>
      <c r="V170" s="7">
        <f t="shared" si="27"/>
        <v>1.5</v>
      </c>
      <c r="W170" s="4">
        <f t="shared" si="28"/>
        <v>2.75</v>
      </c>
      <c r="X170" s="4">
        <f t="shared" si="29"/>
        <v>1.75</v>
      </c>
    </row>
    <row r="171" spans="1:24" x14ac:dyDescent="0.2">
      <c r="A171" s="4" t="s">
        <v>7</v>
      </c>
      <c r="B171" s="4" t="str">
        <f t="shared" si="20"/>
        <v>U</v>
      </c>
      <c r="C171" s="4" t="s">
        <v>3</v>
      </c>
      <c r="D171" s="4" t="str">
        <f t="shared" si="21"/>
        <v>D</v>
      </c>
      <c r="E171" s="4" t="s">
        <v>142</v>
      </c>
      <c r="F171" s="4" t="str">
        <f t="shared" si="22"/>
        <v>Gas</v>
      </c>
      <c r="G171" s="4" t="s">
        <v>68</v>
      </c>
      <c r="H171" s="4" t="s">
        <v>114</v>
      </c>
      <c r="I171" s="4" t="s">
        <v>259</v>
      </c>
      <c r="J171" s="4" t="str">
        <f t="shared" si="23"/>
        <v>(D) Gas pre-drainage, surface to inseam: drilling: Mud pressure unbalance between well and aquifer - GW quality/TSS, Drilling mud products, TDS</v>
      </c>
      <c r="K171" s="6">
        <v>3</v>
      </c>
      <c r="L171" s="6">
        <v>4</v>
      </c>
      <c r="M171" s="4" t="s">
        <v>69</v>
      </c>
      <c r="N171" s="6">
        <v>-2</v>
      </c>
      <c r="O171" s="6">
        <v>0</v>
      </c>
      <c r="P171" s="4" t="s">
        <v>323</v>
      </c>
      <c r="Q171" s="5">
        <v>-0.5</v>
      </c>
      <c r="R171" s="5">
        <v>0.5</v>
      </c>
      <c r="S171" s="5">
        <f t="shared" si="24"/>
        <v>0.5</v>
      </c>
      <c r="T171" s="5">
        <f t="shared" si="25"/>
        <v>4.5</v>
      </c>
      <c r="U171" s="7">
        <f t="shared" si="26"/>
        <v>1</v>
      </c>
      <c r="V171" s="7">
        <f t="shared" si="27"/>
        <v>4</v>
      </c>
      <c r="W171" s="4">
        <f t="shared" si="28"/>
        <v>2.5</v>
      </c>
      <c r="X171" s="4">
        <f t="shared" si="29"/>
        <v>2</v>
      </c>
    </row>
    <row r="172" spans="1:24" x14ac:dyDescent="0.2">
      <c r="A172" s="4" t="s">
        <v>7</v>
      </c>
      <c r="B172" s="4" t="str">
        <f t="shared" si="20"/>
        <v>U</v>
      </c>
      <c r="C172" s="4" t="s">
        <v>3</v>
      </c>
      <c r="D172" s="4" t="str">
        <f t="shared" si="21"/>
        <v>D</v>
      </c>
      <c r="E172" s="4" t="s">
        <v>186</v>
      </c>
      <c r="F172" s="4" t="str">
        <f t="shared" si="22"/>
        <v>Min</v>
      </c>
      <c r="G172" s="4" t="s">
        <v>68</v>
      </c>
      <c r="H172" s="4" t="s">
        <v>114</v>
      </c>
      <c r="I172" s="4" t="s">
        <v>259</v>
      </c>
      <c r="J172" s="4" t="str">
        <f t="shared" si="23"/>
        <v>(D) Mine dewatering drilling: drilling: Mud pressure unbalance between well and aquifer - GW quality/TSS, Drilling mud products, TDS</v>
      </c>
      <c r="K172" s="6">
        <v>3</v>
      </c>
      <c r="L172" s="6">
        <v>4</v>
      </c>
      <c r="M172" s="4" t="s">
        <v>69</v>
      </c>
      <c r="N172" s="6">
        <v>-2</v>
      </c>
      <c r="O172" s="6">
        <v>0</v>
      </c>
      <c r="P172" s="4" t="s">
        <v>323</v>
      </c>
      <c r="Q172" s="5">
        <v>-0.5</v>
      </c>
      <c r="R172" s="5">
        <v>0.5</v>
      </c>
      <c r="S172" s="5">
        <f t="shared" si="24"/>
        <v>0.5</v>
      </c>
      <c r="T172" s="5">
        <f t="shared" si="25"/>
        <v>4.5</v>
      </c>
      <c r="U172" s="7">
        <f t="shared" si="26"/>
        <v>1</v>
      </c>
      <c r="V172" s="7">
        <f t="shared" si="27"/>
        <v>4</v>
      </c>
      <c r="W172" s="4">
        <f t="shared" si="28"/>
        <v>2.5</v>
      </c>
      <c r="X172" s="4">
        <f t="shared" si="29"/>
        <v>2</v>
      </c>
    </row>
    <row r="173" spans="1:24" ht="10.9" customHeight="1" x14ac:dyDescent="0.2">
      <c r="A173" s="4" t="s">
        <v>7</v>
      </c>
      <c r="B173" s="4" t="str">
        <f t="shared" si="20"/>
        <v>U</v>
      </c>
      <c r="C173" s="4" t="s">
        <v>1</v>
      </c>
      <c r="D173" s="4" t="str">
        <f t="shared" si="21"/>
        <v>E</v>
      </c>
      <c r="E173" s="4" t="s">
        <v>11</v>
      </c>
      <c r="F173" s="4" t="str">
        <f t="shared" si="22"/>
        <v>Dri</v>
      </c>
      <c r="G173" s="4" t="s">
        <v>68</v>
      </c>
      <c r="H173" s="4" t="s">
        <v>114</v>
      </c>
      <c r="I173" s="4" t="s">
        <v>259</v>
      </c>
      <c r="J173" s="4" t="str">
        <f t="shared" si="23"/>
        <v>(E) Drilling and coring: Mud pressure unbalance between well and aquifer - GW quality/TSS, Drilling mud products, TDS</v>
      </c>
      <c r="K173" s="6">
        <v>3</v>
      </c>
      <c r="L173" s="6">
        <v>4</v>
      </c>
      <c r="M173" s="4" t="s">
        <v>69</v>
      </c>
      <c r="N173" s="6">
        <v>-2</v>
      </c>
      <c r="O173" s="6">
        <v>0</v>
      </c>
      <c r="P173" s="4" t="s">
        <v>323</v>
      </c>
      <c r="Q173" s="5">
        <v>-0.5</v>
      </c>
      <c r="R173" s="5">
        <v>0.5</v>
      </c>
      <c r="S173" s="5">
        <f t="shared" si="24"/>
        <v>0.5</v>
      </c>
      <c r="T173" s="5">
        <f t="shared" si="25"/>
        <v>4.5</v>
      </c>
      <c r="U173" s="7">
        <f t="shared" si="26"/>
        <v>1</v>
      </c>
      <c r="V173" s="7">
        <f t="shared" si="27"/>
        <v>4</v>
      </c>
      <c r="W173" s="4">
        <f t="shared" si="28"/>
        <v>2.5</v>
      </c>
      <c r="X173" s="4">
        <f t="shared" si="29"/>
        <v>2</v>
      </c>
    </row>
    <row r="174" spans="1:24" ht="10.9" customHeight="1" x14ac:dyDescent="0.2">
      <c r="A174" s="4" t="s">
        <v>7</v>
      </c>
      <c r="B174" s="4" t="str">
        <f t="shared" si="20"/>
        <v>U</v>
      </c>
      <c r="C174" s="4" t="s">
        <v>2</v>
      </c>
      <c r="D174" s="4" t="str">
        <f t="shared" si="21"/>
        <v>P</v>
      </c>
      <c r="E174" s="4" t="s">
        <v>147</v>
      </c>
      <c r="F174" s="4" t="str">
        <f t="shared" si="22"/>
        <v>Gas</v>
      </c>
      <c r="G174" s="4" t="s">
        <v>68</v>
      </c>
      <c r="H174" s="4" t="s">
        <v>114</v>
      </c>
      <c r="I174" s="4" t="s">
        <v>259</v>
      </c>
      <c r="J174" s="4" t="str">
        <f t="shared" si="23"/>
        <v>(P) Gas post-drainage, surface to goaf: drilling: Mud pressure unbalance between well and aquifer - GW quality/TSS, Drilling mud products, TDS</v>
      </c>
      <c r="K174" s="6">
        <v>3</v>
      </c>
      <c r="L174" s="6">
        <v>4</v>
      </c>
      <c r="M174" s="4" t="s">
        <v>69</v>
      </c>
      <c r="N174" s="6">
        <v>-2</v>
      </c>
      <c r="O174" s="6">
        <v>0</v>
      </c>
      <c r="P174" s="4" t="s">
        <v>323</v>
      </c>
      <c r="Q174" s="5">
        <v>-0.5</v>
      </c>
      <c r="R174" s="5">
        <v>0.5</v>
      </c>
      <c r="S174" s="5">
        <f t="shared" si="24"/>
        <v>0.5</v>
      </c>
      <c r="T174" s="5">
        <f t="shared" si="25"/>
        <v>4.5</v>
      </c>
      <c r="U174" s="7">
        <f t="shared" si="26"/>
        <v>1</v>
      </c>
      <c r="V174" s="7">
        <f t="shared" si="27"/>
        <v>4</v>
      </c>
      <c r="W174" s="4">
        <f t="shared" si="28"/>
        <v>2.5</v>
      </c>
      <c r="X174" s="4">
        <f t="shared" si="29"/>
        <v>2</v>
      </c>
    </row>
    <row r="175" spans="1:24" ht="10.9" customHeight="1" x14ac:dyDescent="0.2">
      <c r="A175" s="4" t="s">
        <v>7</v>
      </c>
      <c r="B175" s="4" t="str">
        <f t="shared" si="20"/>
        <v>U</v>
      </c>
      <c r="C175" s="4" t="s">
        <v>2</v>
      </c>
      <c r="D175" s="4" t="str">
        <f t="shared" si="21"/>
        <v>P</v>
      </c>
      <c r="E175" s="4" t="s">
        <v>159</v>
      </c>
      <c r="F175" s="4" t="str">
        <f t="shared" si="22"/>
        <v>Und</v>
      </c>
      <c r="G175" s="4" t="s">
        <v>227</v>
      </c>
      <c r="H175" s="4" t="s">
        <v>114</v>
      </c>
      <c r="I175" s="4" t="s">
        <v>114</v>
      </c>
      <c r="J175" s="4" t="str">
        <f t="shared" si="23"/>
        <v>(P) Underground vehicle movements: Spillage: e.g. fuel - GW quality/GW quality</v>
      </c>
      <c r="K175" s="6">
        <v>3</v>
      </c>
      <c r="L175" s="6">
        <v>4</v>
      </c>
      <c r="M175" s="4" t="s">
        <v>310</v>
      </c>
      <c r="N175" s="6">
        <v>-1.5</v>
      </c>
      <c r="O175" s="6">
        <v>0</v>
      </c>
      <c r="P175" s="4" t="s">
        <v>323</v>
      </c>
      <c r="Q175" s="5">
        <v>-0.5</v>
      </c>
      <c r="R175" s="5">
        <v>0</v>
      </c>
      <c r="S175" s="5">
        <f t="shared" si="24"/>
        <v>1</v>
      </c>
      <c r="T175" s="5">
        <f t="shared" si="25"/>
        <v>4</v>
      </c>
      <c r="U175" s="7">
        <f t="shared" si="26"/>
        <v>1.5</v>
      </c>
      <c r="V175" s="7">
        <f t="shared" si="27"/>
        <v>4</v>
      </c>
      <c r="W175" s="4">
        <f t="shared" si="28"/>
        <v>2.5</v>
      </c>
      <c r="X175" s="4">
        <f t="shared" si="29"/>
        <v>1.5</v>
      </c>
    </row>
    <row r="176" spans="1:24" ht="10.9" customHeight="1" x14ac:dyDescent="0.2">
      <c r="A176" s="4" t="s">
        <v>120</v>
      </c>
      <c r="B176" s="4" t="str">
        <f t="shared" si="20"/>
        <v>I</v>
      </c>
      <c r="C176" s="4" t="s">
        <v>3</v>
      </c>
      <c r="D176" s="4" t="str">
        <f t="shared" si="21"/>
        <v>D</v>
      </c>
      <c r="E176" s="4" t="s">
        <v>53</v>
      </c>
      <c r="F176" s="4" t="str">
        <f t="shared" si="22"/>
        <v>Cre</v>
      </c>
      <c r="G176" s="4" t="s">
        <v>59</v>
      </c>
      <c r="H176" s="4" t="s">
        <v>297</v>
      </c>
      <c r="I176" s="4" t="s">
        <v>62</v>
      </c>
      <c r="J176" s="4" t="str">
        <f t="shared" si="23"/>
        <v>(D) Creek diversions, levee bunds, creek crossings: Disruption of natural surface drainage - SW directional characteristics, SW volume/quantity, SW quality/TSS, SW flow</v>
      </c>
      <c r="K176" s="6">
        <v>3</v>
      </c>
      <c r="L176" s="6">
        <v>5</v>
      </c>
      <c r="M176" s="4" t="s">
        <v>121</v>
      </c>
      <c r="N176" s="6">
        <v>-2</v>
      </c>
      <c r="O176" s="6">
        <v>-1</v>
      </c>
      <c r="P176" s="4" t="s">
        <v>323</v>
      </c>
      <c r="Q176" s="5">
        <v>0</v>
      </c>
      <c r="R176" s="5">
        <v>0</v>
      </c>
      <c r="S176" s="5">
        <f t="shared" si="24"/>
        <v>1</v>
      </c>
      <c r="T176" s="5">
        <f t="shared" si="25"/>
        <v>4</v>
      </c>
      <c r="U176" s="7">
        <f t="shared" si="26"/>
        <v>1</v>
      </c>
      <c r="V176" s="7">
        <f t="shared" si="27"/>
        <v>4</v>
      </c>
      <c r="W176" s="4">
        <f t="shared" si="28"/>
        <v>2.5</v>
      </c>
      <c r="X176" s="4">
        <f t="shared" si="29"/>
        <v>1.5</v>
      </c>
    </row>
    <row r="177" spans="1:24" ht="10.9" customHeight="1" x14ac:dyDescent="0.2">
      <c r="A177" s="4" t="s">
        <v>120</v>
      </c>
      <c r="B177" s="4" t="str">
        <f t="shared" si="20"/>
        <v>I</v>
      </c>
      <c r="C177" s="4" t="s">
        <v>3</v>
      </c>
      <c r="D177" s="4" t="str">
        <f t="shared" si="21"/>
        <v>D</v>
      </c>
      <c r="E177" s="4" t="s">
        <v>199</v>
      </c>
      <c r="F177" s="4" t="str">
        <f t="shared" si="22"/>
        <v>Adm</v>
      </c>
      <c r="G177" s="4" t="s">
        <v>59</v>
      </c>
      <c r="H177" s="4" t="s">
        <v>297</v>
      </c>
      <c r="I177" s="4" t="s">
        <v>62</v>
      </c>
      <c r="J177" s="4" t="str">
        <f t="shared" si="23"/>
        <v>(D) Administration, workshop, service facilities (construction phase): Disruption of natural surface drainage - SW directional characteristics, SW volume/quantity, SW quality/TSS, SW flow</v>
      </c>
      <c r="K177" s="6">
        <v>3</v>
      </c>
      <c r="L177" s="6">
        <v>4</v>
      </c>
      <c r="M177" s="4" t="s">
        <v>121</v>
      </c>
      <c r="N177" s="6">
        <v>-1.5</v>
      </c>
      <c r="O177" s="6">
        <v>-0.5</v>
      </c>
      <c r="P177" s="4" t="s">
        <v>323</v>
      </c>
      <c r="Q177" s="5">
        <v>0</v>
      </c>
      <c r="R177" s="5">
        <v>0</v>
      </c>
      <c r="S177" s="5">
        <f t="shared" si="24"/>
        <v>1.5</v>
      </c>
      <c r="T177" s="5">
        <f t="shared" si="25"/>
        <v>3.5</v>
      </c>
      <c r="U177" s="7">
        <f t="shared" si="26"/>
        <v>1.5</v>
      </c>
      <c r="V177" s="7">
        <f t="shared" si="27"/>
        <v>3.5</v>
      </c>
      <c r="W177" s="4">
        <f t="shared" si="28"/>
        <v>2.5</v>
      </c>
      <c r="X177" s="4">
        <f t="shared" si="29"/>
        <v>1</v>
      </c>
    </row>
    <row r="178" spans="1:24" ht="10.9" customHeight="1" x14ac:dyDescent="0.2">
      <c r="A178" s="4" t="s">
        <v>120</v>
      </c>
      <c r="B178" s="4" t="str">
        <f t="shared" si="20"/>
        <v>I</v>
      </c>
      <c r="C178" s="4" t="s">
        <v>1</v>
      </c>
      <c r="D178" s="4" t="str">
        <f t="shared" si="21"/>
        <v>E</v>
      </c>
      <c r="E178" s="4" t="s">
        <v>213</v>
      </c>
      <c r="F178" s="4" t="str">
        <f t="shared" si="22"/>
        <v>Tem</v>
      </c>
      <c r="G178" s="4" t="s">
        <v>59</v>
      </c>
      <c r="H178" s="4" t="s">
        <v>297</v>
      </c>
      <c r="I178" s="4" t="s">
        <v>62</v>
      </c>
      <c r="J178" s="4" t="str">
        <f t="shared" si="23"/>
        <v>(E) Temporary accommodation, administration, workshop, depots, stock piles, service facilities: Disruption of natural surface drainage - SW directional characteristics, SW volume/quantity, SW quality/TSS, SW flow</v>
      </c>
      <c r="K178" s="6">
        <v>3</v>
      </c>
      <c r="L178" s="6">
        <v>4</v>
      </c>
      <c r="M178" s="4" t="s">
        <v>121</v>
      </c>
      <c r="N178" s="6">
        <v>-1.5</v>
      </c>
      <c r="O178" s="6">
        <v>-0.5</v>
      </c>
      <c r="P178" s="4" t="s">
        <v>323</v>
      </c>
      <c r="Q178" s="5">
        <v>0</v>
      </c>
      <c r="R178" s="5">
        <v>0</v>
      </c>
      <c r="S178" s="5">
        <f t="shared" si="24"/>
        <v>1.5</v>
      </c>
      <c r="T178" s="5">
        <f t="shared" si="25"/>
        <v>3.5</v>
      </c>
      <c r="U178" s="7">
        <f t="shared" si="26"/>
        <v>1.5</v>
      </c>
      <c r="V178" s="7">
        <f t="shared" si="27"/>
        <v>3.5</v>
      </c>
      <c r="W178" s="4">
        <f t="shared" si="28"/>
        <v>2.5</v>
      </c>
      <c r="X178" s="4">
        <f t="shared" si="29"/>
        <v>1</v>
      </c>
    </row>
    <row r="179" spans="1:24" ht="10.9" customHeight="1" x14ac:dyDescent="0.2">
      <c r="A179" s="4" t="s">
        <v>120</v>
      </c>
      <c r="B179" s="4" t="str">
        <f t="shared" si="20"/>
        <v>I</v>
      </c>
      <c r="C179" s="4" t="s">
        <v>3</v>
      </c>
      <c r="D179" s="4" t="str">
        <f t="shared" si="21"/>
        <v>D</v>
      </c>
      <c r="E179" s="4" t="s">
        <v>202</v>
      </c>
      <c r="F179" s="4" t="str">
        <f t="shared" si="22"/>
        <v>Pow</v>
      </c>
      <c r="G179" s="4" t="s">
        <v>59</v>
      </c>
      <c r="H179" s="4" t="s">
        <v>297</v>
      </c>
      <c r="I179" s="4" t="s">
        <v>62</v>
      </c>
      <c r="J179" s="4" t="str">
        <f t="shared" si="23"/>
        <v>(D) Power, water and communications network: connection to existing grids: Disruption of natural surface drainage - SW directional characteristics, SW volume/quantity, SW quality/TSS, SW flow</v>
      </c>
      <c r="K179" s="6">
        <v>3</v>
      </c>
      <c r="L179" s="6">
        <v>4</v>
      </c>
      <c r="M179" s="4" t="s">
        <v>121</v>
      </c>
      <c r="N179" s="6">
        <v>-1.5</v>
      </c>
      <c r="O179" s="6">
        <v>-0.5</v>
      </c>
      <c r="P179" s="4" t="s">
        <v>323</v>
      </c>
      <c r="Q179" s="5">
        <v>0</v>
      </c>
      <c r="R179" s="5">
        <v>0</v>
      </c>
      <c r="S179" s="5">
        <f t="shared" si="24"/>
        <v>1.5</v>
      </c>
      <c r="T179" s="5">
        <f t="shared" si="25"/>
        <v>3.5</v>
      </c>
      <c r="U179" s="7">
        <f t="shared" si="26"/>
        <v>1.5</v>
      </c>
      <c r="V179" s="7">
        <f t="shared" si="27"/>
        <v>3.5</v>
      </c>
      <c r="W179" s="4">
        <f t="shared" si="28"/>
        <v>2.5</v>
      </c>
      <c r="X179" s="4">
        <f t="shared" si="29"/>
        <v>1</v>
      </c>
    </row>
    <row r="180" spans="1:24" ht="10.9" customHeight="1" x14ac:dyDescent="0.2">
      <c r="A180" s="4" t="s">
        <v>6</v>
      </c>
      <c r="B180" s="4" t="str">
        <f t="shared" si="20"/>
        <v>O</v>
      </c>
      <c r="C180" s="4" t="s">
        <v>3</v>
      </c>
      <c r="D180" s="4" t="str">
        <f t="shared" si="21"/>
        <v>D</v>
      </c>
      <c r="E180" s="4" t="s">
        <v>22</v>
      </c>
      <c r="F180" s="4" t="str">
        <f t="shared" si="22"/>
        <v>Was</v>
      </c>
      <c r="G180" s="4" t="s">
        <v>216</v>
      </c>
      <c r="H180" s="4" t="s">
        <v>296</v>
      </c>
      <c r="I180" s="4" t="s">
        <v>94</v>
      </c>
      <c r="J180" s="4" t="str">
        <f t="shared" si="23"/>
        <v>(D) Waste rock blasting, excavation and storage: Failure of the storage: slope failure - SW directional characteristics/SW flow</v>
      </c>
      <c r="K180" s="6">
        <v>3</v>
      </c>
      <c r="L180" s="6">
        <v>6</v>
      </c>
      <c r="M180" s="4" t="s">
        <v>312</v>
      </c>
      <c r="N180" s="6">
        <v>-2.5</v>
      </c>
      <c r="O180" s="6">
        <v>-1.5</v>
      </c>
      <c r="P180" s="4" t="s">
        <v>323</v>
      </c>
      <c r="Q180" s="5">
        <v>-0.5</v>
      </c>
      <c r="R180" s="5">
        <v>0</v>
      </c>
      <c r="S180" s="5">
        <f t="shared" si="24"/>
        <v>0</v>
      </c>
      <c r="T180" s="5">
        <f t="shared" si="25"/>
        <v>4.5</v>
      </c>
      <c r="U180" s="7">
        <f t="shared" si="26"/>
        <v>0.5</v>
      </c>
      <c r="V180" s="7">
        <f t="shared" si="27"/>
        <v>4.5</v>
      </c>
      <c r="W180" s="4">
        <f t="shared" si="28"/>
        <v>2.25</v>
      </c>
      <c r="X180" s="4">
        <f t="shared" si="29"/>
        <v>2.25</v>
      </c>
    </row>
    <row r="181" spans="1:24" ht="10.9" customHeight="1" x14ac:dyDescent="0.2">
      <c r="A181" s="4" t="s">
        <v>6</v>
      </c>
      <c r="B181" s="4" t="str">
        <f t="shared" si="20"/>
        <v>O</v>
      </c>
      <c r="C181" s="4" t="s">
        <v>2</v>
      </c>
      <c r="D181" s="4" t="str">
        <f t="shared" si="21"/>
        <v>P</v>
      </c>
      <c r="E181" s="4" t="s">
        <v>22</v>
      </c>
      <c r="F181" s="4" t="str">
        <f t="shared" si="22"/>
        <v>Was</v>
      </c>
      <c r="G181" s="4" t="s">
        <v>216</v>
      </c>
      <c r="H181" s="4" t="s">
        <v>296</v>
      </c>
      <c r="I181" s="4" t="s">
        <v>94</v>
      </c>
      <c r="J181" s="4" t="str">
        <f t="shared" si="23"/>
        <v>(P) Waste rock blasting, excavation and storage: Failure of the storage: slope failure - SW directional characteristics/SW flow</v>
      </c>
      <c r="K181" s="6">
        <v>3</v>
      </c>
      <c r="L181" s="6">
        <v>6</v>
      </c>
      <c r="M181" s="4" t="s">
        <v>312</v>
      </c>
      <c r="N181" s="6">
        <v>-2.5</v>
      </c>
      <c r="O181" s="6">
        <v>-1.5</v>
      </c>
      <c r="P181" s="4" t="s">
        <v>323</v>
      </c>
      <c r="Q181" s="5">
        <v>-0.5</v>
      </c>
      <c r="R181" s="5">
        <v>0</v>
      </c>
      <c r="S181" s="5">
        <f t="shared" si="24"/>
        <v>0</v>
      </c>
      <c r="T181" s="5">
        <f t="shared" si="25"/>
        <v>4.5</v>
      </c>
      <c r="U181" s="7">
        <f t="shared" si="26"/>
        <v>0.5</v>
      </c>
      <c r="V181" s="7">
        <f t="shared" si="27"/>
        <v>4.5</v>
      </c>
      <c r="W181" s="4">
        <f t="shared" si="28"/>
        <v>2.25</v>
      </c>
      <c r="X181" s="4">
        <f t="shared" si="29"/>
        <v>2.25</v>
      </c>
    </row>
    <row r="182" spans="1:24" ht="10.9" customHeight="1" x14ac:dyDescent="0.2">
      <c r="A182" s="4" t="s">
        <v>8</v>
      </c>
      <c r="B182" s="4" t="str">
        <f t="shared" si="20"/>
        <v>S</v>
      </c>
      <c r="C182" s="4" t="s">
        <v>2</v>
      </c>
      <c r="D182" s="4" t="str">
        <f t="shared" si="21"/>
        <v>P</v>
      </c>
      <c r="E182" s="4" t="s">
        <v>180</v>
      </c>
      <c r="F182" s="4" t="str">
        <f t="shared" si="22"/>
        <v>Coa</v>
      </c>
      <c r="G182" s="4" t="s">
        <v>225</v>
      </c>
      <c r="H182" s="4" t="s">
        <v>239</v>
      </c>
      <c r="I182" s="4" t="s">
        <v>257</v>
      </c>
      <c r="J182" s="4" t="str">
        <f t="shared" si="23"/>
        <v>(P) Coal on-site processing: Spillage: coal slurry - GW quality, SW quality/TSS, TDS, pH, Pollutants (e.g. metals/trace elements/sulfides/phosphorous)</v>
      </c>
      <c r="K182" s="6">
        <v>3</v>
      </c>
      <c r="L182" s="6">
        <v>5</v>
      </c>
      <c r="M182" s="4" t="s">
        <v>310</v>
      </c>
      <c r="N182" s="6">
        <v>-2</v>
      </c>
      <c r="O182" s="6">
        <v>-1</v>
      </c>
      <c r="P182" s="4" t="s">
        <v>323</v>
      </c>
      <c r="Q182" s="5">
        <v>-0.5</v>
      </c>
      <c r="R182" s="5">
        <v>0</v>
      </c>
      <c r="S182" s="5">
        <f t="shared" si="24"/>
        <v>0.5</v>
      </c>
      <c r="T182" s="5">
        <f t="shared" si="25"/>
        <v>4</v>
      </c>
      <c r="U182" s="7">
        <f t="shared" si="26"/>
        <v>1</v>
      </c>
      <c r="V182" s="7">
        <f t="shared" si="27"/>
        <v>4</v>
      </c>
      <c r="W182" s="4">
        <f t="shared" si="28"/>
        <v>2.25</v>
      </c>
      <c r="X182" s="4">
        <f t="shared" si="29"/>
        <v>1.75</v>
      </c>
    </row>
    <row r="183" spans="1:24" ht="10.9" customHeight="1" x14ac:dyDescent="0.2">
      <c r="A183" s="4" t="s">
        <v>7</v>
      </c>
      <c r="B183" s="4" t="str">
        <f t="shared" si="20"/>
        <v>U</v>
      </c>
      <c r="C183" s="4" t="s">
        <v>3</v>
      </c>
      <c r="D183" s="4" t="str">
        <f t="shared" si="21"/>
        <v>D</v>
      </c>
      <c r="E183" s="4" t="s">
        <v>141</v>
      </c>
      <c r="F183" s="4" t="str">
        <f t="shared" si="22"/>
        <v>Gas</v>
      </c>
      <c r="G183" s="4" t="s">
        <v>143</v>
      </c>
      <c r="H183" s="4" t="s">
        <v>290</v>
      </c>
      <c r="I183" s="4" t="s">
        <v>292</v>
      </c>
      <c r="J183" s="4" t="str">
        <f t="shared" si="23"/>
        <v>(D) Gas pre-drainage, underground: drilling: Accidental intersection with major hydraulicly transmissive fault - GW flow, GW quantity/volume, change in GW pressure,  GW quantity/volume/change in GW pressure</v>
      </c>
      <c r="K183" s="6">
        <v>4</v>
      </c>
      <c r="L183" s="6">
        <v>6</v>
      </c>
      <c r="M183" s="4" t="s">
        <v>318</v>
      </c>
      <c r="N183" s="6">
        <v>-3</v>
      </c>
      <c r="O183" s="6">
        <v>-2</v>
      </c>
      <c r="P183" s="4" t="s">
        <v>323</v>
      </c>
      <c r="Q183" s="5">
        <v>-0.5</v>
      </c>
      <c r="R183" s="5">
        <v>0</v>
      </c>
      <c r="S183" s="5">
        <f t="shared" si="24"/>
        <v>0.5</v>
      </c>
      <c r="T183" s="5">
        <f t="shared" si="25"/>
        <v>4</v>
      </c>
      <c r="U183" s="7">
        <f t="shared" si="26"/>
        <v>1</v>
      </c>
      <c r="V183" s="7">
        <f t="shared" si="27"/>
        <v>4</v>
      </c>
      <c r="W183" s="4">
        <f t="shared" si="28"/>
        <v>2.25</v>
      </c>
      <c r="X183" s="4">
        <f t="shared" si="29"/>
        <v>1.75</v>
      </c>
    </row>
    <row r="184" spans="1:24" ht="10.9" customHeight="1" x14ac:dyDescent="0.2">
      <c r="A184" s="4" t="s">
        <v>6</v>
      </c>
      <c r="B184" s="4" t="str">
        <f t="shared" si="20"/>
        <v>O</v>
      </c>
      <c r="C184" s="4" t="s">
        <v>3</v>
      </c>
      <c r="D184" s="4" t="str">
        <f t="shared" si="21"/>
        <v>D</v>
      </c>
      <c r="E184" s="4" t="s">
        <v>22</v>
      </c>
      <c r="F184" s="4" t="str">
        <f t="shared" si="22"/>
        <v>Was</v>
      </c>
      <c r="G184" s="4" t="s">
        <v>215</v>
      </c>
      <c r="H184" s="4" t="s">
        <v>239</v>
      </c>
      <c r="I184" s="4" t="s">
        <v>256</v>
      </c>
      <c r="J184" s="4" t="str">
        <f t="shared" si="23"/>
        <v>(D) Waste rock blasting, excavation and storage: Fire: storage - GW quality, SW quality/TSS, Pollutants (e.g. metals/trace elements/sulfides/phosphorous)</v>
      </c>
      <c r="K184" s="6">
        <v>3</v>
      </c>
      <c r="L184" s="6">
        <v>5</v>
      </c>
      <c r="M184" s="4" t="s">
        <v>95</v>
      </c>
      <c r="N184" s="6">
        <v>-2</v>
      </c>
      <c r="O184" s="6">
        <v>-1</v>
      </c>
      <c r="P184" s="4" t="s">
        <v>323</v>
      </c>
      <c r="Q184" s="5">
        <v>-0.5</v>
      </c>
      <c r="R184" s="5">
        <v>0</v>
      </c>
      <c r="S184" s="5">
        <f t="shared" si="24"/>
        <v>0.5</v>
      </c>
      <c r="T184" s="5">
        <f t="shared" si="25"/>
        <v>4</v>
      </c>
      <c r="U184" s="7">
        <f t="shared" si="26"/>
        <v>1</v>
      </c>
      <c r="V184" s="7">
        <f t="shared" si="27"/>
        <v>4</v>
      </c>
      <c r="W184" s="4">
        <f t="shared" si="28"/>
        <v>2.25</v>
      </c>
      <c r="X184" s="4">
        <f t="shared" si="29"/>
        <v>1.75</v>
      </c>
    </row>
    <row r="185" spans="1:24" ht="10.9" customHeight="1" x14ac:dyDescent="0.2">
      <c r="A185" s="4" t="s">
        <v>6</v>
      </c>
      <c r="B185" s="4" t="str">
        <f t="shared" si="20"/>
        <v>O</v>
      </c>
      <c r="C185" s="4" t="s">
        <v>2</v>
      </c>
      <c r="D185" s="4" t="str">
        <f t="shared" si="21"/>
        <v>P</v>
      </c>
      <c r="E185" s="4" t="s">
        <v>22</v>
      </c>
      <c r="F185" s="4" t="str">
        <f t="shared" si="22"/>
        <v>Was</v>
      </c>
      <c r="G185" s="4" t="s">
        <v>215</v>
      </c>
      <c r="H185" s="4" t="s">
        <v>239</v>
      </c>
      <c r="I185" s="4" t="s">
        <v>256</v>
      </c>
      <c r="J185" s="4" t="str">
        <f t="shared" si="23"/>
        <v>(P) Waste rock blasting, excavation and storage: Fire: storage - GW quality, SW quality/TSS, Pollutants (e.g. metals/trace elements/sulfides/phosphorous)</v>
      </c>
      <c r="K185" s="6">
        <v>3</v>
      </c>
      <c r="L185" s="6">
        <v>5</v>
      </c>
      <c r="M185" s="4" t="s">
        <v>95</v>
      </c>
      <c r="N185" s="6">
        <v>-2</v>
      </c>
      <c r="O185" s="6">
        <v>-1</v>
      </c>
      <c r="P185" s="4" t="s">
        <v>323</v>
      </c>
      <c r="Q185" s="5">
        <v>-0.5</v>
      </c>
      <c r="R185" s="5">
        <v>0</v>
      </c>
      <c r="S185" s="5">
        <f t="shared" si="24"/>
        <v>0.5</v>
      </c>
      <c r="T185" s="5">
        <f t="shared" si="25"/>
        <v>4</v>
      </c>
      <c r="U185" s="7">
        <f t="shared" si="26"/>
        <v>1</v>
      </c>
      <c r="V185" s="7">
        <f t="shared" si="27"/>
        <v>4</v>
      </c>
      <c r="W185" s="4">
        <f t="shared" si="28"/>
        <v>2.25</v>
      </c>
      <c r="X185" s="4">
        <f t="shared" si="29"/>
        <v>1.75</v>
      </c>
    </row>
    <row r="186" spans="1:24" ht="10.9" customHeight="1" x14ac:dyDescent="0.2">
      <c r="A186" s="4" t="s">
        <v>7</v>
      </c>
      <c r="B186" s="4" t="str">
        <f t="shared" si="20"/>
        <v>U</v>
      </c>
      <c r="C186" s="4" t="s">
        <v>2</v>
      </c>
      <c r="D186" s="4" t="str">
        <f t="shared" si="21"/>
        <v>P</v>
      </c>
      <c r="E186" s="4" t="s">
        <v>179</v>
      </c>
      <c r="F186" s="4" t="str">
        <f t="shared" si="22"/>
        <v>Coa</v>
      </c>
      <c r="G186" s="4" t="s">
        <v>92</v>
      </c>
      <c r="H186" s="4" t="s">
        <v>239</v>
      </c>
      <c r="I186" s="4" t="s">
        <v>256</v>
      </c>
      <c r="J186" s="4" t="str">
        <f t="shared" si="23"/>
        <v>(P) Coal on-site transport: Fire - GW quality, SW quality/TSS, Pollutants (e.g. metals/trace elements/sulfides/phosphorous)</v>
      </c>
      <c r="K186" s="6">
        <v>3</v>
      </c>
      <c r="L186" s="6">
        <v>5</v>
      </c>
      <c r="M186" s="4" t="s">
        <v>313</v>
      </c>
      <c r="N186" s="6">
        <v>-2</v>
      </c>
      <c r="O186" s="6">
        <v>-1</v>
      </c>
      <c r="P186" s="4" t="s">
        <v>323</v>
      </c>
      <c r="Q186" s="5">
        <v>-0.5</v>
      </c>
      <c r="R186" s="5">
        <v>0</v>
      </c>
      <c r="S186" s="5">
        <f t="shared" si="24"/>
        <v>0.5</v>
      </c>
      <c r="T186" s="5">
        <f t="shared" si="25"/>
        <v>4</v>
      </c>
      <c r="U186" s="7">
        <f t="shared" si="26"/>
        <v>1</v>
      </c>
      <c r="V186" s="7">
        <f t="shared" si="27"/>
        <v>4</v>
      </c>
      <c r="W186" s="4">
        <f t="shared" si="28"/>
        <v>2.25</v>
      </c>
      <c r="X186" s="4">
        <f t="shared" si="29"/>
        <v>1.75</v>
      </c>
    </row>
    <row r="187" spans="1:24" ht="10.9" customHeight="1" x14ac:dyDescent="0.2">
      <c r="A187" s="4" t="s">
        <v>7</v>
      </c>
      <c r="B187" s="4" t="str">
        <f t="shared" si="20"/>
        <v>U</v>
      </c>
      <c r="C187" s="4" t="s">
        <v>3</v>
      </c>
      <c r="D187" s="4" t="str">
        <f t="shared" si="21"/>
        <v>D</v>
      </c>
      <c r="E187" s="4" t="s">
        <v>130</v>
      </c>
      <c r="F187" s="4" t="str">
        <f t="shared" si="22"/>
        <v>Min</v>
      </c>
      <c r="G187" s="4" t="s">
        <v>227</v>
      </c>
      <c r="H187" s="4" t="s">
        <v>114</v>
      </c>
      <c r="I187" s="4" t="s">
        <v>282</v>
      </c>
      <c r="J187" s="4" t="str">
        <f t="shared" si="23"/>
        <v>(D) Mine access (adit / incline) construction: Spillage: e.g. fuel - GW quality/Hydrocarbons</v>
      </c>
      <c r="K187" s="6">
        <v>3</v>
      </c>
      <c r="L187" s="6">
        <v>4</v>
      </c>
      <c r="M187" s="4" t="s">
        <v>310</v>
      </c>
      <c r="N187" s="6">
        <v>-1.5</v>
      </c>
      <c r="O187" s="6">
        <v>0</v>
      </c>
      <c r="P187" s="4" t="s">
        <v>323</v>
      </c>
      <c r="Q187" s="5">
        <v>-0.5</v>
      </c>
      <c r="R187" s="5">
        <v>-0.5</v>
      </c>
      <c r="S187" s="5">
        <f t="shared" si="24"/>
        <v>1</v>
      </c>
      <c r="T187" s="5">
        <f t="shared" si="25"/>
        <v>3.5</v>
      </c>
      <c r="U187" s="7">
        <f t="shared" si="26"/>
        <v>1.5</v>
      </c>
      <c r="V187" s="7">
        <f t="shared" si="27"/>
        <v>4</v>
      </c>
      <c r="W187" s="4">
        <f t="shared" si="28"/>
        <v>2.25</v>
      </c>
      <c r="X187" s="4">
        <f t="shared" si="29"/>
        <v>1.25</v>
      </c>
    </row>
    <row r="188" spans="1:24" ht="10.9" customHeight="1" x14ac:dyDescent="0.2">
      <c r="A188" s="4" t="s">
        <v>7</v>
      </c>
      <c r="B188" s="4" t="str">
        <f t="shared" si="20"/>
        <v>U</v>
      </c>
      <c r="C188" s="4" t="s">
        <v>3</v>
      </c>
      <c r="D188" s="4" t="str">
        <f t="shared" si="21"/>
        <v>D</v>
      </c>
      <c r="E188" s="4" t="s">
        <v>131</v>
      </c>
      <c r="F188" s="4" t="str">
        <f t="shared" si="22"/>
        <v>Min</v>
      </c>
      <c r="G188" s="4" t="s">
        <v>227</v>
      </c>
      <c r="H188" s="4" t="s">
        <v>114</v>
      </c>
      <c r="I188" s="4" t="s">
        <v>282</v>
      </c>
      <c r="J188" s="4" t="str">
        <f t="shared" si="23"/>
        <v>(D) Mine access (shaft / incline) construction: Spillage: e.g. fuel - GW quality/Hydrocarbons</v>
      </c>
      <c r="K188" s="6">
        <v>3</v>
      </c>
      <c r="L188" s="6">
        <v>4</v>
      </c>
      <c r="M188" s="4" t="s">
        <v>310</v>
      </c>
      <c r="N188" s="6">
        <v>-1.5</v>
      </c>
      <c r="O188" s="6">
        <v>0</v>
      </c>
      <c r="P188" s="4" t="s">
        <v>323</v>
      </c>
      <c r="Q188" s="5">
        <v>-0.5</v>
      </c>
      <c r="R188" s="5">
        <v>-0.5</v>
      </c>
      <c r="S188" s="5">
        <f t="shared" si="24"/>
        <v>1</v>
      </c>
      <c r="T188" s="5">
        <f t="shared" si="25"/>
        <v>3.5</v>
      </c>
      <c r="U188" s="7">
        <f t="shared" si="26"/>
        <v>1.5</v>
      </c>
      <c r="V188" s="7">
        <f t="shared" si="27"/>
        <v>4</v>
      </c>
      <c r="W188" s="4">
        <f t="shared" si="28"/>
        <v>2.25</v>
      </c>
      <c r="X188" s="4">
        <f t="shared" si="29"/>
        <v>1.25</v>
      </c>
    </row>
    <row r="189" spans="1:24" x14ac:dyDescent="0.2">
      <c r="A189" s="4" t="s">
        <v>6</v>
      </c>
      <c r="B189" s="4" t="str">
        <f t="shared" si="20"/>
        <v>O</v>
      </c>
      <c r="C189" s="4" t="s">
        <v>3</v>
      </c>
      <c r="D189" s="4" t="str">
        <f t="shared" si="21"/>
        <v>D</v>
      </c>
      <c r="E189" s="4" t="s">
        <v>22</v>
      </c>
      <c r="F189" s="4" t="str">
        <f t="shared" si="22"/>
        <v>Was</v>
      </c>
      <c r="G189" s="4" t="s">
        <v>228</v>
      </c>
      <c r="H189" s="4" t="s">
        <v>115</v>
      </c>
      <c r="I189" s="4" t="s">
        <v>282</v>
      </c>
      <c r="J189" s="4" t="str">
        <f t="shared" si="23"/>
        <v>(D) Waste rock blasting, excavation and storage: Spillage: during explosive preparation - SW quality/Hydrocarbons</v>
      </c>
      <c r="K189" s="6">
        <v>3</v>
      </c>
      <c r="L189" s="6">
        <v>4</v>
      </c>
      <c r="M189" s="4" t="s">
        <v>310</v>
      </c>
      <c r="N189" s="6">
        <v>-1.5</v>
      </c>
      <c r="O189" s="6">
        <v>0</v>
      </c>
      <c r="P189" s="4" t="s">
        <v>323</v>
      </c>
      <c r="Q189" s="5">
        <v>-0.5</v>
      </c>
      <c r="R189" s="5">
        <v>-0.5</v>
      </c>
      <c r="S189" s="5">
        <f t="shared" si="24"/>
        <v>1</v>
      </c>
      <c r="T189" s="5">
        <f t="shared" si="25"/>
        <v>3.5</v>
      </c>
      <c r="U189" s="7">
        <f t="shared" si="26"/>
        <v>1.5</v>
      </c>
      <c r="V189" s="7">
        <f t="shared" si="27"/>
        <v>4</v>
      </c>
      <c r="W189" s="4">
        <f t="shared" si="28"/>
        <v>2.25</v>
      </c>
      <c r="X189" s="4">
        <f t="shared" si="29"/>
        <v>1.25</v>
      </c>
    </row>
    <row r="190" spans="1:24" x14ac:dyDescent="0.2">
      <c r="A190" s="4" t="s">
        <v>6</v>
      </c>
      <c r="B190" s="4" t="str">
        <f t="shared" si="20"/>
        <v>O</v>
      </c>
      <c r="C190" s="4" t="s">
        <v>2</v>
      </c>
      <c r="D190" s="4" t="str">
        <f t="shared" si="21"/>
        <v>P</v>
      </c>
      <c r="E190" s="4" t="s">
        <v>22</v>
      </c>
      <c r="F190" s="4" t="str">
        <f t="shared" si="22"/>
        <v>Was</v>
      </c>
      <c r="G190" s="4" t="s">
        <v>228</v>
      </c>
      <c r="H190" s="4" t="s">
        <v>115</v>
      </c>
      <c r="I190" s="4" t="s">
        <v>282</v>
      </c>
      <c r="J190" s="4" t="str">
        <f t="shared" si="23"/>
        <v>(P) Waste rock blasting, excavation and storage: Spillage: during explosive preparation - SW quality/Hydrocarbons</v>
      </c>
      <c r="K190" s="6">
        <v>3</v>
      </c>
      <c r="L190" s="6">
        <v>4</v>
      </c>
      <c r="M190" s="4" t="s">
        <v>310</v>
      </c>
      <c r="N190" s="6">
        <v>-1.5</v>
      </c>
      <c r="O190" s="6">
        <v>0</v>
      </c>
      <c r="P190" s="4" t="s">
        <v>323</v>
      </c>
      <c r="Q190" s="5">
        <v>-0.5</v>
      </c>
      <c r="R190" s="5">
        <v>-0.5</v>
      </c>
      <c r="S190" s="5">
        <f t="shared" si="24"/>
        <v>1</v>
      </c>
      <c r="T190" s="5">
        <f t="shared" si="25"/>
        <v>3.5</v>
      </c>
      <c r="U190" s="7">
        <f t="shared" si="26"/>
        <v>1.5</v>
      </c>
      <c r="V190" s="7">
        <f t="shared" si="27"/>
        <v>4</v>
      </c>
      <c r="W190" s="4">
        <f t="shared" si="28"/>
        <v>2.25</v>
      </c>
      <c r="X190" s="4">
        <f t="shared" si="29"/>
        <v>1.25</v>
      </c>
    </row>
    <row r="191" spans="1:24" x14ac:dyDescent="0.2">
      <c r="A191" s="4" t="s">
        <v>7</v>
      </c>
      <c r="B191" s="4" t="str">
        <f t="shared" si="20"/>
        <v>U</v>
      </c>
      <c r="C191" s="4" t="s">
        <v>3</v>
      </c>
      <c r="D191" s="4" t="str">
        <f t="shared" si="21"/>
        <v>D</v>
      </c>
      <c r="E191" s="4" t="s">
        <v>135</v>
      </c>
      <c r="F191" s="4" t="str">
        <f t="shared" si="22"/>
        <v>Was</v>
      </c>
      <c r="G191" s="4" t="s">
        <v>228</v>
      </c>
      <c r="H191" s="4" t="s">
        <v>115</v>
      </c>
      <c r="I191" s="4" t="s">
        <v>282</v>
      </c>
      <c r="J191" s="4" t="str">
        <f t="shared" si="23"/>
        <v>(D) Waste rock removal and storage during construction of mine access (adit/shaft/incline): Spillage: during explosive preparation - SW quality/Hydrocarbons</v>
      </c>
      <c r="K191" s="6">
        <v>3</v>
      </c>
      <c r="L191" s="6">
        <v>4</v>
      </c>
      <c r="M191" s="4" t="s">
        <v>310</v>
      </c>
      <c r="N191" s="6">
        <v>-1.5</v>
      </c>
      <c r="O191" s="6">
        <v>0</v>
      </c>
      <c r="P191" s="4" t="s">
        <v>323</v>
      </c>
      <c r="Q191" s="5">
        <v>-0.5</v>
      </c>
      <c r="R191" s="5">
        <v>-0.5</v>
      </c>
      <c r="S191" s="5">
        <f t="shared" si="24"/>
        <v>1</v>
      </c>
      <c r="T191" s="5">
        <f t="shared" si="25"/>
        <v>3.5</v>
      </c>
      <c r="U191" s="7">
        <f t="shared" si="26"/>
        <v>1.5</v>
      </c>
      <c r="V191" s="7">
        <f t="shared" si="27"/>
        <v>4</v>
      </c>
      <c r="W191" s="4">
        <f t="shared" si="28"/>
        <v>2.25</v>
      </c>
      <c r="X191" s="4">
        <f t="shared" si="29"/>
        <v>1.25</v>
      </c>
    </row>
    <row r="192" spans="1:24" x14ac:dyDescent="0.2">
      <c r="A192" s="4" t="s">
        <v>6</v>
      </c>
      <c r="B192" s="4" t="str">
        <f t="shared" si="20"/>
        <v>O</v>
      </c>
      <c r="C192" s="4" t="s">
        <v>1</v>
      </c>
      <c r="D192" s="4" t="str">
        <f t="shared" si="21"/>
        <v>E</v>
      </c>
      <c r="E192" s="4" t="s">
        <v>209</v>
      </c>
      <c r="F192" s="4" t="str">
        <f t="shared" si="22"/>
        <v>Sur</v>
      </c>
      <c r="G192" s="4" t="s">
        <v>78</v>
      </c>
      <c r="H192" s="4" t="s">
        <v>239</v>
      </c>
      <c r="I192" s="4" t="s">
        <v>259</v>
      </c>
      <c r="J192" s="4" t="str">
        <f t="shared" si="23"/>
        <v>(E) Surface water and mud storage and evaporation: Overflow and/or loss of containment - GW quality, SW quality/TSS, Drilling mud products, TDS</v>
      </c>
      <c r="K192" s="6">
        <v>3</v>
      </c>
      <c r="L192" s="6">
        <v>4</v>
      </c>
      <c r="M192" s="4" t="s">
        <v>314</v>
      </c>
      <c r="N192" s="6">
        <v>-1.5</v>
      </c>
      <c r="O192" s="6">
        <v>-0.5</v>
      </c>
      <c r="P192" s="4" t="s">
        <v>324</v>
      </c>
      <c r="Q192" s="5">
        <v>-0.5</v>
      </c>
      <c r="R192" s="5">
        <v>0</v>
      </c>
      <c r="S192" s="5">
        <f t="shared" si="24"/>
        <v>1</v>
      </c>
      <c r="T192" s="5">
        <f t="shared" si="25"/>
        <v>3.5</v>
      </c>
      <c r="U192" s="7">
        <f t="shared" si="26"/>
        <v>1.5</v>
      </c>
      <c r="V192" s="7">
        <f t="shared" si="27"/>
        <v>3.5</v>
      </c>
      <c r="W192" s="4">
        <f t="shared" si="28"/>
        <v>2.25</v>
      </c>
      <c r="X192" s="4">
        <f t="shared" si="29"/>
        <v>1.25</v>
      </c>
    </row>
    <row r="193" spans="1:24" x14ac:dyDescent="0.2">
      <c r="A193" s="4" t="s">
        <v>7</v>
      </c>
      <c r="B193" s="4" t="str">
        <f t="shared" si="20"/>
        <v>U</v>
      </c>
      <c r="C193" s="4" t="s">
        <v>3</v>
      </c>
      <c r="D193" s="4" t="str">
        <f t="shared" si="21"/>
        <v>D</v>
      </c>
      <c r="E193" s="4" t="s">
        <v>212</v>
      </c>
      <c r="F193" s="4" t="str">
        <f t="shared" si="22"/>
        <v>Gas</v>
      </c>
      <c r="G193" s="4" t="s">
        <v>136</v>
      </c>
      <c r="H193" s="4" t="s">
        <v>239</v>
      </c>
      <c r="I193" s="4" t="s">
        <v>259</v>
      </c>
      <c r="J193" s="4" t="str">
        <f t="shared" si="23"/>
        <v>(D) Gas pre-drainage, surface to inseam: Surface water and mud storage and evaporation: Overflow and/or loss of containment of water/mud storage - GW quality, SW quality/TSS, Drilling mud products, TDS</v>
      </c>
      <c r="K193" s="6">
        <v>3</v>
      </c>
      <c r="L193" s="6">
        <v>4</v>
      </c>
      <c r="M193" s="4" t="s">
        <v>314</v>
      </c>
      <c r="N193" s="6">
        <v>-1.5</v>
      </c>
      <c r="O193" s="6">
        <v>-0.5</v>
      </c>
      <c r="P193" s="4" t="s">
        <v>324</v>
      </c>
      <c r="Q193" s="5">
        <v>-0.5</v>
      </c>
      <c r="R193" s="5">
        <v>0</v>
      </c>
      <c r="S193" s="5">
        <f t="shared" si="24"/>
        <v>1</v>
      </c>
      <c r="T193" s="5">
        <f t="shared" si="25"/>
        <v>3.5</v>
      </c>
      <c r="U193" s="7">
        <f t="shared" si="26"/>
        <v>1.5</v>
      </c>
      <c r="V193" s="7">
        <f t="shared" si="27"/>
        <v>3.5</v>
      </c>
      <c r="W193" s="4">
        <f t="shared" si="28"/>
        <v>2.25</v>
      </c>
      <c r="X193" s="4">
        <f t="shared" si="29"/>
        <v>1.25</v>
      </c>
    </row>
    <row r="194" spans="1:24" x14ac:dyDescent="0.2">
      <c r="A194" s="4" t="s">
        <v>7</v>
      </c>
      <c r="B194" s="4" t="str">
        <f t="shared" ref="B194:B257" si="30">LEFT(A194,1)</f>
        <v>U</v>
      </c>
      <c r="C194" s="4" t="s">
        <v>3</v>
      </c>
      <c r="D194" s="4" t="str">
        <f t="shared" ref="D194:D257" si="31">LEFT(C194,1)</f>
        <v>D</v>
      </c>
      <c r="E194" s="4" t="s">
        <v>210</v>
      </c>
      <c r="F194" s="4" t="str">
        <f t="shared" ref="F194:F257" si="32">LEFT(E194,3)</f>
        <v>Min</v>
      </c>
      <c r="G194" s="4" t="s">
        <v>136</v>
      </c>
      <c r="H194" s="4" t="s">
        <v>239</v>
      </c>
      <c r="I194" s="4" t="s">
        <v>259</v>
      </c>
      <c r="J194" s="4" t="str">
        <f t="shared" ref="J194:J257" si="33">"("&amp;D194&amp;") "&amp;E194&amp;": "&amp;G194&amp;" - "&amp;H194&amp;"/"&amp;I194</f>
        <v>(D) Mine dewatering drilling: Surface water and mud storage and evaporation: Overflow and/or loss of containment of water/mud storage - GW quality, SW quality/TSS, Drilling mud products, TDS</v>
      </c>
      <c r="K194" s="6">
        <v>3</v>
      </c>
      <c r="L194" s="6">
        <v>4</v>
      </c>
      <c r="M194" s="4" t="s">
        <v>314</v>
      </c>
      <c r="N194" s="6">
        <v>-1.5</v>
      </c>
      <c r="O194" s="6">
        <v>-0.5</v>
      </c>
      <c r="P194" s="4" t="s">
        <v>324</v>
      </c>
      <c r="Q194" s="5">
        <v>-0.5</v>
      </c>
      <c r="R194" s="5">
        <v>0</v>
      </c>
      <c r="S194" s="5">
        <f t="shared" ref="S194:S257" si="34">K194+N194+Q194</f>
        <v>1</v>
      </c>
      <c r="T194" s="5">
        <f t="shared" ref="T194:T257" si="35">L194+O194+R194</f>
        <v>3.5</v>
      </c>
      <c r="U194" s="7">
        <f t="shared" ref="U194:U257" si="36">$K194+$N194</f>
        <v>1.5</v>
      </c>
      <c r="V194" s="7">
        <f t="shared" ref="V194:V257" si="37">$L194+$O194</f>
        <v>3.5</v>
      </c>
      <c r="W194" s="4">
        <f t="shared" ref="W194:W257" si="38">T194-(T194-S194)/2</f>
        <v>2.25</v>
      </c>
      <c r="X194" s="4">
        <f t="shared" ref="X194:X257" si="39">(T194-S194)/2</f>
        <v>1.25</v>
      </c>
    </row>
    <row r="195" spans="1:24" x14ac:dyDescent="0.2">
      <c r="A195" s="4" t="s">
        <v>7</v>
      </c>
      <c r="B195" s="4" t="str">
        <f t="shared" si="30"/>
        <v>U</v>
      </c>
      <c r="C195" s="4" t="s">
        <v>1</v>
      </c>
      <c r="D195" s="4" t="str">
        <f t="shared" si="31"/>
        <v>E</v>
      </c>
      <c r="E195" s="4" t="s">
        <v>209</v>
      </c>
      <c r="F195" s="4" t="str">
        <f t="shared" si="32"/>
        <v>Sur</v>
      </c>
      <c r="G195" s="4" t="s">
        <v>78</v>
      </c>
      <c r="H195" s="4" t="s">
        <v>239</v>
      </c>
      <c r="I195" s="4" t="s">
        <v>259</v>
      </c>
      <c r="J195" s="4" t="str">
        <f t="shared" si="33"/>
        <v>(E) Surface water and mud storage and evaporation: Overflow and/or loss of containment - GW quality, SW quality/TSS, Drilling mud products, TDS</v>
      </c>
      <c r="K195" s="6">
        <v>3</v>
      </c>
      <c r="L195" s="6">
        <v>4</v>
      </c>
      <c r="M195" s="4" t="s">
        <v>314</v>
      </c>
      <c r="N195" s="6">
        <v>-1.5</v>
      </c>
      <c r="O195" s="6">
        <v>-0.5</v>
      </c>
      <c r="P195" s="4" t="s">
        <v>324</v>
      </c>
      <c r="Q195" s="5">
        <v>-0.5</v>
      </c>
      <c r="R195" s="5">
        <v>0</v>
      </c>
      <c r="S195" s="5">
        <f t="shared" si="34"/>
        <v>1</v>
      </c>
      <c r="T195" s="5">
        <f t="shared" si="35"/>
        <v>3.5</v>
      </c>
      <c r="U195" s="7">
        <f t="shared" si="36"/>
        <v>1.5</v>
      </c>
      <c r="V195" s="7">
        <f t="shared" si="37"/>
        <v>3.5</v>
      </c>
      <c r="W195" s="4">
        <f t="shared" si="38"/>
        <v>2.25</v>
      </c>
      <c r="X195" s="4">
        <f t="shared" si="39"/>
        <v>1.25</v>
      </c>
    </row>
    <row r="196" spans="1:24" x14ac:dyDescent="0.2">
      <c r="A196" s="4" t="s">
        <v>7</v>
      </c>
      <c r="B196" s="4" t="str">
        <f t="shared" si="30"/>
        <v>U</v>
      </c>
      <c r="C196" s="4" t="s">
        <v>2</v>
      </c>
      <c r="D196" s="4" t="str">
        <f t="shared" si="31"/>
        <v>P</v>
      </c>
      <c r="E196" s="4" t="s">
        <v>211</v>
      </c>
      <c r="F196" s="4" t="str">
        <f t="shared" si="32"/>
        <v>Gas</v>
      </c>
      <c r="G196" s="4" t="s">
        <v>136</v>
      </c>
      <c r="H196" s="4" t="s">
        <v>239</v>
      </c>
      <c r="I196" s="4" t="s">
        <v>259</v>
      </c>
      <c r="J196" s="4" t="str">
        <f t="shared" si="33"/>
        <v>(P) Gas post-drainage, surface to goaf: Surface water and mud storage and evaporation: Overflow and/or loss of containment of water/mud storage - GW quality, SW quality/TSS, Drilling mud products, TDS</v>
      </c>
      <c r="K196" s="6">
        <v>3</v>
      </c>
      <c r="L196" s="6">
        <v>4</v>
      </c>
      <c r="M196" s="4" t="s">
        <v>314</v>
      </c>
      <c r="N196" s="6">
        <v>-1.5</v>
      </c>
      <c r="O196" s="6">
        <v>-0.5</v>
      </c>
      <c r="P196" s="4" t="s">
        <v>324</v>
      </c>
      <c r="Q196" s="5">
        <v>-0.5</v>
      </c>
      <c r="R196" s="5">
        <v>0</v>
      </c>
      <c r="S196" s="5">
        <f t="shared" si="34"/>
        <v>1</v>
      </c>
      <c r="T196" s="5">
        <f t="shared" si="35"/>
        <v>3.5</v>
      </c>
      <c r="U196" s="7">
        <f t="shared" si="36"/>
        <v>1.5</v>
      </c>
      <c r="V196" s="7">
        <f t="shared" si="37"/>
        <v>3.5</v>
      </c>
      <c r="W196" s="4">
        <f t="shared" si="38"/>
        <v>2.25</v>
      </c>
      <c r="X196" s="4">
        <f t="shared" si="39"/>
        <v>1.25</v>
      </c>
    </row>
    <row r="197" spans="1:24" x14ac:dyDescent="0.2">
      <c r="A197" s="4" t="s">
        <v>6</v>
      </c>
      <c r="B197" s="4" t="str">
        <f t="shared" si="30"/>
        <v>O</v>
      </c>
      <c r="C197" s="4" t="s">
        <v>1</v>
      </c>
      <c r="D197" s="4" t="str">
        <f t="shared" si="31"/>
        <v>E</v>
      </c>
      <c r="E197" s="4" t="s">
        <v>12</v>
      </c>
      <c r="F197" s="4" t="str">
        <f t="shared" si="32"/>
        <v>Gro</v>
      </c>
      <c r="G197" s="4" t="s">
        <v>58</v>
      </c>
      <c r="H197" s="4" t="s">
        <v>115</v>
      </c>
      <c r="I197" s="4" t="s">
        <v>61</v>
      </c>
      <c r="J197" s="4" t="str">
        <f t="shared" si="33"/>
        <v>(E) Ground-based geophysics: Soil erosion following heavy rainfall - SW quality/TSS</v>
      </c>
      <c r="K197" s="6">
        <v>3</v>
      </c>
      <c r="L197" s="6">
        <v>4</v>
      </c>
      <c r="M197" s="4" t="s">
        <v>315</v>
      </c>
      <c r="N197" s="6">
        <v>-2.5</v>
      </c>
      <c r="O197" s="6">
        <v>-0.5</v>
      </c>
      <c r="P197" s="4" t="s">
        <v>65</v>
      </c>
      <c r="Q197" s="5">
        <v>0</v>
      </c>
      <c r="R197" s="5">
        <v>0</v>
      </c>
      <c r="S197" s="5">
        <f t="shared" si="34"/>
        <v>0.5</v>
      </c>
      <c r="T197" s="5">
        <f t="shared" si="35"/>
        <v>3.5</v>
      </c>
      <c r="U197" s="7">
        <f t="shared" si="36"/>
        <v>0.5</v>
      </c>
      <c r="V197" s="7">
        <f t="shared" si="37"/>
        <v>3.5</v>
      </c>
      <c r="W197" s="4">
        <f t="shared" si="38"/>
        <v>2</v>
      </c>
      <c r="X197" s="4">
        <f t="shared" si="39"/>
        <v>1.5</v>
      </c>
    </row>
    <row r="198" spans="1:24" x14ac:dyDescent="0.2">
      <c r="A198" s="4" t="s">
        <v>6</v>
      </c>
      <c r="B198" s="4" t="str">
        <f t="shared" si="30"/>
        <v>O</v>
      </c>
      <c r="C198" s="4" t="s">
        <v>1</v>
      </c>
      <c r="D198" s="4" t="str">
        <f t="shared" si="31"/>
        <v>E</v>
      </c>
      <c r="E198" s="4" t="s">
        <v>205</v>
      </c>
      <c r="F198" s="4" t="str">
        <f t="shared" si="32"/>
        <v>Sit</v>
      </c>
      <c r="G198" s="4" t="s">
        <v>85</v>
      </c>
      <c r="H198" s="4" t="s">
        <v>115</v>
      </c>
      <c r="I198" s="4" t="s">
        <v>259</v>
      </c>
      <c r="J198" s="4" t="str">
        <f t="shared" si="33"/>
        <v>(E) Site clean-up and rehabilitation: Mud and drill cutting spillage - SW quality/TSS, Drilling mud products, TDS</v>
      </c>
      <c r="K198" s="6">
        <v>3</v>
      </c>
      <c r="L198" s="6">
        <v>4</v>
      </c>
      <c r="M198" s="4" t="s">
        <v>310</v>
      </c>
      <c r="N198" s="6">
        <v>-1.5</v>
      </c>
      <c r="O198" s="6">
        <v>-0.5</v>
      </c>
      <c r="P198" s="4" t="s">
        <v>321</v>
      </c>
      <c r="Q198" s="5">
        <v>-0.5</v>
      </c>
      <c r="R198" s="5">
        <v>-0.5</v>
      </c>
      <c r="S198" s="5">
        <f t="shared" si="34"/>
        <v>1</v>
      </c>
      <c r="T198" s="5">
        <f t="shared" si="35"/>
        <v>3</v>
      </c>
      <c r="U198" s="7">
        <f t="shared" si="36"/>
        <v>1.5</v>
      </c>
      <c r="V198" s="7">
        <f t="shared" si="37"/>
        <v>3.5</v>
      </c>
      <c r="W198" s="4">
        <f t="shared" si="38"/>
        <v>2</v>
      </c>
      <c r="X198" s="4">
        <f t="shared" si="39"/>
        <v>1</v>
      </c>
    </row>
    <row r="199" spans="1:24" x14ac:dyDescent="0.2">
      <c r="A199" s="4" t="s">
        <v>7</v>
      </c>
      <c r="B199" s="4" t="str">
        <f t="shared" si="30"/>
        <v>U</v>
      </c>
      <c r="C199" s="4" t="s">
        <v>1</v>
      </c>
      <c r="D199" s="4" t="str">
        <f t="shared" si="31"/>
        <v>E</v>
      </c>
      <c r="E199" s="4" t="s">
        <v>205</v>
      </c>
      <c r="F199" s="4" t="str">
        <f t="shared" si="32"/>
        <v>Sit</v>
      </c>
      <c r="G199" s="4" t="s">
        <v>85</v>
      </c>
      <c r="H199" s="4" t="s">
        <v>115</v>
      </c>
      <c r="I199" s="4" t="s">
        <v>259</v>
      </c>
      <c r="J199" s="4" t="str">
        <f t="shared" si="33"/>
        <v>(E) Site clean-up and rehabilitation: Mud and drill cutting spillage - SW quality/TSS, Drilling mud products, TDS</v>
      </c>
      <c r="K199" s="6">
        <v>3</v>
      </c>
      <c r="L199" s="6">
        <v>4</v>
      </c>
      <c r="M199" s="4" t="s">
        <v>310</v>
      </c>
      <c r="N199" s="6">
        <v>-1.5</v>
      </c>
      <c r="O199" s="6">
        <v>-0.5</v>
      </c>
      <c r="P199" s="4" t="s">
        <v>321</v>
      </c>
      <c r="Q199" s="5">
        <v>-0.5</v>
      </c>
      <c r="R199" s="5">
        <v>-0.5</v>
      </c>
      <c r="S199" s="5">
        <f t="shared" si="34"/>
        <v>1</v>
      </c>
      <c r="T199" s="5">
        <f t="shared" si="35"/>
        <v>3</v>
      </c>
      <c r="U199" s="7">
        <f t="shared" si="36"/>
        <v>1.5</v>
      </c>
      <c r="V199" s="7">
        <f t="shared" si="37"/>
        <v>3.5</v>
      </c>
      <c r="W199" s="4">
        <f t="shared" si="38"/>
        <v>2</v>
      </c>
      <c r="X199" s="4">
        <f t="shared" si="39"/>
        <v>1</v>
      </c>
    </row>
    <row r="200" spans="1:24" x14ac:dyDescent="0.2">
      <c r="A200" s="4" t="s">
        <v>7</v>
      </c>
      <c r="B200" s="4" t="str">
        <f t="shared" si="30"/>
        <v>U</v>
      </c>
      <c r="C200" s="4" t="s">
        <v>2</v>
      </c>
      <c r="D200" s="4" t="str">
        <f t="shared" si="31"/>
        <v>P</v>
      </c>
      <c r="E200" s="4" t="s">
        <v>206</v>
      </c>
      <c r="F200" s="4" t="str">
        <f t="shared" si="32"/>
        <v>Gas</v>
      </c>
      <c r="G200" s="4" t="s">
        <v>85</v>
      </c>
      <c r="H200" s="4" t="s">
        <v>115</v>
      </c>
      <c r="I200" s="4" t="s">
        <v>259</v>
      </c>
      <c r="J200" s="4" t="str">
        <f t="shared" si="33"/>
        <v>(P) Gas post-drainage, surface to goaf: site clean-up and rehabilitation: Mud and drill cutting spillage - SW quality/TSS, Drilling mud products, TDS</v>
      </c>
      <c r="K200" s="6">
        <v>3</v>
      </c>
      <c r="L200" s="6">
        <v>4</v>
      </c>
      <c r="M200" s="4" t="s">
        <v>310</v>
      </c>
      <c r="N200" s="6">
        <v>-1.5</v>
      </c>
      <c r="O200" s="6">
        <v>-0.5</v>
      </c>
      <c r="P200" s="4" t="s">
        <v>321</v>
      </c>
      <c r="Q200" s="5">
        <v>-0.5</v>
      </c>
      <c r="R200" s="5">
        <v>-0.5</v>
      </c>
      <c r="S200" s="5">
        <f t="shared" si="34"/>
        <v>1</v>
      </c>
      <c r="T200" s="5">
        <f t="shared" si="35"/>
        <v>3</v>
      </c>
      <c r="U200" s="7">
        <f t="shared" si="36"/>
        <v>1.5</v>
      </c>
      <c r="V200" s="7">
        <f t="shared" si="37"/>
        <v>3.5</v>
      </c>
      <c r="W200" s="4">
        <f t="shared" si="38"/>
        <v>2</v>
      </c>
      <c r="X200" s="4">
        <f t="shared" si="39"/>
        <v>1</v>
      </c>
    </row>
    <row r="201" spans="1:24" x14ac:dyDescent="0.2">
      <c r="A201" s="4" t="s">
        <v>7</v>
      </c>
      <c r="B201" s="4" t="str">
        <f t="shared" si="30"/>
        <v>U</v>
      </c>
      <c r="C201" s="4" t="s">
        <v>3</v>
      </c>
      <c r="D201" s="4" t="str">
        <f t="shared" si="31"/>
        <v>D</v>
      </c>
      <c r="E201" s="4" t="s">
        <v>185</v>
      </c>
      <c r="F201" s="4" t="str">
        <f t="shared" si="32"/>
        <v>Min</v>
      </c>
      <c r="G201" s="4" t="s">
        <v>58</v>
      </c>
      <c r="H201" s="4" t="s">
        <v>115</v>
      </c>
      <c r="I201" s="4" t="s">
        <v>61</v>
      </c>
      <c r="J201" s="4" t="str">
        <f t="shared" si="33"/>
        <v>(D) Mine dewatering drilling: site preparation: Soil erosion following heavy rainfall - SW quality/TSS</v>
      </c>
      <c r="K201" s="6">
        <v>3</v>
      </c>
      <c r="L201" s="6">
        <v>4</v>
      </c>
      <c r="M201" s="4" t="s">
        <v>315</v>
      </c>
      <c r="N201" s="6">
        <v>-2</v>
      </c>
      <c r="O201" s="6">
        <v>-1</v>
      </c>
      <c r="P201" s="4" t="s">
        <v>323</v>
      </c>
      <c r="Q201" s="5">
        <v>0</v>
      </c>
      <c r="R201" s="5">
        <v>0</v>
      </c>
      <c r="S201" s="5">
        <f t="shared" si="34"/>
        <v>1</v>
      </c>
      <c r="T201" s="5">
        <f t="shared" si="35"/>
        <v>3</v>
      </c>
      <c r="U201" s="7">
        <f t="shared" si="36"/>
        <v>1</v>
      </c>
      <c r="V201" s="7">
        <f t="shared" si="37"/>
        <v>3</v>
      </c>
      <c r="W201" s="4">
        <f t="shared" si="38"/>
        <v>2</v>
      </c>
      <c r="X201" s="4">
        <f t="shared" si="39"/>
        <v>1</v>
      </c>
    </row>
    <row r="202" spans="1:24" x14ac:dyDescent="0.2">
      <c r="A202" s="4" t="s">
        <v>7</v>
      </c>
      <c r="B202" s="4" t="str">
        <f t="shared" si="30"/>
        <v>U</v>
      </c>
      <c r="C202" s="4" t="s">
        <v>1</v>
      </c>
      <c r="D202" s="4" t="str">
        <f t="shared" si="31"/>
        <v>E</v>
      </c>
      <c r="E202" s="4" t="s">
        <v>11</v>
      </c>
      <c r="F202" s="4" t="str">
        <f t="shared" si="32"/>
        <v>Dri</v>
      </c>
      <c r="G202" s="4" t="s">
        <v>71</v>
      </c>
      <c r="H202" s="4" t="s">
        <v>292</v>
      </c>
      <c r="I202" s="4" t="s">
        <v>292</v>
      </c>
      <c r="J202" s="4" t="str">
        <f t="shared" si="33"/>
        <v>(E) Drilling and coring: Accidental intersection of artesian aquifer - change in GW pressure/change in GW pressure</v>
      </c>
      <c r="K202" s="6">
        <v>3</v>
      </c>
      <c r="L202" s="6">
        <v>4</v>
      </c>
      <c r="M202" s="4" t="s">
        <v>318</v>
      </c>
      <c r="N202" s="6">
        <v>-2</v>
      </c>
      <c r="O202" s="6">
        <v>-1</v>
      </c>
      <c r="P202" s="4" t="s">
        <v>323</v>
      </c>
      <c r="Q202" s="5">
        <v>-0.5</v>
      </c>
      <c r="R202" s="5">
        <v>0</v>
      </c>
      <c r="S202" s="5">
        <f t="shared" si="34"/>
        <v>0.5</v>
      </c>
      <c r="T202" s="5">
        <f t="shared" si="35"/>
        <v>3</v>
      </c>
      <c r="U202" s="7">
        <f t="shared" si="36"/>
        <v>1</v>
      </c>
      <c r="V202" s="7">
        <f t="shared" si="37"/>
        <v>3</v>
      </c>
      <c r="W202" s="4">
        <f t="shared" si="38"/>
        <v>1.75</v>
      </c>
      <c r="X202" s="4">
        <f t="shared" si="39"/>
        <v>1.25</v>
      </c>
    </row>
    <row r="203" spans="1:24" x14ac:dyDescent="0.2">
      <c r="A203" s="4" t="s">
        <v>7</v>
      </c>
      <c r="B203" s="4" t="str">
        <f t="shared" si="30"/>
        <v>U</v>
      </c>
      <c r="C203" s="4" t="s">
        <v>3</v>
      </c>
      <c r="D203" s="4" t="str">
        <f t="shared" si="31"/>
        <v>D</v>
      </c>
      <c r="E203" s="4" t="s">
        <v>135</v>
      </c>
      <c r="F203" s="4" t="str">
        <f t="shared" si="32"/>
        <v>Was</v>
      </c>
      <c r="G203" s="4" t="s">
        <v>215</v>
      </c>
      <c r="H203" s="4" t="s">
        <v>239</v>
      </c>
      <c r="I203" s="4" t="s">
        <v>256</v>
      </c>
      <c r="J203" s="4" t="str">
        <f t="shared" si="33"/>
        <v>(D) Waste rock removal and storage during construction of mine access (adit/shaft/incline): Fire: storage - GW quality, SW quality/TSS, Pollutants (e.g. metals/trace elements/sulfides/phosphorous)</v>
      </c>
      <c r="K203" s="6">
        <v>3</v>
      </c>
      <c r="L203" s="6">
        <v>4</v>
      </c>
      <c r="M203" s="4" t="s">
        <v>95</v>
      </c>
      <c r="N203" s="6">
        <v>-2</v>
      </c>
      <c r="O203" s="6">
        <v>-1</v>
      </c>
      <c r="P203" s="4" t="s">
        <v>323</v>
      </c>
      <c r="Q203" s="5">
        <v>-0.5</v>
      </c>
      <c r="R203" s="5">
        <v>0</v>
      </c>
      <c r="S203" s="5">
        <f t="shared" si="34"/>
        <v>0.5</v>
      </c>
      <c r="T203" s="5">
        <f t="shared" si="35"/>
        <v>3</v>
      </c>
      <c r="U203" s="7">
        <f t="shared" si="36"/>
        <v>1</v>
      </c>
      <c r="V203" s="7">
        <f t="shared" si="37"/>
        <v>3</v>
      </c>
      <c r="W203" s="4">
        <f t="shared" si="38"/>
        <v>1.75</v>
      </c>
      <c r="X203" s="4">
        <f t="shared" si="39"/>
        <v>1.25</v>
      </c>
    </row>
    <row r="204" spans="1:24" x14ac:dyDescent="0.2">
      <c r="A204" s="4" t="s">
        <v>7</v>
      </c>
      <c r="B204" s="4" t="str">
        <f t="shared" si="30"/>
        <v>U</v>
      </c>
      <c r="C204" s="4" t="s">
        <v>3</v>
      </c>
      <c r="D204" s="4" t="str">
        <f t="shared" si="31"/>
        <v>D</v>
      </c>
      <c r="E204" s="4" t="s">
        <v>130</v>
      </c>
      <c r="F204" s="4" t="str">
        <f t="shared" si="32"/>
        <v>Min</v>
      </c>
      <c r="G204" s="4" t="s">
        <v>92</v>
      </c>
      <c r="H204" s="4" t="s">
        <v>114</v>
      </c>
      <c r="I204" s="4" t="s">
        <v>256</v>
      </c>
      <c r="J204" s="4" t="str">
        <f t="shared" si="33"/>
        <v>(D) Mine access (adit / incline) construction: Fire - GW quality/TSS, Pollutants (e.g. metals/trace elements/sulfides/phosphorous)</v>
      </c>
      <c r="K204" s="6">
        <v>3</v>
      </c>
      <c r="L204" s="6">
        <v>4</v>
      </c>
      <c r="M204" s="4" t="s">
        <v>313</v>
      </c>
      <c r="N204" s="6">
        <v>-2</v>
      </c>
      <c r="O204" s="6">
        <v>-1</v>
      </c>
      <c r="P204" s="4" t="s">
        <v>323</v>
      </c>
      <c r="Q204" s="5">
        <v>-0.5</v>
      </c>
      <c r="R204" s="5">
        <v>0</v>
      </c>
      <c r="S204" s="5">
        <f t="shared" si="34"/>
        <v>0.5</v>
      </c>
      <c r="T204" s="5">
        <f t="shared" si="35"/>
        <v>3</v>
      </c>
      <c r="U204" s="7">
        <f t="shared" si="36"/>
        <v>1</v>
      </c>
      <c r="V204" s="7">
        <f t="shared" si="37"/>
        <v>3</v>
      </c>
      <c r="W204" s="4">
        <f t="shared" si="38"/>
        <v>1.75</v>
      </c>
      <c r="X204" s="4">
        <f t="shared" si="39"/>
        <v>1.25</v>
      </c>
    </row>
    <row r="205" spans="1:24" x14ac:dyDescent="0.2">
      <c r="A205" s="4" t="s">
        <v>7</v>
      </c>
      <c r="B205" s="4" t="str">
        <f t="shared" si="30"/>
        <v>U</v>
      </c>
      <c r="C205" s="4" t="s">
        <v>3</v>
      </c>
      <c r="D205" s="4" t="str">
        <f t="shared" si="31"/>
        <v>D</v>
      </c>
      <c r="E205" s="4" t="s">
        <v>131</v>
      </c>
      <c r="F205" s="4" t="str">
        <f t="shared" si="32"/>
        <v>Min</v>
      </c>
      <c r="G205" s="4" t="s">
        <v>92</v>
      </c>
      <c r="H205" s="4" t="s">
        <v>239</v>
      </c>
      <c r="I205" s="4" t="s">
        <v>256</v>
      </c>
      <c r="J205" s="4" t="str">
        <f t="shared" si="33"/>
        <v>(D) Mine access (shaft / incline) construction: Fire - GW quality, SW quality/TSS, Pollutants (e.g. metals/trace elements/sulfides/phosphorous)</v>
      </c>
      <c r="K205" s="6">
        <v>3</v>
      </c>
      <c r="L205" s="6">
        <v>4</v>
      </c>
      <c r="M205" s="4" t="s">
        <v>313</v>
      </c>
      <c r="N205" s="6">
        <v>-2</v>
      </c>
      <c r="O205" s="6">
        <v>-1</v>
      </c>
      <c r="P205" s="4" t="s">
        <v>323</v>
      </c>
      <c r="Q205" s="5">
        <v>-0.5</v>
      </c>
      <c r="R205" s="5">
        <v>0</v>
      </c>
      <c r="S205" s="5">
        <f t="shared" si="34"/>
        <v>0.5</v>
      </c>
      <c r="T205" s="5">
        <f t="shared" si="35"/>
        <v>3</v>
      </c>
      <c r="U205" s="7">
        <f t="shared" si="36"/>
        <v>1</v>
      </c>
      <c r="V205" s="7">
        <f t="shared" si="37"/>
        <v>3</v>
      </c>
      <c r="W205" s="4">
        <f t="shared" si="38"/>
        <v>1.75</v>
      </c>
      <c r="X205" s="4">
        <f t="shared" si="39"/>
        <v>1.25</v>
      </c>
    </row>
    <row r="206" spans="1:24" x14ac:dyDescent="0.2">
      <c r="A206" s="4" t="s">
        <v>7</v>
      </c>
      <c r="B206" s="4" t="str">
        <f t="shared" si="30"/>
        <v>U</v>
      </c>
      <c r="C206" s="4" t="s">
        <v>3</v>
      </c>
      <c r="D206" s="4" t="str">
        <f t="shared" si="31"/>
        <v>D</v>
      </c>
      <c r="E206" s="4" t="s">
        <v>27</v>
      </c>
      <c r="F206" s="4" t="str">
        <f t="shared" si="32"/>
        <v>Ven</v>
      </c>
      <c r="G206" s="4" t="s">
        <v>92</v>
      </c>
      <c r="H206" s="4" t="s">
        <v>239</v>
      </c>
      <c r="I206" s="4" t="s">
        <v>256</v>
      </c>
      <c r="J206" s="4" t="str">
        <f t="shared" si="33"/>
        <v>(D) Ventilation shaft construction: Fire - GW quality, SW quality/TSS, Pollutants (e.g. metals/trace elements/sulfides/phosphorous)</v>
      </c>
      <c r="K206" s="6">
        <v>3</v>
      </c>
      <c r="L206" s="6">
        <v>4</v>
      </c>
      <c r="M206" s="4" t="s">
        <v>313</v>
      </c>
      <c r="N206" s="6">
        <v>-2</v>
      </c>
      <c r="O206" s="6">
        <v>-1</v>
      </c>
      <c r="P206" s="4" t="s">
        <v>323</v>
      </c>
      <c r="Q206" s="5">
        <v>-0.5</v>
      </c>
      <c r="R206" s="5">
        <v>0</v>
      </c>
      <c r="S206" s="5">
        <f t="shared" si="34"/>
        <v>0.5</v>
      </c>
      <c r="T206" s="5">
        <f t="shared" si="35"/>
        <v>3</v>
      </c>
      <c r="U206" s="7">
        <f t="shared" si="36"/>
        <v>1</v>
      </c>
      <c r="V206" s="7">
        <f t="shared" si="37"/>
        <v>3</v>
      </c>
      <c r="W206" s="4">
        <f t="shared" si="38"/>
        <v>1.75</v>
      </c>
      <c r="X206" s="4">
        <f t="shared" si="39"/>
        <v>1.25</v>
      </c>
    </row>
    <row r="207" spans="1:24" x14ac:dyDescent="0.2">
      <c r="A207" s="4" t="s">
        <v>7</v>
      </c>
      <c r="B207" s="4" t="str">
        <f t="shared" si="30"/>
        <v>U</v>
      </c>
      <c r="C207" s="4" t="s">
        <v>3</v>
      </c>
      <c r="D207" s="4" t="str">
        <f t="shared" si="31"/>
        <v>D</v>
      </c>
      <c r="E207" s="4" t="s">
        <v>88</v>
      </c>
      <c r="F207" s="4" t="str">
        <f t="shared" si="32"/>
        <v>Cre</v>
      </c>
      <c r="G207" s="4" t="s">
        <v>87</v>
      </c>
      <c r="H207" s="4" t="s">
        <v>297</v>
      </c>
      <c r="I207" s="4" t="s">
        <v>62</v>
      </c>
      <c r="J207" s="4" t="str">
        <f t="shared" si="33"/>
        <v>(D) Creek line diversion: Change to natural surface drainage - SW directional characteristics, SW volume/quantity, SW quality/TSS, SW flow</v>
      </c>
      <c r="K207" s="6">
        <v>3</v>
      </c>
      <c r="L207" s="6">
        <v>5</v>
      </c>
      <c r="M207" s="4" t="s">
        <v>316</v>
      </c>
      <c r="N207" s="6">
        <v>-2.5</v>
      </c>
      <c r="O207" s="6">
        <v>-1.5</v>
      </c>
      <c r="P207" s="4" t="s">
        <v>323</v>
      </c>
      <c r="Q207" s="5">
        <v>-0.5</v>
      </c>
      <c r="R207" s="5">
        <v>-0.5</v>
      </c>
      <c r="S207" s="5">
        <f t="shared" si="34"/>
        <v>0</v>
      </c>
      <c r="T207" s="5">
        <f t="shared" si="35"/>
        <v>3</v>
      </c>
      <c r="U207" s="7">
        <f t="shared" si="36"/>
        <v>0.5</v>
      </c>
      <c r="V207" s="7">
        <f t="shared" si="37"/>
        <v>3.5</v>
      </c>
      <c r="W207" s="4">
        <f t="shared" si="38"/>
        <v>1.5</v>
      </c>
      <c r="X207" s="4">
        <f t="shared" si="39"/>
        <v>1.5</v>
      </c>
    </row>
    <row r="208" spans="1:24" x14ac:dyDescent="0.2">
      <c r="A208" s="4" t="s">
        <v>7</v>
      </c>
      <c r="B208" s="4" t="str">
        <f t="shared" si="30"/>
        <v>U</v>
      </c>
      <c r="C208" s="4" t="s">
        <v>3</v>
      </c>
      <c r="D208" s="4" t="str">
        <f t="shared" si="31"/>
        <v>D</v>
      </c>
      <c r="E208" s="4" t="s">
        <v>207</v>
      </c>
      <c r="F208" s="4" t="str">
        <f t="shared" si="32"/>
        <v>Gas</v>
      </c>
      <c r="G208" s="4" t="s">
        <v>85</v>
      </c>
      <c r="H208" s="4" t="s">
        <v>115</v>
      </c>
      <c r="I208" s="4" t="s">
        <v>259</v>
      </c>
      <c r="J208" s="4" t="str">
        <f t="shared" si="33"/>
        <v>(D) Gas pre-drainage, surface to inseam: site clean-up and rehabilitation: Mud and drill cutting spillage - SW quality/TSS, Drilling mud products, TDS</v>
      </c>
      <c r="K208" s="6">
        <v>3</v>
      </c>
      <c r="L208" s="6">
        <v>4</v>
      </c>
      <c r="M208" s="4" t="s">
        <v>310</v>
      </c>
      <c r="N208" s="6">
        <v>-2</v>
      </c>
      <c r="O208" s="6">
        <v>-1</v>
      </c>
      <c r="P208" s="4" t="s">
        <v>321</v>
      </c>
      <c r="Q208" s="5">
        <v>-0.5</v>
      </c>
      <c r="R208" s="5">
        <v>-0.5</v>
      </c>
      <c r="S208" s="5">
        <f t="shared" si="34"/>
        <v>0.5</v>
      </c>
      <c r="T208" s="5">
        <f t="shared" si="35"/>
        <v>2.5</v>
      </c>
      <c r="U208" s="7">
        <f t="shared" si="36"/>
        <v>1</v>
      </c>
      <c r="V208" s="7">
        <f t="shared" si="37"/>
        <v>3</v>
      </c>
      <c r="W208" s="4">
        <f t="shared" si="38"/>
        <v>1.5</v>
      </c>
      <c r="X208" s="4">
        <f t="shared" si="39"/>
        <v>1</v>
      </c>
    </row>
    <row r="209" spans="1:24" x14ac:dyDescent="0.2">
      <c r="A209" s="4" t="s">
        <v>7</v>
      </c>
      <c r="B209" s="4" t="str">
        <f t="shared" si="30"/>
        <v>U</v>
      </c>
      <c r="C209" s="4" t="s">
        <v>3</v>
      </c>
      <c r="D209" s="4" t="str">
        <f t="shared" si="31"/>
        <v>D</v>
      </c>
      <c r="E209" s="4" t="s">
        <v>208</v>
      </c>
      <c r="F209" s="4" t="str">
        <f t="shared" si="32"/>
        <v>Min</v>
      </c>
      <c r="G209" s="4" t="s">
        <v>85</v>
      </c>
      <c r="H209" s="4" t="s">
        <v>115</v>
      </c>
      <c r="I209" s="4" t="s">
        <v>259</v>
      </c>
      <c r="J209" s="4" t="str">
        <f t="shared" si="33"/>
        <v>(D) Mine dewatering drilling: site clean-up and rehabilitation: Mud and drill cutting spillage - SW quality/TSS, Drilling mud products, TDS</v>
      </c>
      <c r="K209" s="6">
        <v>3</v>
      </c>
      <c r="L209" s="6">
        <v>4</v>
      </c>
      <c r="M209" s="4" t="s">
        <v>310</v>
      </c>
      <c r="N209" s="6">
        <v>-2</v>
      </c>
      <c r="O209" s="6">
        <v>-1</v>
      </c>
      <c r="P209" s="4" t="s">
        <v>321</v>
      </c>
      <c r="Q209" s="5">
        <v>-0.5</v>
      </c>
      <c r="R209" s="5">
        <v>-0.5</v>
      </c>
      <c r="S209" s="5">
        <f t="shared" si="34"/>
        <v>0.5</v>
      </c>
      <c r="T209" s="5">
        <f t="shared" si="35"/>
        <v>2.5</v>
      </c>
      <c r="U209" s="7">
        <f t="shared" si="36"/>
        <v>1</v>
      </c>
      <c r="V209" s="7">
        <f t="shared" si="37"/>
        <v>3</v>
      </c>
      <c r="W209" s="4">
        <f t="shared" si="38"/>
        <v>1.5</v>
      </c>
      <c r="X209" s="4">
        <f t="shared" si="39"/>
        <v>1</v>
      </c>
    </row>
    <row r="210" spans="1:24" x14ac:dyDescent="0.2">
      <c r="A210" s="4" t="s">
        <v>7</v>
      </c>
      <c r="B210" s="4" t="str">
        <f t="shared" si="30"/>
        <v>U</v>
      </c>
      <c r="C210" s="4" t="s">
        <v>3</v>
      </c>
      <c r="D210" s="4" t="str">
        <f t="shared" si="31"/>
        <v>D</v>
      </c>
      <c r="E210" s="4" t="s">
        <v>135</v>
      </c>
      <c r="F210" s="4" t="str">
        <f t="shared" si="32"/>
        <v>Was</v>
      </c>
      <c r="G210" s="4" t="s">
        <v>216</v>
      </c>
      <c r="H210" s="4" t="s">
        <v>296</v>
      </c>
      <c r="I210" s="4" t="s">
        <v>94</v>
      </c>
      <c r="J210" s="4" t="str">
        <f t="shared" si="33"/>
        <v>(D) Waste rock removal and storage during construction of mine access (adit/shaft/incline): Failure of the storage: slope failure - SW directional characteristics/SW flow</v>
      </c>
      <c r="K210" s="6">
        <v>3</v>
      </c>
      <c r="L210" s="6">
        <v>4</v>
      </c>
      <c r="M210" s="4" t="s">
        <v>318</v>
      </c>
      <c r="N210" s="6">
        <v>-2.5</v>
      </c>
      <c r="O210" s="6">
        <v>-1.5</v>
      </c>
      <c r="P210" s="4" t="s">
        <v>323</v>
      </c>
      <c r="Q210" s="5">
        <v>-0.5</v>
      </c>
      <c r="R210" s="5">
        <v>0</v>
      </c>
      <c r="S210" s="5">
        <f t="shared" si="34"/>
        <v>0</v>
      </c>
      <c r="T210" s="5">
        <f t="shared" si="35"/>
        <v>2.5</v>
      </c>
      <c r="U210" s="7">
        <f t="shared" si="36"/>
        <v>0.5</v>
      </c>
      <c r="V210" s="7">
        <f t="shared" si="37"/>
        <v>2.5</v>
      </c>
      <c r="W210" s="4">
        <f t="shared" si="38"/>
        <v>1.25</v>
      </c>
      <c r="X210" s="4">
        <f t="shared" si="39"/>
        <v>1.25</v>
      </c>
    </row>
    <row r="211" spans="1:24" x14ac:dyDescent="0.2">
      <c r="A211" s="4" t="s">
        <v>8</v>
      </c>
      <c r="B211" s="4" t="str">
        <f t="shared" si="30"/>
        <v>S</v>
      </c>
      <c r="C211" s="4" t="s">
        <v>4</v>
      </c>
      <c r="D211" s="4" t="str">
        <f t="shared" si="31"/>
        <v>M</v>
      </c>
      <c r="E211" s="4" t="s">
        <v>52</v>
      </c>
      <c r="F211" s="4" t="str">
        <f t="shared" si="32"/>
        <v>Wat</v>
      </c>
      <c r="G211" s="4" t="s">
        <v>87</v>
      </c>
      <c r="H211" s="4" t="s">
        <v>301</v>
      </c>
      <c r="I211" s="4" t="s">
        <v>62</v>
      </c>
      <c r="J211" s="4" t="str">
        <f t="shared" si="33"/>
        <v>(M) Water management structures (dams, levee bunds and diversions): Change to natural surface drainage - SW directional characteristics, SW flow, SW quality/TSS, SW flow</v>
      </c>
      <c r="K211" s="6">
        <v>3</v>
      </c>
      <c r="L211" s="6">
        <v>4</v>
      </c>
      <c r="M211" s="4" t="s">
        <v>318</v>
      </c>
      <c r="N211" s="6">
        <v>-2.5</v>
      </c>
      <c r="O211" s="6">
        <v>-1.5</v>
      </c>
      <c r="P211" s="4" t="s">
        <v>323</v>
      </c>
      <c r="Q211" s="5">
        <v>-0.5</v>
      </c>
      <c r="R211" s="5">
        <v>0</v>
      </c>
      <c r="S211" s="5">
        <f t="shared" si="34"/>
        <v>0</v>
      </c>
      <c r="T211" s="5">
        <f t="shared" si="35"/>
        <v>2.5</v>
      </c>
      <c r="U211" s="7">
        <f t="shared" si="36"/>
        <v>0.5</v>
      </c>
      <c r="V211" s="7">
        <f t="shared" si="37"/>
        <v>2.5</v>
      </c>
      <c r="W211" s="4">
        <f t="shared" si="38"/>
        <v>1.25</v>
      </c>
      <c r="X211" s="4">
        <f t="shared" si="39"/>
        <v>1.25</v>
      </c>
    </row>
    <row r="212" spans="1:24" x14ac:dyDescent="0.2">
      <c r="A212" s="4" t="s">
        <v>8</v>
      </c>
      <c r="B212" s="4" t="str">
        <f t="shared" si="30"/>
        <v>S</v>
      </c>
      <c r="C212" s="4" t="s">
        <v>4</v>
      </c>
      <c r="D212" s="4" t="str">
        <f t="shared" si="31"/>
        <v>M</v>
      </c>
      <c r="E212" s="4" t="s">
        <v>52</v>
      </c>
      <c r="F212" s="4" t="str">
        <f t="shared" si="32"/>
        <v>Wat</v>
      </c>
      <c r="G212" s="4" t="s">
        <v>119</v>
      </c>
      <c r="H212" s="4" t="s">
        <v>239</v>
      </c>
      <c r="I212" s="4" t="s">
        <v>251</v>
      </c>
      <c r="J212" s="4" t="str">
        <f t="shared" si="33"/>
        <v>(M) Water management structures (dams, levee bunds and diversions): Excessive runoff during closure - GW quality, SW quality/TSS, TDS</v>
      </c>
      <c r="K212" s="6">
        <v>3</v>
      </c>
      <c r="L212" s="6">
        <v>4</v>
      </c>
      <c r="M212" s="4" t="s">
        <v>318</v>
      </c>
      <c r="N212" s="6">
        <v>-2.5</v>
      </c>
      <c r="O212" s="6">
        <v>-1.5</v>
      </c>
      <c r="P212" s="4" t="s">
        <v>323</v>
      </c>
      <c r="Q212" s="5">
        <v>-0.5</v>
      </c>
      <c r="R212" s="5">
        <v>0</v>
      </c>
      <c r="S212" s="5">
        <f t="shared" si="34"/>
        <v>0</v>
      </c>
      <c r="T212" s="5">
        <f t="shared" si="35"/>
        <v>2.5</v>
      </c>
      <c r="U212" s="7">
        <f t="shared" si="36"/>
        <v>0.5</v>
      </c>
      <c r="V212" s="7">
        <f t="shared" si="37"/>
        <v>2.5</v>
      </c>
      <c r="W212" s="4">
        <f t="shared" si="38"/>
        <v>1.25</v>
      </c>
      <c r="X212" s="4">
        <f t="shared" si="39"/>
        <v>1.25</v>
      </c>
    </row>
    <row r="213" spans="1:24" x14ac:dyDescent="0.2">
      <c r="A213" s="4" t="s">
        <v>7</v>
      </c>
      <c r="B213" s="4" t="str">
        <f t="shared" si="30"/>
        <v>U</v>
      </c>
      <c r="C213" s="4" t="s">
        <v>3</v>
      </c>
      <c r="D213" s="4" t="str">
        <f t="shared" si="31"/>
        <v>D</v>
      </c>
      <c r="E213" s="4" t="s">
        <v>37</v>
      </c>
      <c r="F213" s="4" t="str">
        <f t="shared" si="32"/>
        <v>Dev</v>
      </c>
      <c r="G213" s="4" t="s">
        <v>60</v>
      </c>
      <c r="H213" s="4" t="s">
        <v>114</v>
      </c>
      <c r="I213" s="4" t="s">
        <v>255</v>
      </c>
      <c r="J213" s="4" t="str">
        <f t="shared" si="33"/>
        <v>(D) Development of mine panles (construction of roadways): Impacts of ground support staff - GW quality/Pollutants (e.g. metals/trace elements/sulfides/phosphorous)</v>
      </c>
      <c r="K213" s="6">
        <v>3</v>
      </c>
      <c r="L213" s="6">
        <v>4</v>
      </c>
      <c r="M213" s="4" t="s">
        <v>63</v>
      </c>
      <c r="N213" s="6">
        <v>-3</v>
      </c>
      <c r="O213" s="6">
        <v>-1.5</v>
      </c>
      <c r="P213" s="4" t="s">
        <v>323</v>
      </c>
      <c r="Q213" s="5">
        <v>0</v>
      </c>
      <c r="R213" s="5">
        <v>0</v>
      </c>
      <c r="S213" s="5">
        <f t="shared" si="34"/>
        <v>0</v>
      </c>
      <c r="T213" s="5">
        <f t="shared" si="35"/>
        <v>2.5</v>
      </c>
      <c r="U213" s="7">
        <f t="shared" si="36"/>
        <v>0</v>
      </c>
      <c r="V213" s="7">
        <f t="shared" si="37"/>
        <v>2.5</v>
      </c>
      <c r="W213" s="4">
        <f t="shared" si="38"/>
        <v>1.25</v>
      </c>
      <c r="X213" s="4">
        <f t="shared" si="39"/>
        <v>1.25</v>
      </c>
    </row>
    <row r="214" spans="1:24" x14ac:dyDescent="0.2">
      <c r="A214" s="4" t="s">
        <v>120</v>
      </c>
      <c r="B214" s="4" t="str">
        <f t="shared" si="30"/>
        <v>I</v>
      </c>
      <c r="C214" s="4" t="s">
        <v>3</v>
      </c>
      <c r="D214" s="4" t="str">
        <f t="shared" si="31"/>
        <v>D</v>
      </c>
      <c r="E214" s="4" t="s">
        <v>199</v>
      </c>
      <c r="F214" s="4" t="str">
        <f t="shared" si="32"/>
        <v>Adm</v>
      </c>
      <c r="G214" s="4" t="s">
        <v>60</v>
      </c>
      <c r="H214" s="4" t="s">
        <v>115</v>
      </c>
      <c r="I214" s="4" t="s">
        <v>255</v>
      </c>
      <c r="J214" s="4" t="str">
        <f t="shared" si="33"/>
        <v>(D) Administration, workshop, service facilities (construction phase): Impacts of ground support staff - SW quality/Pollutants (e.g. metals/trace elements/sulfides/phosphorous)</v>
      </c>
      <c r="K214" s="6">
        <v>3</v>
      </c>
      <c r="L214" s="6">
        <v>4</v>
      </c>
      <c r="M214" s="4" t="s">
        <v>63</v>
      </c>
      <c r="N214" s="6">
        <v>-3</v>
      </c>
      <c r="O214" s="6">
        <v>-1.5</v>
      </c>
      <c r="P214" s="4" t="s">
        <v>323</v>
      </c>
      <c r="Q214" s="5">
        <v>0</v>
      </c>
      <c r="R214" s="5">
        <v>0</v>
      </c>
      <c r="S214" s="5">
        <f t="shared" si="34"/>
        <v>0</v>
      </c>
      <c r="T214" s="5">
        <f t="shared" si="35"/>
        <v>2.5</v>
      </c>
      <c r="U214" s="7">
        <f t="shared" si="36"/>
        <v>0</v>
      </c>
      <c r="V214" s="7">
        <f t="shared" si="37"/>
        <v>2.5</v>
      </c>
      <c r="W214" s="4">
        <f t="shared" si="38"/>
        <v>1.25</v>
      </c>
      <c r="X214" s="4">
        <f t="shared" si="39"/>
        <v>1.25</v>
      </c>
    </row>
    <row r="215" spans="1:24" x14ac:dyDescent="0.2">
      <c r="A215" s="4" t="s">
        <v>120</v>
      </c>
      <c r="B215" s="4" t="str">
        <f t="shared" si="30"/>
        <v>I</v>
      </c>
      <c r="C215" s="4" t="s">
        <v>3</v>
      </c>
      <c r="D215" s="4" t="str">
        <f t="shared" si="31"/>
        <v>D</v>
      </c>
      <c r="E215" s="4" t="s">
        <v>124</v>
      </c>
      <c r="F215" s="4" t="str">
        <f t="shared" si="32"/>
        <v>Hau</v>
      </c>
      <c r="G215" s="4" t="s">
        <v>60</v>
      </c>
      <c r="H215" s="4" t="s">
        <v>115</v>
      </c>
      <c r="I215" s="4" t="s">
        <v>255</v>
      </c>
      <c r="J215" s="4" t="str">
        <f t="shared" si="33"/>
        <v>(D) Haul road construction: Impacts of ground support staff - SW quality/Pollutants (e.g. metals/trace elements/sulfides/phosphorous)</v>
      </c>
      <c r="K215" s="6">
        <v>3</v>
      </c>
      <c r="L215" s="6">
        <v>4</v>
      </c>
      <c r="M215" s="4" t="s">
        <v>63</v>
      </c>
      <c r="N215" s="6">
        <v>-3</v>
      </c>
      <c r="O215" s="6">
        <v>-1.5</v>
      </c>
      <c r="P215" s="4" t="s">
        <v>323</v>
      </c>
      <c r="Q215" s="5">
        <v>0</v>
      </c>
      <c r="R215" s="5">
        <v>0</v>
      </c>
      <c r="S215" s="5">
        <f t="shared" si="34"/>
        <v>0</v>
      </c>
      <c r="T215" s="5">
        <f t="shared" si="35"/>
        <v>2.5</v>
      </c>
      <c r="U215" s="7">
        <f t="shared" si="36"/>
        <v>0</v>
      </c>
      <c r="V215" s="7">
        <f t="shared" si="37"/>
        <v>2.5</v>
      </c>
      <c r="W215" s="4">
        <f t="shared" si="38"/>
        <v>1.25</v>
      </c>
      <c r="X215" s="4">
        <f t="shared" si="39"/>
        <v>1.25</v>
      </c>
    </row>
    <row r="216" spans="1:24" x14ac:dyDescent="0.2">
      <c r="A216" s="4" t="s">
        <v>120</v>
      </c>
      <c r="B216" s="4" t="str">
        <f t="shared" si="30"/>
        <v>I</v>
      </c>
      <c r="C216" s="4" t="s">
        <v>3</v>
      </c>
      <c r="D216" s="4" t="str">
        <f t="shared" si="31"/>
        <v>D</v>
      </c>
      <c r="E216" s="4" t="s">
        <v>122</v>
      </c>
      <c r="F216" s="4" t="str">
        <f t="shared" si="32"/>
        <v>Off</v>
      </c>
      <c r="G216" s="4" t="s">
        <v>60</v>
      </c>
      <c r="H216" s="4" t="s">
        <v>115</v>
      </c>
      <c r="I216" s="4" t="s">
        <v>255</v>
      </c>
      <c r="J216" s="4" t="str">
        <f t="shared" si="33"/>
        <v>(D) Off-lease and on-lease roadways  (construction phase): Impacts of ground support staff - SW quality/Pollutants (e.g. metals/trace elements/sulfides/phosphorous)</v>
      </c>
      <c r="K216" s="6">
        <v>3</v>
      </c>
      <c r="L216" s="6">
        <v>4</v>
      </c>
      <c r="M216" s="4" t="s">
        <v>63</v>
      </c>
      <c r="N216" s="6">
        <v>-3</v>
      </c>
      <c r="O216" s="6">
        <v>-1.5</v>
      </c>
      <c r="P216" s="4" t="s">
        <v>323</v>
      </c>
      <c r="Q216" s="5">
        <v>0</v>
      </c>
      <c r="R216" s="5">
        <v>0</v>
      </c>
      <c r="S216" s="5">
        <f t="shared" si="34"/>
        <v>0</v>
      </c>
      <c r="T216" s="5">
        <f t="shared" si="35"/>
        <v>2.5</v>
      </c>
      <c r="U216" s="7">
        <f t="shared" si="36"/>
        <v>0</v>
      </c>
      <c r="V216" s="7">
        <f t="shared" si="37"/>
        <v>2.5</v>
      </c>
      <c r="W216" s="4">
        <f t="shared" si="38"/>
        <v>1.25</v>
      </c>
      <c r="X216" s="4">
        <f t="shared" si="39"/>
        <v>1.25</v>
      </c>
    </row>
    <row r="217" spans="1:24" x14ac:dyDescent="0.2">
      <c r="A217" s="4" t="s">
        <v>120</v>
      </c>
      <c r="B217" s="4" t="str">
        <f t="shared" si="30"/>
        <v>I</v>
      </c>
      <c r="C217" s="4" t="s">
        <v>3</v>
      </c>
      <c r="D217" s="4" t="str">
        <f t="shared" si="31"/>
        <v>D</v>
      </c>
      <c r="E217" s="4" t="s">
        <v>123</v>
      </c>
      <c r="F217" s="4" t="str">
        <f t="shared" si="32"/>
        <v>Rai</v>
      </c>
      <c r="G217" s="4" t="s">
        <v>60</v>
      </c>
      <c r="H217" s="4" t="s">
        <v>115</v>
      </c>
      <c r="I217" s="4" t="s">
        <v>255</v>
      </c>
      <c r="J217" s="4" t="str">
        <f t="shared" si="33"/>
        <v>(D) Rail easement construction: Impacts of ground support staff - SW quality/Pollutants (e.g. metals/trace elements/sulfides/phosphorous)</v>
      </c>
      <c r="K217" s="6">
        <v>3</v>
      </c>
      <c r="L217" s="6">
        <v>4</v>
      </c>
      <c r="M217" s="4" t="s">
        <v>63</v>
      </c>
      <c r="N217" s="6">
        <v>-3</v>
      </c>
      <c r="O217" s="6">
        <v>-1.5</v>
      </c>
      <c r="P217" s="4" t="s">
        <v>323</v>
      </c>
      <c r="Q217" s="5">
        <v>0</v>
      </c>
      <c r="R217" s="5">
        <v>0</v>
      </c>
      <c r="S217" s="5">
        <f t="shared" si="34"/>
        <v>0</v>
      </c>
      <c r="T217" s="5">
        <f t="shared" si="35"/>
        <v>2.5</v>
      </c>
      <c r="U217" s="7">
        <f t="shared" si="36"/>
        <v>0</v>
      </c>
      <c r="V217" s="7">
        <f t="shared" si="37"/>
        <v>2.5</v>
      </c>
      <c r="W217" s="4">
        <f t="shared" si="38"/>
        <v>1.25</v>
      </c>
      <c r="X217" s="4">
        <f t="shared" si="39"/>
        <v>1.25</v>
      </c>
    </row>
    <row r="218" spans="1:24" x14ac:dyDescent="0.2">
      <c r="A218" s="4" t="s">
        <v>120</v>
      </c>
      <c r="B218" s="4" t="str">
        <f t="shared" si="30"/>
        <v>I</v>
      </c>
      <c r="C218" s="4" t="s">
        <v>1</v>
      </c>
      <c r="D218" s="4" t="str">
        <f t="shared" si="31"/>
        <v>E</v>
      </c>
      <c r="E218" s="4" t="s">
        <v>213</v>
      </c>
      <c r="F218" s="4" t="str">
        <f t="shared" si="32"/>
        <v>Tem</v>
      </c>
      <c r="G218" s="4" t="s">
        <v>60</v>
      </c>
      <c r="H218" s="4" t="s">
        <v>115</v>
      </c>
      <c r="I218" s="4" t="s">
        <v>255</v>
      </c>
      <c r="J218" s="4" t="str">
        <f t="shared" si="33"/>
        <v>(E) Temporary accommodation, administration, workshop, depots, stock piles, service facilities: Impacts of ground support staff - SW quality/Pollutants (e.g. metals/trace elements/sulfides/phosphorous)</v>
      </c>
      <c r="K218" s="6">
        <v>3</v>
      </c>
      <c r="L218" s="6">
        <v>4</v>
      </c>
      <c r="M218" s="4" t="s">
        <v>63</v>
      </c>
      <c r="N218" s="6">
        <v>-3</v>
      </c>
      <c r="O218" s="6">
        <v>-1.5</v>
      </c>
      <c r="P218" s="4" t="s">
        <v>323</v>
      </c>
      <c r="Q218" s="5">
        <v>0</v>
      </c>
      <c r="R218" s="5">
        <v>0</v>
      </c>
      <c r="S218" s="5">
        <f t="shared" si="34"/>
        <v>0</v>
      </c>
      <c r="T218" s="5">
        <f t="shared" si="35"/>
        <v>2.5</v>
      </c>
      <c r="U218" s="7">
        <f t="shared" si="36"/>
        <v>0</v>
      </c>
      <c r="V218" s="7">
        <f t="shared" si="37"/>
        <v>2.5</v>
      </c>
      <c r="W218" s="4">
        <f t="shared" si="38"/>
        <v>1.25</v>
      </c>
      <c r="X218" s="4">
        <f t="shared" si="39"/>
        <v>1.25</v>
      </c>
    </row>
    <row r="219" spans="1:24" x14ac:dyDescent="0.2">
      <c r="A219" s="4" t="s">
        <v>120</v>
      </c>
      <c r="B219" s="4" t="str">
        <f t="shared" si="30"/>
        <v>I</v>
      </c>
      <c r="C219" s="4" t="s">
        <v>2</v>
      </c>
      <c r="D219" s="4" t="str">
        <f t="shared" si="31"/>
        <v>P</v>
      </c>
      <c r="E219" s="4" t="s">
        <v>127</v>
      </c>
      <c r="F219" s="4" t="str">
        <f t="shared" si="32"/>
        <v>New</v>
      </c>
      <c r="G219" s="4" t="s">
        <v>60</v>
      </c>
      <c r="H219" s="4" t="s">
        <v>115</v>
      </c>
      <c r="I219" s="4" t="s">
        <v>255</v>
      </c>
      <c r="J219" s="4" t="str">
        <f t="shared" si="33"/>
        <v>(P) New haul road construction: Impacts of ground support staff - SW quality/Pollutants (e.g. metals/trace elements/sulfides/phosphorous)</v>
      </c>
      <c r="K219" s="6">
        <v>3</v>
      </c>
      <c r="L219" s="6">
        <v>4</v>
      </c>
      <c r="M219" s="4" t="s">
        <v>63</v>
      </c>
      <c r="N219" s="6">
        <v>-3</v>
      </c>
      <c r="O219" s="6">
        <v>-1.5</v>
      </c>
      <c r="P219" s="4" t="s">
        <v>323</v>
      </c>
      <c r="Q219" s="5">
        <v>0</v>
      </c>
      <c r="R219" s="5">
        <v>0</v>
      </c>
      <c r="S219" s="5">
        <f t="shared" si="34"/>
        <v>0</v>
      </c>
      <c r="T219" s="5">
        <f t="shared" si="35"/>
        <v>2.5</v>
      </c>
      <c r="U219" s="7">
        <f t="shared" si="36"/>
        <v>0</v>
      </c>
      <c r="V219" s="7">
        <f t="shared" si="37"/>
        <v>2.5</v>
      </c>
      <c r="W219" s="4">
        <f t="shared" si="38"/>
        <v>1.25</v>
      </c>
      <c r="X219" s="4">
        <f t="shared" si="39"/>
        <v>1.25</v>
      </c>
    </row>
    <row r="220" spans="1:24" x14ac:dyDescent="0.2">
      <c r="A220" s="4" t="s">
        <v>120</v>
      </c>
      <c r="B220" s="4" t="str">
        <f t="shared" si="30"/>
        <v>I</v>
      </c>
      <c r="C220" s="4" t="s">
        <v>2</v>
      </c>
      <c r="D220" s="4" t="str">
        <f t="shared" si="31"/>
        <v>P</v>
      </c>
      <c r="E220" s="4" t="s">
        <v>42</v>
      </c>
      <c r="F220" s="4" t="str">
        <f t="shared" si="32"/>
        <v>Off</v>
      </c>
      <c r="G220" s="4" t="s">
        <v>60</v>
      </c>
      <c r="H220" s="4" t="s">
        <v>115</v>
      </c>
      <c r="I220" s="4" t="s">
        <v>255</v>
      </c>
      <c r="J220" s="4" t="str">
        <f t="shared" si="33"/>
        <v>(P) Off-lease and on-lease roadways: Impacts of ground support staff - SW quality/Pollutants (e.g. metals/trace elements/sulfides/phosphorous)</v>
      </c>
      <c r="K220" s="6">
        <v>3</v>
      </c>
      <c r="L220" s="6">
        <v>4</v>
      </c>
      <c r="M220" s="4" t="s">
        <v>63</v>
      </c>
      <c r="N220" s="6">
        <v>-3</v>
      </c>
      <c r="O220" s="6">
        <v>-1.5</v>
      </c>
      <c r="P220" s="4" t="s">
        <v>323</v>
      </c>
      <c r="Q220" s="5">
        <v>0</v>
      </c>
      <c r="R220" s="5">
        <v>0</v>
      </c>
      <c r="S220" s="5">
        <f t="shared" si="34"/>
        <v>0</v>
      </c>
      <c r="T220" s="5">
        <f t="shared" si="35"/>
        <v>2.5</v>
      </c>
      <c r="U220" s="7">
        <f t="shared" si="36"/>
        <v>0</v>
      </c>
      <c r="V220" s="7">
        <f t="shared" si="37"/>
        <v>2.5</v>
      </c>
      <c r="W220" s="4">
        <f t="shared" si="38"/>
        <v>1.25</v>
      </c>
      <c r="X220" s="4">
        <f t="shared" si="39"/>
        <v>1.25</v>
      </c>
    </row>
    <row r="221" spans="1:24" x14ac:dyDescent="0.2">
      <c r="A221" s="4" t="s">
        <v>6</v>
      </c>
      <c r="B221" s="4" t="str">
        <f t="shared" si="30"/>
        <v>O</v>
      </c>
      <c r="C221" s="4" t="s">
        <v>3</v>
      </c>
      <c r="D221" s="4" t="str">
        <f t="shared" si="31"/>
        <v>D</v>
      </c>
      <c r="E221" s="4" t="s">
        <v>201</v>
      </c>
      <c r="F221" s="4" t="str">
        <f t="shared" si="32"/>
        <v>Dam</v>
      </c>
      <c r="G221" s="4" t="s">
        <v>60</v>
      </c>
      <c r="H221" s="4" t="s">
        <v>115</v>
      </c>
      <c r="I221" s="4" t="s">
        <v>255</v>
      </c>
      <c r="J221" s="4" t="str">
        <f t="shared" si="33"/>
        <v>(D) Dam construction for freshwater storage: Impacts of ground support staff - SW quality/Pollutants (e.g. metals/trace elements/sulfides/phosphorous)</v>
      </c>
      <c r="K221" s="6">
        <v>3</v>
      </c>
      <c r="L221" s="6">
        <v>4</v>
      </c>
      <c r="M221" s="4" t="s">
        <v>63</v>
      </c>
      <c r="N221" s="6">
        <v>-3</v>
      </c>
      <c r="O221" s="6">
        <v>-1.5</v>
      </c>
      <c r="P221" s="4" t="s">
        <v>323</v>
      </c>
      <c r="Q221" s="5">
        <v>0</v>
      </c>
      <c r="R221" s="5">
        <v>0</v>
      </c>
      <c r="S221" s="5">
        <f t="shared" si="34"/>
        <v>0</v>
      </c>
      <c r="T221" s="5">
        <f t="shared" si="35"/>
        <v>2.5</v>
      </c>
      <c r="U221" s="7">
        <f t="shared" si="36"/>
        <v>0</v>
      </c>
      <c r="V221" s="7">
        <f t="shared" si="37"/>
        <v>2.5</v>
      </c>
      <c r="W221" s="4">
        <f t="shared" si="38"/>
        <v>1.25</v>
      </c>
      <c r="X221" s="4">
        <f t="shared" si="39"/>
        <v>1.25</v>
      </c>
    </row>
    <row r="222" spans="1:24" x14ac:dyDescent="0.2">
      <c r="A222" s="4" t="s">
        <v>6</v>
      </c>
      <c r="B222" s="4" t="str">
        <f t="shared" si="30"/>
        <v>O</v>
      </c>
      <c r="C222" s="4" t="s">
        <v>3</v>
      </c>
      <c r="D222" s="4" t="str">
        <f t="shared" si="31"/>
        <v>D</v>
      </c>
      <c r="E222" s="4" t="s">
        <v>90</v>
      </c>
      <c r="F222" s="4" t="str">
        <f t="shared" si="32"/>
        <v>Dam</v>
      </c>
      <c r="G222" s="4" t="s">
        <v>60</v>
      </c>
      <c r="H222" s="4" t="s">
        <v>115</v>
      </c>
      <c r="I222" s="4" t="s">
        <v>255</v>
      </c>
      <c r="J222" s="4" t="str">
        <f t="shared" si="33"/>
        <v>(D) Dam construction for mine water storage: Impacts of ground support staff - SW quality/Pollutants (e.g. metals/trace elements/sulfides/phosphorous)</v>
      </c>
      <c r="K222" s="6">
        <v>3</v>
      </c>
      <c r="L222" s="6">
        <v>4</v>
      </c>
      <c r="M222" s="4" t="s">
        <v>63</v>
      </c>
      <c r="N222" s="6">
        <v>-3</v>
      </c>
      <c r="O222" s="6">
        <v>-1.5</v>
      </c>
      <c r="P222" s="4" t="s">
        <v>323</v>
      </c>
      <c r="Q222" s="5">
        <v>0</v>
      </c>
      <c r="R222" s="5">
        <v>0</v>
      </c>
      <c r="S222" s="5">
        <f t="shared" si="34"/>
        <v>0</v>
      </c>
      <c r="T222" s="5">
        <f t="shared" si="35"/>
        <v>2.5</v>
      </c>
      <c r="U222" s="7">
        <f t="shared" si="36"/>
        <v>0</v>
      </c>
      <c r="V222" s="7">
        <f t="shared" si="37"/>
        <v>2.5</v>
      </c>
      <c r="W222" s="4">
        <f t="shared" si="38"/>
        <v>1.25</v>
      </c>
      <c r="X222" s="4">
        <f t="shared" si="39"/>
        <v>1.25</v>
      </c>
    </row>
    <row r="223" spans="1:24" x14ac:dyDescent="0.2">
      <c r="A223" s="4" t="s">
        <v>6</v>
      </c>
      <c r="B223" s="4" t="str">
        <f t="shared" si="30"/>
        <v>O</v>
      </c>
      <c r="C223" s="4" t="s">
        <v>3</v>
      </c>
      <c r="D223" s="4" t="str">
        <f t="shared" si="31"/>
        <v>D</v>
      </c>
      <c r="E223" s="4" t="s">
        <v>91</v>
      </c>
      <c r="F223" s="4" t="str">
        <f t="shared" si="32"/>
        <v>Dam</v>
      </c>
      <c r="G223" s="4" t="s">
        <v>60</v>
      </c>
      <c r="H223" s="4" t="s">
        <v>115</v>
      </c>
      <c r="I223" s="4" t="s">
        <v>255</v>
      </c>
      <c r="J223" s="4" t="str">
        <f t="shared" si="33"/>
        <v>(D) Dam construction for tailings storage: Impacts of ground support staff - SW quality/Pollutants (e.g. metals/trace elements/sulfides/phosphorous)</v>
      </c>
      <c r="K223" s="6">
        <v>3</v>
      </c>
      <c r="L223" s="6">
        <v>4</v>
      </c>
      <c r="M223" s="4" t="s">
        <v>63</v>
      </c>
      <c r="N223" s="6">
        <v>-3</v>
      </c>
      <c r="O223" s="6">
        <v>-1.5</v>
      </c>
      <c r="P223" s="4" t="s">
        <v>323</v>
      </c>
      <c r="Q223" s="5">
        <v>0</v>
      </c>
      <c r="R223" s="5">
        <v>0</v>
      </c>
      <c r="S223" s="5">
        <f t="shared" si="34"/>
        <v>0</v>
      </c>
      <c r="T223" s="5">
        <f t="shared" si="35"/>
        <v>2.5</v>
      </c>
      <c r="U223" s="7">
        <f t="shared" si="36"/>
        <v>0</v>
      </c>
      <c r="V223" s="7">
        <f t="shared" si="37"/>
        <v>2.5</v>
      </c>
      <c r="W223" s="4">
        <f t="shared" si="38"/>
        <v>1.25</v>
      </c>
      <c r="X223" s="4">
        <f t="shared" si="39"/>
        <v>1.25</v>
      </c>
    </row>
    <row r="224" spans="1:24" x14ac:dyDescent="0.2">
      <c r="A224" s="4" t="s">
        <v>6</v>
      </c>
      <c r="B224" s="4" t="str">
        <f t="shared" si="30"/>
        <v>O</v>
      </c>
      <c r="C224" s="4" t="s">
        <v>3</v>
      </c>
      <c r="D224" s="4" t="str">
        <f t="shared" si="31"/>
        <v>D</v>
      </c>
      <c r="E224" s="4" t="s">
        <v>203</v>
      </c>
      <c r="F224" s="4" t="str">
        <f t="shared" si="32"/>
        <v>Top</v>
      </c>
      <c r="G224" s="4" t="s">
        <v>60</v>
      </c>
      <c r="H224" s="4" t="s">
        <v>115</v>
      </c>
      <c r="I224" s="4" t="s">
        <v>255</v>
      </c>
      <c r="J224" s="4" t="str">
        <f t="shared" si="33"/>
        <v>(D) Topsoil and waste rock dump site preparation: Impacts of ground support staff - SW quality/Pollutants (e.g. metals/trace elements/sulfides/phosphorous)</v>
      </c>
      <c r="K224" s="6">
        <v>3</v>
      </c>
      <c r="L224" s="6">
        <v>4</v>
      </c>
      <c r="M224" s="4" t="s">
        <v>63</v>
      </c>
      <c r="N224" s="6">
        <v>-3</v>
      </c>
      <c r="O224" s="6">
        <v>-1.5</v>
      </c>
      <c r="P224" s="4" t="s">
        <v>323</v>
      </c>
      <c r="Q224" s="5">
        <v>0</v>
      </c>
      <c r="R224" s="5">
        <v>0</v>
      </c>
      <c r="S224" s="5">
        <f t="shared" si="34"/>
        <v>0</v>
      </c>
      <c r="T224" s="5">
        <f t="shared" si="35"/>
        <v>2.5</v>
      </c>
      <c r="U224" s="7">
        <f t="shared" si="36"/>
        <v>0</v>
      </c>
      <c r="V224" s="7">
        <f t="shared" si="37"/>
        <v>2.5</v>
      </c>
      <c r="W224" s="4">
        <f t="shared" si="38"/>
        <v>1.25</v>
      </c>
      <c r="X224" s="4">
        <f t="shared" si="39"/>
        <v>1.25</v>
      </c>
    </row>
    <row r="225" spans="1:24" x14ac:dyDescent="0.2">
      <c r="A225" s="4" t="s">
        <v>6</v>
      </c>
      <c r="B225" s="4" t="str">
        <f t="shared" si="30"/>
        <v>O</v>
      </c>
      <c r="C225" s="4" t="s">
        <v>1</v>
      </c>
      <c r="D225" s="4" t="str">
        <f t="shared" si="31"/>
        <v>E</v>
      </c>
      <c r="E225" s="4" t="s">
        <v>39</v>
      </c>
      <c r="F225" s="4" t="str">
        <f t="shared" si="32"/>
        <v>Sit</v>
      </c>
      <c r="G225" s="4" t="s">
        <v>60</v>
      </c>
      <c r="H225" s="4" t="s">
        <v>115</v>
      </c>
      <c r="I225" s="4" t="s">
        <v>255</v>
      </c>
      <c r="J225" s="4" t="str">
        <f t="shared" si="33"/>
        <v>(E) Site preparation and construction for drilling activities: Impacts of ground support staff - SW quality/Pollutants (e.g. metals/trace elements/sulfides/phosphorous)</v>
      </c>
      <c r="K225" s="6">
        <v>3</v>
      </c>
      <c r="L225" s="6">
        <v>4</v>
      </c>
      <c r="M225" s="4" t="s">
        <v>63</v>
      </c>
      <c r="N225" s="6">
        <v>-3</v>
      </c>
      <c r="O225" s="6">
        <v>-1.5</v>
      </c>
      <c r="P225" s="4" t="s">
        <v>323</v>
      </c>
      <c r="Q225" s="5">
        <v>0</v>
      </c>
      <c r="R225" s="5">
        <v>0</v>
      </c>
      <c r="S225" s="5">
        <f t="shared" si="34"/>
        <v>0</v>
      </c>
      <c r="T225" s="5">
        <f t="shared" si="35"/>
        <v>2.5</v>
      </c>
      <c r="U225" s="7">
        <f t="shared" si="36"/>
        <v>0</v>
      </c>
      <c r="V225" s="7">
        <f t="shared" si="37"/>
        <v>2.5</v>
      </c>
      <c r="W225" s="4">
        <f t="shared" si="38"/>
        <v>1.25</v>
      </c>
      <c r="X225" s="4">
        <f t="shared" si="39"/>
        <v>1.25</v>
      </c>
    </row>
    <row r="226" spans="1:24" x14ac:dyDescent="0.2">
      <c r="A226" s="4" t="s">
        <v>7</v>
      </c>
      <c r="B226" s="4" t="str">
        <f t="shared" si="30"/>
        <v>U</v>
      </c>
      <c r="C226" s="4" t="s">
        <v>3</v>
      </c>
      <c r="D226" s="4" t="str">
        <f t="shared" si="31"/>
        <v>D</v>
      </c>
      <c r="E226" s="4" t="s">
        <v>201</v>
      </c>
      <c r="F226" s="4" t="str">
        <f t="shared" si="32"/>
        <v>Dam</v>
      </c>
      <c r="G226" s="4" t="s">
        <v>60</v>
      </c>
      <c r="H226" s="4" t="s">
        <v>115</v>
      </c>
      <c r="I226" s="4" t="s">
        <v>255</v>
      </c>
      <c r="J226" s="4" t="str">
        <f t="shared" si="33"/>
        <v>(D) Dam construction for freshwater storage: Impacts of ground support staff - SW quality/Pollutants (e.g. metals/trace elements/sulfides/phosphorous)</v>
      </c>
      <c r="K226" s="6">
        <v>3</v>
      </c>
      <c r="L226" s="6">
        <v>4</v>
      </c>
      <c r="M226" s="4" t="s">
        <v>63</v>
      </c>
      <c r="N226" s="6">
        <v>-3</v>
      </c>
      <c r="O226" s="6">
        <v>-1.5</v>
      </c>
      <c r="P226" s="4" t="s">
        <v>323</v>
      </c>
      <c r="Q226" s="5">
        <v>0</v>
      </c>
      <c r="R226" s="5">
        <v>0</v>
      </c>
      <c r="S226" s="5">
        <f t="shared" si="34"/>
        <v>0</v>
      </c>
      <c r="T226" s="5">
        <f t="shared" si="35"/>
        <v>2.5</v>
      </c>
      <c r="U226" s="7">
        <f t="shared" si="36"/>
        <v>0</v>
      </c>
      <c r="V226" s="7">
        <f t="shared" si="37"/>
        <v>2.5</v>
      </c>
      <c r="W226" s="4">
        <f t="shared" si="38"/>
        <v>1.25</v>
      </c>
      <c r="X226" s="4">
        <f t="shared" si="39"/>
        <v>1.25</v>
      </c>
    </row>
    <row r="227" spans="1:24" x14ac:dyDescent="0.2">
      <c r="A227" s="4" t="s">
        <v>7</v>
      </c>
      <c r="B227" s="4" t="str">
        <f t="shared" si="30"/>
        <v>U</v>
      </c>
      <c r="C227" s="4" t="s">
        <v>3</v>
      </c>
      <c r="D227" s="4" t="str">
        <f t="shared" si="31"/>
        <v>D</v>
      </c>
      <c r="E227" s="4" t="s">
        <v>90</v>
      </c>
      <c r="F227" s="4" t="str">
        <f t="shared" si="32"/>
        <v>Dam</v>
      </c>
      <c r="G227" s="4" t="s">
        <v>60</v>
      </c>
      <c r="H227" s="4" t="s">
        <v>115</v>
      </c>
      <c r="I227" s="4" t="s">
        <v>255</v>
      </c>
      <c r="J227" s="4" t="str">
        <f t="shared" si="33"/>
        <v>(D) Dam construction for mine water storage: Impacts of ground support staff - SW quality/Pollutants (e.g. metals/trace elements/sulfides/phosphorous)</v>
      </c>
      <c r="K227" s="6">
        <v>3</v>
      </c>
      <c r="L227" s="6">
        <v>4</v>
      </c>
      <c r="M227" s="4" t="s">
        <v>63</v>
      </c>
      <c r="N227" s="6">
        <v>-3</v>
      </c>
      <c r="O227" s="6">
        <v>-1.5</v>
      </c>
      <c r="P227" s="4" t="s">
        <v>323</v>
      </c>
      <c r="Q227" s="5">
        <v>0</v>
      </c>
      <c r="R227" s="5">
        <v>0</v>
      </c>
      <c r="S227" s="5">
        <f t="shared" si="34"/>
        <v>0</v>
      </c>
      <c r="T227" s="5">
        <f t="shared" si="35"/>
        <v>2.5</v>
      </c>
      <c r="U227" s="7">
        <f t="shared" si="36"/>
        <v>0</v>
      </c>
      <c r="V227" s="7">
        <f t="shared" si="37"/>
        <v>2.5</v>
      </c>
      <c r="W227" s="4">
        <f t="shared" si="38"/>
        <v>1.25</v>
      </c>
      <c r="X227" s="4">
        <f t="shared" si="39"/>
        <v>1.25</v>
      </c>
    </row>
    <row r="228" spans="1:24" x14ac:dyDescent="0.2">
      <c r="A228" s="4" t="s">
        <v>7</v>
      </c>
      <c r="B228" s="4" t="str">
        <f t="shared" si="30"/>
        <v>U</v>
      </c>
      <c r="C228" s="4" t="s">
        <v>3</v>
      </c>
      <c r="D228" s="4" t="str">
        <f t="shared" si="31"/>
        <v>D</v>
      </c>
      <c r="E228" s="4" t="s">
        <v>91</v>
      </c>
      <c r="F228" s="4" t="str">
        <f t="shared" si="32"/>
        <v>Dam</v>
      </c>
      <c r="G228" s="4" t="s">
        <v>60</v>
      </c>
      <c r="H228" s="4" t="s">
        <v>115</v>
      </c>
      <c r="I228" s="4" t="s">
        <v>255</v>
      </c>
      <c r="J228" s="4" t="str">
        <f t="shared" si="33"/>
        <v>(D) Dam construction for tailings storage: Impacts of ground support staff - SW quality/Pollutants (e.g. metals/trace elements/sulfides/phosphorous)</v>
      </c>
      <c r="K228" s="6">
        <v>3</v>
      </c>
      <c r="L228" s="6">
        <v>4</v>
      </c>
      <c r="M228" s="4" t="s">
        <v>63</v>
      </c>
      <c r="N228" s="6">
        <v>-3</v>
      </c>
      <c r="O228" s="6">
        <v>-1.5</v>
      </c>
      <c r="P228" s="4" t="s">
        <v>323</v>
      </c>
      <c r="Q228" s="5">
        <v>0</v>
      </c>
      <c r="R228" s="5">
        <v>0</v>
      </c>
      <c r="S228" s="5">
        <f t="shared" si="34"/>
        <v>0</v>
      </c>
      <c r="T228" s="5">
        <f t="shared" si="35"/>
        <v>2.5</v>
      </c>
      <c r="U228" s="7">
        <f t="shared" si="36"/>
        <v>0</v>
      </c>
      <c r="V228" s="7">
        <f t="shared" si="37"/>
        <v>2.5</v>
      </c>
      <c r="W228" s="4">
        <f t="shared" si="38"/>
        <v>1.25</v>
      </c>
      <c r="X228" s="4">
        <f t="shared" si="39"/>
        <v>1.25</v>
      </c>
    </row>
    <row r="229" spans="1:24" x14ac:dyDescent="0.2">
      <c r="A229" s="4" t="s">
        <v>7</v>
      </c>
      <c r="B229" s="4" t="str">
        <f t="shared" si="30"/>
        <v>U</v>
      </c>
      <c r="C229" s="4" t="s">
        <v>3</v>
      </c>
      <c r="D229" s="4" t="str">
        <f t="shared" si="31"/>
        <v>D</v>
      </c>
      <c r="E229" s="4" t="s">
        <v>137</v>
      </c>
      <c r="F229" s="4" t="str">
        <f t="shared" si="32"/>
        <v>Gas</v>
      </c>
      <c r="G229" s="4" t="s">
        <v>60</v>
      </c>
      <c r="H229" s="4" t="s">
        <v>115</v>
      </c>
      <c r="I229" s="4" t="s">
        <v>255</v>
      </c>
      <c r="J229" s="4" t="str">
        <f t="shared" si="33"/>
        <v>(D) Gas pre-drainage, surface to inseam: site preparation: Impacts of ground support staff - SW quality/Pollutants (e.g. metals/trace elements/sulfides/phosphorous)</v>
      </c>
      <c r="K229" s="6">
        <v>3</v>
      </c>
      <c r="L229" s="6">
        <v>4</v>
      </c>
      <c r="M229" s="4" t="s">
        <v>63</v>
      </c>
      <c r="N229" s="6">
        <v>-3</v>
      </c>
      <c r="O229" s="6">
        <v>-1.5</v>
      </c>
      <c r="P229" s="4" t="s">
        <v>323</v>
      </c>
      <c r="Q229" s="5">
        <v>0</v>
      </c>
      <c r="R229" s="5">
        <v>0</v>
      </c>
      <c r="S229" s="5">
        <f t="shared" si="34"/>
        <v>0</v>
      </c>
      <c r="T229" s="5">
        <f t="shared" si="35"/>
        <v>2.5</v>
      </c>
      <c r="U229" s="7">
        <f t="shared" si="36"/>
        <v>0</v>
      </c>
      <c r="V229" s="7">
        <f t="shared" si="37"/>
        <v>2.5</v>
      </c>
      <c r="W229" s="4">
        <f t="shared" si="38"/>
        <v>1.25</v>
      </c>
      <c r="X229" s="4">
        <f t="shared" si="39"/>
        <v>1.25</v>
      </c>
    </row>
    <row r="230" spans="1:24" x14ac:dyDescent="0.2">
      <c r="A230" s="4" t="s">
        <v>7</v>
      </c>
      <c r="B230" s="4" t="str">
        <f t="shared" si="30"/>
        <v>U</v>
      </c>
      <c r="C230" s="4" t="s">
        <v>3</v>
      </c>
      <c r="D230" s="4" t="str">
        <f t="shared" si="31"/>
        <v>D</v>
      </c>
      <c r="E230" s="4" t="s">
        <v>130</v>
      </c>
      <c r="F230" s="4" t="str">
        <f t="shared" si="32"/>
        <v>Min</v>
      </c>
      <c r="G230" s="4" t="s">
        <v>60</v>
      </c>
      <c r="H230" s="4" t="s">
        <v>115</v>
      </c>
      <c r="I230" s="4" t="s">
        <v>255</v>
      </c>
      <c r="J230" s="4" t="str">
        <f t="shared" si="33"/>
        <v>(D) Mine access (adit / incline) construction: Impacts of ground support staff - SW quality/Pollutants (e.g. metals/trace elements/sulfides/phosphorous)</v>
      </c>
      <c r="K230" s="6">
        <v>3</v>
      </c>
      <c r="L230" s="6">
        <v>4</v>
      </c>
      <c r="M230" s="4" t="s">
        <v>63</v>
      </c>
      <c r="N230" s="6">
        <v>-3</v>
      </c>
      <c r="O230" s="6">
        <v>-1.5</v>
      </c>
      <c r="P230" s="4" t="s">
        <v>323</v>
      </c>
      <c r="Q230" s="5">
        <v>0</v>
      </c>
      <c r="R230" s="5">
        <v>0</v>
      </c>
      <c r="S230" s="5">
        <f t="shared" si="34"/>
        <v>0</v>
      </c>
      <c r="T230" s="5">
        <f t="shared" si="35"/>
        <v>2.5</v>
      </c>
      <c r="U230" s="7">
        <f t="shared" si="36"/>
        <v>0</v>
      </c>
      <c r="V230" s="7">
        <f t="shared" si="37"/>
        <v>2.5</v>
      </c>
      <c r="W230" s="4">
        <f t="shared" si="38"/>
        <v>1.25</v>
      </c>
      <c r="X230" s="4">
        <f t="shared" si="39"/>
        <v>1.25</v>
      </c>
    </row>
    <row r="231" spans="1:24" x14ac:dyDescent="0.2">
      <c r="A231" s="4" t="s">
        <v>7</v>
      </c>
      <c r="B231" s="4" t="str">
        <f t="shared" si="30"/>
        <v>U</v>
      </c>
      <c r="C231" s="4" t="s">
        <v>3</v>
      </c>
      <c r="D231" s="4" t="str">
        <f t="shared" si="31"/>
        <v>D</v>
      </c>
      <c r="E231" s="4" t="s">
        <v>131</v>
      </c>
      <c r="F231" s="4" t="str">
        <f t="shared" si="32"/>
        <v>Min</v>
      </c>
      <c r="G231" s="4" t="s">
        <v>60</v>
      </c>
      <c r="H231" s="4" t="s">
        <v>115</v>
      </c>
      <c r="I231" s="4" t="s">
        <v>255</v>
      </c>
      <c r="J231" s="4" t="str">
        <f t="shared" si="33"/>
        <v>(D) Mine access (shaft / incline) construction: Impacts of ground support staff - SW quality/Pollutants (e.g. metals/trace elements/sulfides/phosphorous)</v>
      </c>
      <c r="K231" s="6">
        <v>3</v>
      </c>
      <c r="L231" s="6">
        <v>4</v>
      </c>
      <c r="M231" s="4" t="s">
        <v>63</v>
      </c>
      <c r="N231" s="6">
        <v>-3</v>
      </c>
      <c r="O231" s="6">
        <v>-1.5</v>
      </c>
      <c r="P231" s="4" t="s">
        <v>323</v>
      </c>
      <c r="Q231" s="5">
        <v>0</v>
      </c>
      <c r="R231" s="5">
        <v>0</v>
      </c>
      <c r="S231" s="5">
        <f t="shared" si="34"/>
        <v>0</v>
      </c>
      <c r="T231" s="5">
        <f t="shared" si="35"/>
        <v>2.5</v>
      </c>
      <c r="U231" s="7">
        <f t="shared" si="36"/>
        <v>0</v>
      </c>
      <c r="V231" s="7">
        <f t="shared" si="37"/>
        <v>2.5</v>
      </c>
      <c r="W231" s="4">
        <f t="shared" si="38"/>
        <v>1.25</v>
      </c>
      <c r="X231" s="4">
        <f t="shared" si="39"/>
        <v>1.25</v>
      </c>
    </row>
    <row r="232" spans="1:24" x14ac:dyDescent="0.2">
      <c r="A232" s="4" t="s">
        <v>7</v>
      </c>
      <c r="B232" s="4" t="str">
        <f t="shared" si="30"/>
        <v>U</v>
      </c>
      <c r="C232" s="4" t="s">
        <v>3</v>
      </c>
      <c r="D232" s="4" t="str">
        <f t="shared" si="31"/>
        <v>D</v>
      </c>
      <c r="E232" s="4" t="s">
        <v>185</v>
      </c>
      <c r="F232" s="4" t="str">
        <f t="shared" si="32"/>
        <v>Min</v>
      </c>
      <c r="G232" s="4" t="s">
        <v>60</v>
      </c>
      <c r="H232" s="4" t="s">
        <v>115</v>
      </c>
      <c r="I232" s="4" t="s">
        <v>255</v>
      </c>
      <c r="J232" s="4" t="str">
        <f t="shared" si="33"/>
        <v>(D) Mine dewatering drilling: site preparation: Impacts of ground support staff - SW quality/Pollutants (e.g. metals/trace elements/sulfides/phosphorous)</v>
      </c>
      <c r="K232" s="6">
        <v>3</v>
      </c>
      <c r="L232" s="6">
        <v>4</v>
      </c>
      <c r="M232" s="4" t="s">
        <v>63</v>
      </c>
      <c r="N232" s="6">
        <v>-3</v>
      </c>
      <c r="O232" s="6">
        <v>-1.5</v>
      </c>
      <c r="P232" s="4" t="s">
        <v>323</v>
      </c>
      <c r="Q232" s="5">
        <v>0</v>
      </c>
      <c r="R232" s="5">
        <v>0</v>
      </c>
      <c r="S232" s="5">
        <f t="shared" si="34"/>
        <v>0</v>
      </c>
      <c r="T232" s="5">
        <f t="shared" si="35"/>
        <v>2.5</v>
      </c>
      <c r="U232" s="7">
        <f t="shared" si="36"/>
        <v>0</v>
      </c>
      <c r="V232" s="7">
        <f t="shared" si="37"/>
        <v>2.5</v>
      </c>
      <c r="W232" s="4">
        <f t="shared" si="38"/>
        <v>1.25</v>
      </c>
      <c r="X232" s="4">
        <f t="shared" si="39"/>
        <v>1.25</v>
      </c>
    </row>
    <row r="233" spans="1:24" x14ac:dyDescent="0.2">
      <c r="A233" s="4" t="s">
        <v>7</v>
      </c>
      <c r="B233" s="4" t="str">
        <f t="shared" si="30"/>
        <v>U</v>
      </c>
      <c r="C233" s="4" t="s">
        <v>3</v>
      </c>
      <c r="D233" s="4" t="str">
        <f t="shared" si="31"/>
        <v>D</v>
      </c>
      <c r="E233" s="4" t="s">
        <v>27</v>
      </c>
      <c r="F233" s="4" t="str">
        <f t="shared" si="32"/>
        <v>Ven</v>
      </c>
      <c r="G233" s="4" t="s">
        <v>60</v>
      </c>
      <c r="H233" s="4" t="s">
        <v>115</v>
      </c>
      <c r="I233" s="4" t="s">
        <v>255</v>
      </c>
      <c r="J233" s="4" t="str">
        <f t="shared" si="33"/>
        <v>(D) Ventilation shaft construction: Impacts of ground support staff - SW quality/Pollutants (e.g. metals/trace elements/sulfides/phosphorous)</v>
      </c>
      <c r="K233" s="6">
        <v>3</v>
      </c>
      <c r="L233" s="6">
        <v>4</v>
      </c>
      <c r="M233" s="4" t="s">
        <v>63</v>
      </c>
      <c r="N233" s="6">
        <v>-3</v>
      </c>
      <c r="O233" s="6">
        <v>-1.5</v>
      </c>
      <c r="P233" s="4" t="s">
        <v>323</v>
      </c>
      <c r="Q233" s="5">
        <v>0</v>
      </c>
      <c r="R233" s="5">
        <v>0</v>
      </c>
      <c r="S233" s="5">
        <f t="shared" si="34"/>
        <v>0</v>
      </c>
      <c r="T233" s="5">
        <f t="shared" si="35"/>
        <v>2.5</v>
      </c>
      <c r="U233" s="7">
        <f t="shared" si="36"/>
        <v>0</v>
      </c>
      <c r="V233" s="7">
        <f t="shared" si="37"/>
        <v>2.5</v>
      </c>
      <c r="W233" s="4">
        <f t="shared" si="38"/>
        <v>1.25</v>
      </c>
      <c r="X233" s="4">
        <f t="shared" si="39"/>
        <v>1.25</v>
      </c>
    </row>
    <row r="234" spans="1:24" x14ac:dyDescent="0.2">
      <c r="A234" s="4" t="s">
        <v>7</v>
      </c>
      <c r="B234" s="4" t="str">
        <f t="shared" si="30"/>
        <v>U</v>
      </c>
      <c r="C234" s="4" t="s">
        <v>1</v>
      </c>
      <c r="D234" s="4" t="str">
        <f t="shared" si="31"/>
        <v>E</v>
      </c>
      <c r="E234" s="4" t="s">
        <v>39</v>
      </c>
      <c r="F234" s="4" t="str">
        <f t="shared" si="32"/>
        <v>Sit</v>
      </c>
      <c r="G234" s="4" t="s">
        <v>60</v>
      </c>
      <c r="H234" s="4" t="s">
        <v>115</v>
      </c>
      <c r="I234" s="4" t="s">
        <v>255</v>
      </c>
      <c r="J234" s="4" t="str">
        <f t="shared" si="33"/>
        <v>(E) Site preparation and construction for drilling activities: Impacts of ground support staff - SW quality/Pollutants (e.g. metals/trace elements/sulfides/phosphorous)</v>
      </c>
      <c r="K234" s="6">
        <v>3</v>
      </c>
      <c r="L234" s="6">
        <v>4</v>
      </c>
      <c r="M234" s="4" t="s">
        <v>63</v>
      </c>
      <c r="N234" s="6">
        <v>-3</v>
      </c>
      <c r="O234" s="6">
        <v>-1.5</v>
      </c>
      <c r="P234" s="4" t="s">
        <v>323</v>
      </c>
      <c r="Q234" s="5">
        <v>0</v>
      </c>
      <c r="R234" s="5">
        <v>0</v>
      </c>
      <c r="S234" s="5">
        <f t="shared" si="34"/>
        <v>0</v>
      </c>
      <c r="T234" s="5">
        <f t="shared" si="35"/>
        <v>2.5</v>
      </c>
      <c r="U234" s="7">
        <f t="shared" si="36"/>
        <v>0</v>
      </c>
      <c r="V234" s="7">
        <f t="shared" si="37"/>
        <v>2.5</v>
      </c>
      <c r="W234" s="4">
        <f t="shared" si="38"/>
        <v>1.25</v>
      </c>
      <c r="X234" s="4">
        <f t="shared" si="39"/>
        <v>1.25</v>
      </c>
    </row>
    <row r="235" spans="1:24" x14ac:dyDescent="0.2">
      <c r="A235" s="4" t="s">
        <v>7</v>
      </c>
      <c r="B235" s="4" t="str">
        <f t="shared" si="30"/>
        <v>U</v>
      </c>
      <c r="C235" s="4" t="s">
        <v>2</v>
      </c>
      <c r="D235" s="4" t="str">
        <f t="shared" si="31"/>
        <v>P</v>
      </c>
      <c r="E235" s="4" t="s">
        <v>146</v>
      </c>
      <c r="F235" s="4" t="str">
        <f t="shared" si="32"/>
        <v>Gas</v>
      </c>
      <c r="G235" s="4" t="s">
        <v>60</v>
      </c>
      <c r="H235" s="4" t="s">
        <v>115</v>
      </c>
      <c r="I235" s="4" t="s">
        <v>255</v>
      </c>
      <c r="J235" s="4" t="str">
        <f t="shared" si="33"/>
        <v>(P) Gas post-drainage, surface to goaf: site preparation: Impacts of ground support staff - SW quality/Pollutants (e.g. metals/trace elements/sulfides/phosphorous)</v>
      </c>
      <c r="K235" s="6">
        <v>3</v>
      </c>
      <c r="L235" s="6">
        <v>4</v>
      </c>
      <c r="M235" s="4" t="s">
        <v>63</v>
      </c>
      <c r="N235" s="6">
        <v>-3</v>
      </c>
      <c r="O235" s="6">
        <v>-1.5</v>
      </c>
      <c r="P235" s="4" t="s">
        <v>323</v>
      </c>
      <c r="Q235" s="5">
        <v>0</v>
      </c>
      <c r="R235" s="5">
        <v>0</v>
      </c>
      <c r="S235" s="5">
        <f t="shared" si="34"/>
        <v>0</v>
      </c>
      <c r="T235" s="5">
        <f t="shared" si="35"/>
        <v>2.5</v>
      </c>
      <c r="U235" s="7">
        <f t="shared" si="36"/>
        <v>0</v>
      </c>
      <c r="V235" s="7">
        <f t="shared" si="37"/>
        <v>2.5</v>
      </c>
      <c r="W235" s="4">
        <f t="shared" si="38"/>
        <v>1.25</v>
      </c>
      <c r="X235" s="4">
        <f t="shared" si="39"/>
        <v>1.25</v>
      </c>
    </row>
    <row r="236" spans="1:24" x14ac:dyDescent="0.2">
      <c r="A236" s="4" t="s">
        <v>7</v>
      </c>
      <c r="B236" s="4" t="str">
        <f t="shared" si="30"/>
        <v>U</v>
      </c>
      <c r="C236" s="4" t="s">
        <v>2</v>
      </c>
      <c r="D236" s="4" t="str">
        <f t="shared" si="31"/>
        <v>P</v>
      </c>
      <c r="E236" s="4" t="s">
        <v>156</v>
      </c>
      <c r="F236" s="4" t="str">
        <f t="shared" si="32"/>
        <v>Lon</v>
      </c>
      <c r="G236" s="4" t="s">
        <v>60</v>
      </c>
      <c r="H236" s="4" t="s">
        <v>115</v>
      </c>
      <c r="I236" s="4" t="s">
        <v>255</v>
      </c>
      <c r="J236" s="4" t="str">
        <f t="shared" si="33"/>
        <v>(P) Long wall coal extraction: Impacts of ground support staff - SW quality/Pollutants (e.g. metals/trace elements/sulfides/phosphorous)</v>
      </c>
      <c r="K236" s="6">
        <v>3</v>
      </c>
      <c r="L236" s="6">
        <v>4</v>
      </c>
      <c r="M236" s="4" t="s">
        <v>63</v>
      </c>
      <c r="N236" s="6">
        <v>-3</v>
      </c>
      <c r="O236" s="6">
        <v>-1.5</v>
      </c>
      <c r="P236" s="4" t="s">
        <v>323</v>
      </c>
      <c r="Q236" s="5">
        <v>0</v>
      </c>
      <c r="R236" s="5">
        <v>0</v>
      </c>
      <c r="S236" s="5">
        <f t="shared" si="34"/>
        <v>0</v>
      </c>
      <c r="T236" s="5">
        <f t="shared" si="35"/>
        <v>2.5</v>
      </c>
      <c r="U236" s="7">
        <f t="shared" si="36"/>
        <v>0</v>
      </c>
      <c r="V236" s="7">
        <f t="shared" si="37"/>
        <v>2.5</v>
      </c>
      <c r="W236" s="4">
        <f t="shared" si="38"/>
        <v>1.25</v>
      </c>
      <c r="X236" s="4">
        <f t="shared" si="39"/>
        <v>1.25</v>
      </c>
    </row>
    <row r="237" spans="1:24" x14ac:dyDescent="0.2">
      <c r="A237" s="4" t="s">
        <v>6</v>
      </c>
      <c r="B237" s="4" t="str">
        <f t="shared" si="30"/>
        <v>O</v>
      </c>
      <c r="C237" s="4" t="s">
        <v>1</v>
      </c>
      <c r="D237" s="4" t="str">
        <f t="shared" si="31"/>
        <v>E</v>
      </c>
      <c r="E237" s="4" t="s">
        <v>12</v>
      </c>
      <c r="F237" s="4" t="str">
        <f t="shared" si="32"/>
        <v>Gro</v>
      </c>
      <c r="G237" s="4" t="s">
        <v>60</v>
      </c>
      <c r="H237" s="4" t="s">
        <v>115</v>
      </c>
      <c r="I237" s="4" t="s">
        <v>255</v>
      </c>
      <c r="J237" s="4" t="str">
        <f t="shared" si="33"/>
        <v>(E) Ground-based geophysics: Impacts of ground support staff - SW quality/Pollutants (e.g. metals/trace elements/sulfides/phosphorous)</v>
      </c>
      <c r="K237" s="6">
        <v>3</v>
      </c>
      <c r="L237" s="6">
        <v>4</v>
      </c>
      <c r="M237" s="4" t="s">
        <v>63</v>
      </c>
      <c r="N237" s="6">
        <v>-3</v>
      </c>
      <c r="O237" s="6">
        <v>-1.5</v>
      </c>
      <c r="P237" s="4" t="s">
        <v>323</v>
      </c>
      <c r="Q237" s="5">
        <v>-0.5</v>
      </c>
      <c r="R237" s="5">
        <v>0</v>
      </c>
      <c r="S237" s="5">
        <f t="shared" si="34"/>
        <v>-0.5</v>
      </c>
      <c r="T237" s="5">
        <f t="shared" si="35"/>
        <v>2.5</v>
      </c>
      <c r="U237" s="7">
        <f t="shared" si="36"/>
        <v>0</v>
      </c>
      <c r="V237" s="7">
        <f t="shared" si="37"/>
        <v>2.5</v>
      </c>
      <c r="W237" s="4">
        <f t="shared" si="38"/>
        <v>1</v>
      </c>
      <c r="X237" s="4">
        <f t="shared" si="39"/>
        <v>1.5</v>
      </c>
    </row>
    <row r="238" spans="1:24" x14ac:dyDescent="0.2">
      <c r="A238" s="4" t="s">
        <v>7</v>
      </c>
      <c r="B238" s="4" t="str">
        <f t="shared" si="30"/>
        <v>U</v>
      </c>
      <c r="C238" s="4" t="s">
        <v>1</v>
      </c>
      <c r="D238" s="4" t="str">
        <f t="shared" si="31"/>
        <v>E</v>
      </c>
      <c r="E238" s="4" t="s">
        <v>12</v>
      </c>
      <c r="F238" s="4" t="str">
        <f t="shared" si="32"/>
        <v>Gro</v>
      </c>
      <c r="G238" s="4" t="s">
        <v>60</v>
      </c>
      <c r="H238" s="4" t="s">
        <v>115</v>
      </c>
      <c r="I238" s="4" t="s">
        <v>255</v>
      </c>
      <c r="J238" s="4" t="str">
        <f t="shared" si="33"/>
        <v>(E) Ground-based geophysics: Impacts of ground support staff - SW quality/Pollutants (e.g. metals/trace elements/sulfides/phosphorous)</v>
      </c>
      <c r="K238" s="6">
        <v>3</v>
      </c>
      <c r="L238" s="6">
        <v>4</v>
      </c>
      <c r="M238" s="4" t="s">
        <v>63</v>
      </c>
      <c r="N238" s="6">
        <v>-3</v>
      </c>
      <c r="O238" s="6">
        <v>-1.5</v>
      </c>
      <c r="P238" s="4" t="s">
        <v>323</v>
      </c>
      <c r="Q238" s="5">
        <v>-0.5</v>
      </c>
      <c r="R238" s="5">
        <v>0</v>
      </c>
      <c r="S238" s="5">
        <f t="shared" si="34"/>
        <v>-0.5</v>
      </c>
      <c r="T238" s="5">
        <f t="shared" si="35"/>
        <v>2.5</v>
      </c>
      <c r="U238" s="7">
        <f t="shared" si="36"/>
        <v>0</v>
      </c>
      <c r="V238" s="7">
        <f t="shared" si="37"/>
        <v>2.5</v>
      </c>
      <c r="W238" s="4">
        <f t="shared" si="38"/>
        <v>1</v>
      </c>
      <c r="X238" s="4">
        <f t="shared" si="39"/>
        <v>1.5</v>
      </c>
    </row>
    <row r="239" spans="1:24" x14ac:dyDescent="0.2">
      <c r="A239" s="4" t="s">
        <v>6</v>
      </c>
      <c r="B239" s="4" t="str">
        <f t="shared" si="30"/>
        <v>O</v>
      </c>
      <c r="C239" s="4" t="s">
        <v>1</v>
      </c>
      <c r="D239" s="4" t="str">
        <f t="shared" si="31"/>
        <v>E</v>
      </c>
      <c r="E239" s="4" t="s">
        <v>14</v>
      </c>
      <c r="F239" s="4" t="str">
        <f t="shared" si="32"/>
        <v>Sur</v>
      </c>
      <c r="G239" s="4" t="s">
        <v>60</v>
      </c>
      <c r="H239" s="4" t="s">
        <v>115</v>
      </c>
      <c r="I239" s="4" t="s">
        <v>255</v>
      </c>
      <c r="J239" s="4" t="str">
        <f t="shared" si="33"/>
        <v>(E) Surface core testing: Impacts of ground support staff - SW quality/Pollutants (e.g. metals/trace elements/sulfides/phosphorous)</v>
      </c>
      <c r="K239" s="6">
        <v>3</v>
      </c>
      <c r="L239" s="6">
        <v>3</v>
      </c>
      <c r="M239" s="4" t="s">
        <v>63</v>
      </c>
      <c r="N239" s="6">
        <v>-3</v>
      </c>
      <c r="O239" s="6">
        <v>-1.5</v>
      </c>
      <c r="P239" s="4" t="s">
        <v>323</v>
      </c>
      <c r="Q239" s="5">
        <v>-0.5</v>
      </c>
      <c r="R239" s="5">
        <v>0</v>
      </c>
      <c r="S239" s="5">
        <f t="shared" si="34"/>
        <v>-0.5</v>
      </c>
      <c r="T239" s="5">
        <f t="shared" si="35"/>
        <v>1.5</v>
      </c>
      <c r="U239" s="7">
        <f t="shared" si="36"/>
        <v>0</v>
      </c>
      <c r="V239" s="7">
        <f t="shared" si="37"/>
        <v>1.5</v>
      </c>
      <c r="W239" s="4">
        <f t="shared" si="38"/>
        <v>0.5</v>
      </c>
      <c r="X239" s="4">
        <f t="shared" si="39"/>
        <v>1</v>
      </c>
    </row>
    <row r="240" spans="1:24" x14ac:dyDescent="0.2">
      <c r="A240" s="4" t="s">
        <v>7</v>
      </c>
      <c r="B240" s="4" t="str">
        <f t="shared" si="30"/>
        <v>U</v>
      </c>
      <c r="C240" s="4" t="s">
        <v>1</v>
      </c>
      <c r="D240" s="4" t="str">
        <f t="shared" si="31"/>
        <v>E</v>
      </c>
      <c r="E240" s="4" t="s">
        <v>14</v>
      </c>
      <c r="F240" s="4" t="str">
        <f t="shared" si="32"/>
        <v>Sur</v>
      </c>
      <c r="G240" s="4" t="s">
        <v>60</v>
      </c>
      <c r="H240" s="4" t="s">
        <v>115</v>
      </c>
      <c r="I240" s="4" t="s">
        <v>255</v>
      </c>
      <c r="J240" s="4" t="str">
        <f t="shared" si="33"/>
        <v>(E) Surface core testing: Impacts of ground support staff - SW quality/Pollutants (e.g. metals/trace elements/sulfides/phosphorous)</v>
      </c>
      <c r="K240" s="6">
        <v>3</v>
      </c>
      <c r="L240" s="6">
        <v>3</v>
      </c>
      <c r="M240" s="4" t="s">
        <v>63</v>
      </c>
      <c r="N240" s="6">
        <v>-3</v>
      </c>
      <c r="O240" s="6">
        <v>-1.5</v>
      </c>
      <c r="P240" s="4" t="s">
        <v>323</v>
      </c>
      <c r="Q240" s="5">
        <v>-0.5</v>
      </c>
      <c r="R240" s="5">
        <v>0</v>
      </c>
      <c r="S240" s="5">
        <f t="shared" si="34"/>
        <v>-0.5</v>
      </c>
      <c r="T240" s="5">
        <f t="shared" si="35"/>
        <v>1.5</v>
      </c>
      <c r="U240" s="7">
        <f t="shared" si="36"/>
        <v>0</v>
      </c>
      <c r="V240" s="7">
        <f t="shared" si="37"/>
        <v>1.5</v>
      </c>
      <c r="W240" s="4">
        <f t="shared" si="38"/>
        <v>0.5</v>
      </c>
      <c r="X240" s="4">
        <f t="shared" si="39"/>
        <v>1</v>
      </c>
    </row>
    <row r="241" spans="1:24" x14ac:dyDescent="0.2">
      <c r="A241" s="4" t="s">
        <v>120</v>
      </c>
      <c r="B241" s="4" t="str">
        <f t="shared" si="30"/>
        <v>I</v>
      </c>
      <c r="C241" s="4" t="s">
        <v>3</v>
      </c>
      <c r="D241" s="4" t="str">
        <f t="shared" si="31"/>
        <v>D</v>
      </c>
      <c r="E241" s="4" t="s">
        <v>43</v>
      </c>
      <c r="F241" s="4" t="str">
        <f t="shared" si="32"/>
        <v>Gen</v>
      </c>
      <c r="G241" s="4" t="s">
        <v>81</v>
      </c>
      <c r="H241" s="4" t="s">
        <v>64</v>
      </c>
      <c r="J241" s="4" t="str">
        <f t="shared" si="33"/>
        <v>(D) General waste landfill site: Leaching - NA/</v>
      </c>
      <c r="S241" s="5">
        <f t="shared" si="34"/>
        <v>0</v>
      </c>
      <c r="T241" s="5">
        <f t="shared" si="35"/>
        <v>0</v>
      </c>
      <c r="U241" s="7">
        <f t="shared" si="36"/>
        <v>0</v>
      </c>
      <c r="V241" s="7">
        <f t="shared" si="37"/>
        <v>0</v>
      </c>
      <c r="W241" s="4">
        <f t="shared" si="38"/>
        <v>0</v>
      </c>
      <c r="X241" s="4">
        <f t="shared" si="39"/>
        <v>0</v>
      </c>
    </row>
    <row r="242" spans="1:24" x14ac:dyDescent="0.2">
      <c r="A242" s="4" t="s">
        <v>120</v>
      </c>
      <c r="B242" s="4" t="str">
        <f t="shared" si="30"/>
        <v>I</v>
      </c>
      <c r="C242" s="4" t="s">
        <v>3</v>
      </c>
      <c r="D242" s="4" t="str">
        <f t="shared" si="31"/>
        <v>D</v>
      </c>
      <c r="E242" s="4" t="s">
        <v>124</v>
      </c>
      <c r="F242" s="4" t="str">
        <f t="shared" si="32"/>
        <v>Hau</v>
      </c>
      <c r="G242" s="4" t="s">
        <v>89</v>
      </c>
      <c r="H242" s="4" t="s">
        <v>64</v>
      </c>
      <c r="J242" s="4" t="str">
        <f t="shared" si="33"/>
        <v>(D) Haul road construction: Dust suppression - NA/</v>
      </c>
      <c r="S242" s="5">
        <f t="shared" si="34"/>
        <v>0</v>
      </c>
      <c r="T242" s="5">
        <f t="shared" si="35"/>
        <v>0</v>
      </c>
      <c r="U242" s="7">
        <f t="shared" si="36"/>
        <v>0</v>
      </c>
      <c r="V242" s="7">
        <f t="shared" si="37"/>
        <v>0</v>
      </c>
      <c r="W242" s="4">
        <f t="shared" si="38"/>
        <v>0</v>
      </c>
      <c r="X242" s="4">
        <f t="shared" si="39"/>
        <v>0</v>
      </c>
    </row>
    <row r="243" spans="1:24" x14ac:dyDescent="0.2">
      <c r="A243" s="4" t="s">
        <v>120</v>
      </c>
      <c r="B243" s="4" t="str">
        <f t="shared" si="30"/>
        <v>I</v>
      </c>
      <c r="C243" s="4" t="s">
        <v>2</v>
      </c>
      <c r="D243" s="4" t="str">
        <f t="shared" si="31"/>
        <v>P</v>
      </c>
      <c r="E243" s="4" t="s">
        <v>43</v>
      </c>
      <c r="F243" s="4" t="str">
        <f t="shared" si="32"/>
        <v>Gen</v>
      </c>
      <c r="G243" s="4" t="s">
        <v>81</v>
      </c>
      <c r="H243" s="4" t="s">
        <v>64</v>
      </c>
      <c r="J243" s="4" t="str">
        <f t="shared" si="33"/>
        <v>(P) General waste landfill site: Leaching - NA/</v>
      </c>
      <c r="S243" s="5">
        <f t="shared" si="34"/>
        <v>0</v>
      </c>
      <c r="T243" s="5">
        <f t="shared" si="35"/>
        <v>0</v>
      </c>
      <c r="U243" s="7">
        <f t="shared" si="36"/>
        <v>0</v>
      </c>
      <c r="V243" s="7">
        <f t="shared" si="37"/>
        <v>0</v>
      </c>
      <c r="W243" s="4">
        <f t="shared" si="38"/>
        <v>0</v>
      </c>
      <c r="X243" s="4">
        <f t="shared" si="39"/>
        <v>0</v>
      </c>
    </row>
    <row r="244" spans="1:24" x14ac:dyDescent="0.2">
      <c r="A244" s="4" t="s">
        <v>120</v>
      </c>
      <c r="B244" s="4" t="str">
        <f t="shared" si="30"/>
        <v>I</v>
      </c>
      <c r="C244" s="4" t="s">
        <v>2</v>
      </c>
      <c r="D244" s="4" t="str">
        <f t="shared" si="31"/>
        <v>P</v>
      </c>
      <c r="E244" s="4" t="s">
        <v>125</v>
      </c>
      <c r="F244" s="4" t="str">
        <f t="shared" si="32"/>
        <v>Mai</v>
      </c>
      <c r="G244" s="4" t="s">
        <v>89</v>
      </c>
      <c r="H244" s="4" t="s">
        <v>64</v>
      </c>
      <c r="J244" s="4" t="str">
        <f t="shared" si="33"/>
        <v>(P) Maintenance of existing haul roads: Dust suppression - NA/</v>
      </c>
      <c r="S244" s="5">
        <f t="shared" si="34"/>
        <v>0</v>
      </c>
      <c r="T244" s="5">
        <f t="shared" si="35"/>
        <v>0</v>
      </c>
      <c r="U244" s="7">
        <f t="shared" si="36"/>
        <v>0</v>
      </c>
      <c r="V244" s="7">
        <f t="shared" si="37"/>
        <v>0</v>
      </c>
      <c r="W244" s="4">
        <f t="shared" si="38"/>
        <v>0</v>
      </c>
      <c r="X244" s="4">
        <f t="shared" si="39"/>
        <v>0</v>
      </c>
    </row>
    <row r="245" spans="1:24" x14ac:dyDescent="0.2">
      <c r="A245" s="4" t="s">
        <v>120</v>
      </c>
      <c r="B245" s="4" t="str">
        <f t="shared" si="30"/>
        <v>I</v>
      </c>
      <c r="C245" s="4" t="s">
        <v>2</v>
      </c>
      <c r="D245" s="4" t="str">
        <f t="shared" si="31"/>
        <v>P</v>
      </c>
      <c r="E245" s="4" t="s">
        <v>126</v>
      </c>
      <c r="F245" s="4" t="str">
        <f t="shared" si="32"/>
        <v>Mai</v>
      </c>
      <c r="G245" s="4" t="s">
        <v>89</v>
      </c>
      <c r="H245" s="4" t="s">
        <v>64</v>
      </c>
      <c r="J245" s="4" t="str">
        <f t="shared" si="33"/>
        <v>(P) Maintenance of existing off-lease and on-lease roadways: Dust suppression - NA/</v>
      </c>
      <c r="S245" s="5">
        <f t="shared" si="34"/>
        <v>0</v>
      </c>
      <c r="T245" s="5">
        <f t="shared" si="35"/>
        <v>0</v>
      </c>
      <c r="U245" s="7">
        <f t="shared" si="36"/>
        <v>0</v>
      </c>
      <c r="V245" s="7">
        <f t="shared" si="37"/>
        <v>0</v>
      </c>
      <c r="W245" s="4">
        <f t="shared" si="38"/>
        <v>0</v>
      </c>
      <c r="X245" s="4">
        <f t="shared" si="39"/>
        <v>0</v>
      </c>
    </row>
    <row r="246" spans="1:24" x14ac:dyDescent="0.2">
      <c r="A246" s="4" t="s">
        <v>120</v>
      </c>
      <c r="B246" s="4" t="str">
        <f t="shared" si="30"/>
        <v>I</v>
      </c>
      <c r="C246" s="4" t="s">
        <v>2</v>
      </c>
      <c r="D246" s="4" t="str">
        <f t="shared" si="31"/>
        <v>P</v>
      </c>
      <c r="E246" s="4" t="s">
        <v>127</v>
      </c>
      <c r="F246" s="4" t="str">
        <f t="shared" si="32"/>
        <v>New</v>
      </c>
      <c r="G246" s="4" t="s">
        <v>89</v>
      </c>
      <c r="H246" s="4" t="s">
        <v>64</v>
      </c>
      <c r="J246" s="4" t="str">
        <f t="shared" si="33"/>
        <v>(P) New haul road construction: Dust suppression - NA/</v>
      </c>
      <c r="S246" s="5">
        <f t="shared" si="34"/>
        <v>0</v>
      </c>
      <c r="T246" s="5">
        <f t="shared" si="35"/>
        <v>0</v>
      </c>
      <c r="U246" s="7">
        <f t="shared" si="36"/>
        <v>0</v>
      </c>
      <c r="V246" s="7">
        <f t="shared" si="37"/>
        <v>0</v>
      </c>
      <c r="W246" s="4">
        <f t="shared" si="38"/>
        <v>0</v>
      </c>
      <c r="X246" s="4">
        <f t="shared" si="39"/>
        <v>0</v>
      </c>
    </row>
    <row r="247" spans="1:24" x14ac:dyDescent="0.2">
      <c r="A247" s="4" t="s">
        <v>6</v>
      </c>
      <c r="B247" s="4" t="str">
        <f t="shared" si="30"/>
        <v>O</v>
      </c>
      <c r="C247" s="4" t="s">
        <v>3</v>
      </c>
      <c r="D247" s="4" t="str">
        <f t="shared" si="31"/>
        <v>D</v>
      </c>
      <c r="E247" s="4" t="s">
        <v>18</v>
      </c>
      <c r="F247" s="4" t="str">
        <f t="shared" si="32"/>
        <v>Gro</v>
      </c>
      <c r="G247" s="4" t="s">
        <v>96</v>
      </c>
      <c r="H247" s="4" t="s">
        <v>64</v>
      </c>
      <c r="J247" s="4" t="str">
        <f t="shared" si="33"/>
        <v>(D) Groundwater monitoring bore construction: Cuttings disposal - NA/</v>
      </c>
      <c r="S247" s="5">
        <f t="shared" si="34"/>
        <v>0</v>
      </c>
      <c r="T247" s="5">
        <f t="shared" si="35"/>
        <v>0</v>
      </c>
      <c r="U247" s="7">
        <f t="shared" si="36"/>
        <v>0</v>
      </c>
      <c r="V247" s="7">
        <f t="shared" si="37"/>
        <v>0</v>
      </c>
      <c r="W247" s="4">
        <f t="shared" si="38"/>
        <v>0</v>
      </c>
      <c r="X247" s="4">
        <f t="shared" si="39"/>
        <v>0</v>
      </c>
    </row>
    <row r="248" spans="1:24" x14ac:dyDescent="0.2">
      <c r="A248" s="4" t="s">
        <v>6</v>
      </c>
      <c r="B248" s="4" t="str">
        <f t="shared" si="30"/>
        <v>O</v>
      </c>
      <c r="C248" s="4" t="s">
        <v>3</v>
      </c>
      <c r="D248" s="4" t="str">
        <f t="shared" si="31"/>
        <v>D</v>
      </c>
      <c r="E248" s="4" t="s">
        <v>18</v>
      </c>
      <c r="F248" s="4" t="str">
        <f t="shared" si="32"/>
        <v>Gro</v>
      </c>
      <c r="G248" s="4" t="s">
        <v>59</v>
      </c>
      <c r="H248" s="4" t="s">
        <v>64</v>
      </c>
      <c r="J248" s="4" t="str">
        <f t="shared" si="33"/>
        <v>(D) Groundwater monitoring bore construction: Disruption of natural surface drainage - NA/</v>
      </c>
      <c r="S248" s="5">
        <f t="shared" si="34"/>
        <v>0</v>
      </c>
      <c r="T248" s="5">
        <f t="shared" si="35"/>
        <v>0</v>
      </c>
      <c r="U248" s="7">
        <f t="shared" si="36"/>
        <v>0</v>
      </c>
      <c r="V248" s="7">
        <f t="shared" si="37"/>
        <v>0</v>
      </c>
      <c r="W248" s="4">
        <f t="shared" si="38"/>
        <v>0</v>
      </c>
      <c r="X248" s="4">
        <f t="shared" si="39"/>
        <v>0</v>
      </c>
    </row>
    <row r="249" spans="1:24" x14ac:dyDescent="0.2">
      <c r="A249" s="4" t="s">
        <v>6</v>
      </c>
      <c r="B249" s="4" t="str">
        <f t="shared" si="30"/>
        <v>O</v>
      </c>
      <c r="C249" s="4" t="s">
        <v>3</v>
      </c>
      <c r="D249" s="4" t="str">
        <f t="shared" si="31"/>
        <v>D</v>
      </c>
      <c r="E249" s="4" t="s">
        <v>18</v>
      </c>
      <c r="F249" s="4" t="str">
        <f t="shared" si="32"/>
        <v>Gro</v>
      </c>
      <c r="G249" s="4" t="s">
        <v>60</v>
      </c>
      <c r="H249" s="4" t="s">
        <v>64</v>
      </c>
      <c r="J249" s="4" t="str">
        <f t="shared" si="33"/>
        <v>(D) Groundwater monitoring bore construction: Impacts of ground support staff - NA/</v>
      </c>
      <c r="S249" s="5">
        <f t="shared" si="34"/>
        <v>0</v>
      </c>
      <c r="T249" s="5">
        <f t="shared" si="35"/>
        <v>0</v>
      </c>
      <c r="U249" s="7">
        <f t="shared" si="36"/>
        <v>0</v>
      </c>
      <c r="V249" s="7">
        <f t="shared" si="37"/>
        <v>0</v>
      </c>
      <c r="W249" s="4">
        <f t="shared" si="38"/>
        <v>0</v>
      </c>
      <c r="X249" s="4">
        <f t="shared" si="39"/>
        <v>0</v>
      </c>
    </row>
    <row r="250" spans="1:24" x14ac:dyDescent="0.2">
      <c r="A250" s="4" t="s">
        <v>6</v>
      </c>
      <c r="B250" s="4" t="str">
        <f t="shared" si="30"/>
        <v>O</v>
      </c>
      <c r="C250" s="4" t="s">
        <v>3</v>
      </c>
      <c r="D250" s="4" t="str">
        <f t="shared" si="31"/>
        <v>D</v>
      </c>
      <c r="E250" s="4" t="s">
        <v>18</v>
      </c>
      <c r="F250" s="4" t="str">
        <f t="shared" si="32"/>
        <v>Gro</v>
      </c>
      <c r="G250" s="4" t="s">
        <v>58</v>
      </c>
      <c r="H250" s="4" t="s">
        <v>64</v>
      </c>
      <c r="J250" s="4" t="str">
        <f t="shared" si="33"/>
        <v>(D) Groundwater monitoring bore construction: Soil erosion following heavy rainfall - NA/</v>
      </c>
      <c r="S250" s="5">
        <f t="shared" si="34"/>
        <v>0</v>
      </c>
      <c r="T250" s="5">
        <f t="shared" si="35"/>
        <v>0</v>
      </c>
      <c r="U250" s="7">
        <f t="shared" si="36"/>
        <v>0</v>
      </c>
      <c r="V250" s="7">
        <f t="shared" si="37"/>
        <v>0</v>
      </c>
      <c r="W250" s="4">
        <f t="shared" si="38"/>
        <v>0</v>
      </c>
      <c r="X250" s="4">
        <f t="shared" si="39"/>
        <v>0</v>
      </c>
    </row>
    <row r="251" spans="1:24" x14ac:dyDescent="0.2">
      <c r="A251" s="4" t="s">
        <v>6</v>
      </c>
      <c r="B251" s="4" t="str">
        <f t="shared" si="30"/>
        <v>O</v>
      </c>
      <c r="C251" s="4" t="s">
        <v>3</v>
      </c>
      <c r="D251" s="4" t="str">
        <f t="shared" si="31"/>
        <v>D</v>
      </c>
      <c r="E251" s="4" t="s">
        <v>18</v>
      </c>
      <c r="F251" s="4" t="str">
        <f t="shared" si="32"/>
        <v>Gro</v>
      </c>
      <c r="G251" s="4" t="s">
        <v>86</v>
      </c>
      <c r="H251" s="4" t="s">
        <v>64</v>
      </c>
      <c r="J251" s="4" t="str">
        <f t="shared" si="33"/>
        <v>(D) Groundwater monitoring bore construction: Spillage - NA/</v>
      </c>
      <c r="S251" s="5">
        <f t="shared" si="34"/>
        <v>0</v>
      </c>
      <c r="T251" s="5">
        <f t="shared" si="35"/>
        <v>0</v>
      </c>
      <c r="U251" s="7">
        <f t="shared" si="36"/>
        <v>0</v>
      </c>
      <c r="V251" s="7">
        <f t="shared" si="37"/>
        <v>0</v>
      </c>
      <c r="W251" s="4">
        <f t="shared" si="38"/>
        <v>0</v>
      </c>
      <c r="X251" s="4">
        <f t="shared" si="39"/>
        <v>0</v>
      </c>
    </row>
    <row r="252" spans="1:24" x14ac:dyDescent="0.2">
      <c r="A252" s="4" t="s">
        <v>6</v>
      </c>
      <c r="B252" s="4" t="str">
        <f t="shared" si="30"/>
        <v>O</v>
      </c>
      <c r="C252" s="4" t="s">
        <v>3</v>
      </c>
      <c r="D252" s="4" t="str">
        <f t="shared" si="31"/>
        <v>D</v>
      </c>
      <c r="E252" s="4" t="s">
        <v>203</v>
      </c>
      <c r="F252" s="4" t="str">
        <f t="shared" si="32"/>
        <v>Top</v>
      </c>
      <c r="G252" s="4" t="s">
        <v>89</v>
      </c>
      <c r="H252" s="4" t="s">
        <v>64</v>
      </c>
      <c r="J252" s="4" t="str">
        <f t="shared" si="33"/>
        <v>(D) Topsoil and waste rock dump site preparation: Dust suppression - NA/</v>
      </c>
      <c r="S252" s="5">
        <f t="shared" si="34"/>
        <v>0</v>
      </c>
      <c r="T252" s="5">
        <f t="shared" si="35"/>
        <v>0</v>
      </c>
      <c r="U252" s="7">
        <f t="shared" si="36"/>
        <v>0</v>
      </c>
      <c r="V252" s="7">
        <f t="shared" si="37"/>
        <v>0</v>
      </c>
      <c r="W252" s="4">
        <f t="shared" si="38"/>
        <v>0</v>
      </c>
      <c r="X252" s="4">
        <f t="shared" si="39"/>
        <v>0</v>
      </c>
    </row>
    <row r="253" spans="1:24" x14ac:dyDescent="0.2">
      <c r="A253" s="4" t="s">
        <v>6</v>
      </c>
      <c r="B253" s="4" t="str">
        <f t="shared" si="30"/>
        <v>O</v>
      </c>
      <c r="C253" s="4" t="s">
        <v>1</v>
      </c>
      <c r="D253" s="4" t="str">
        <f t="shared" si="31"/>
        <v>E</v>
      </c>
      <c r="E253" s="4" t="s">
        <v>39</v>
      </c>
      <c r="F253" s="4" t="str">
        <f t="shared" si="32"/>
        <v>Sit</v>
      </c>
      <c r="G253" s="4" t="s">
        <v>59</v>
      </c>
      <c r="H253" s="4" t="s">
        <v>64</v>
      </c>
      <c r="J253" s="4" t="str">
        <f t="shared" si="33"/>
        <v>(E) Site preparation and construction for drilling activities: Disruption of natural surface drainage - NA/</v>
      </c>
      <c r="S253" s="5">
        <f t="shared" si="34"/>
        <v>0</v>
      </c>
      <c r="T253" s="5">
        <f t="shared" si="35"/>
        <v>0</v>
      </c>
      <c r="U253" s="7">
        <f t="shared" si="36"/>
        <v>0</v>
      </c>
      <c r="V253" s="7">
        <f t="shared" si="37"/>
        <v>0</v>
      </c>
      <c r="W253" s="4">
        <f t="shared" si="38"/>
        <v>0</v>
      </c>
      <c r="X253" s="4">
        <f t="shared" si="39"/>
        <v>0</v>
      </c>
    </row>
    <row r="254" spans="1:24" x14ac:dyDescent="0.2">
      <c r="A254" s="4" t="s">
        <v>6</v>
      </c>
      <c r="B254" s="4" t="str">
        <f t="shared" si="30"/>
        <v>O</v>
      </c>
      <c r="C254" s="4" t="s">
        <v>1</v>
      </c>
      <c r="D254" s="4" t="str">
        <f t="shared" si="31"/>
        <v>E</v>
      </c>
      <c r="E254" s="4" t="s">
        <v>74</v>
      </c>
      <c r="F254" s="4" t="str">
        <f t="shared" si="32"/>
        <v>Slu</v>
      </c>
      <c r="G254" s="4" t="s">
        <v>75</v>
      </c>
      <c r="H254" s="4" t="s">
        <v>64</v>
      </c>
      <c r="J254" s="4" t="str">
        <f t="shared" si="33"/>
        <v>(E) Slug testing (injection): Fluid loss to aquifer - NA/</v>
      </c>
      <c r="S254" s="5">
        <f t="shared" si="34"/>
        <v>0</v>
      </c>
      <c r="T254" s="5">
        <f t="shared" si="35"/>
        <v>0</v>
      </c>
      <c r="U254" s="7">
        <f t="shared" si="36"/>
        <v>0</v>
      </c>
      <c r="V254" s="7">
        <f t="shared" si="37"/>
        <v>0</v>
      </c>
      <c r="W254" s="4">
        <f t="shared" si="38"/>
        <v>0</v>
      </c>
      <c r="X254" s="4">
        <f t="shared" si="39"/>
        <v>0</v>
      </c>
    </row>
    <row r="255" spans="1:24" x14ac:dyDescent="0.2">
      <c r="A255" s="4" t="s">
        <v>6</v>
      </c>
      <c r="B255" s="4" t="str">
        <f t="shared" si="30"/>
        <v>O</v>
      </c>
      <c r="C255" s="4" t="s">
        <v>1</v>
      </c>
      <c r="D255" s="4" t="str">
        <f t="shared" si="31"/>
        <v>E</v>
      </c>
      <c r="E255" s="4" t="s">
        <v>74</v>
      </c>
      <c r="F255" s="4" t="str">
        <f t="shared" si="32"/>
        <v>Slu</v>
      </c>
      <c r="G255" s="4" t="s">
        <v>73</v>
      </c>
      <c r="H255" s="4" t="s">
        <v>64</v>
      </c>
      <c r="J255" s="4" t="str">
        <f t="shared" si="33"/>
        <v>(E) Slug testing (injection): Recovered fluid disposal - NA/</v>
      </c>
      <c r="S255" s="5">
        <f t="shared" si="34"/>
        <v>0</v>
      </c>
      <c r="T255" s="5">
        <f t="shared" si="35"/>
        <v>0</v>
      </c>
      <c r="U255" s="7">
        <f t="shared" si="36"/>
        <v>0</v>
      </c>
      <c r="V255" s="7">
        <f t="shared" si="37"/>
        <v>0</v>
      </c>
      <c r="W255" s="4">
        <f t="shared" si="38"/>
        <v>0</v>
      </c>
      <c r="X255" s="4">
        <f t="shared" si="39"/>
        <v>0</v>
      </c>
    </row>
    <row r="256" spans="1:24" x14ac:dyDescent="0.2">
      <c r="A256" s="4" t="s">
        <v>6</v>
      </c>
      <c r="B256" s="4" t="str">
        <f t="shared" si="30"/>
        <v>O</v>
      </c>
      <c r="C256" s="4" t="s">
        <v>2</v>
      </c>
      <c r="D256" s="4" t="str">
        <f t="shared" si="31"/>
        <v>P</v>
      </c>
      <c r="E256" s="4" t="s">
        <v>179</v>
      </c>
      <c r="F256" s="4" t="str">
        <f t="shared" si="32"/>
        <v>Coa</v>
      </c>
      <c r="G256" s="4" t="s">
        <v>89</v>
      </c>
      <c r="H256" s="4" t="s">
        <v>64</v>
      </c>
      <c r="J256" s="4" t="str">
        <f t="shared" si="33"/>
        <v>(P) Coal on-site transport: Dust suppression - NA/</v>
      </c>
      <c r="S256" s="5">
        <f t="shared" si="34"/>
        <v>0</v>
      </c>
      <c r="T256" s="5">
        <f t="shared" si="35"/>
        <v>0</v>
      </c>
      <c r="U256" s="7">
        <f t="shared" si="36"/>
        <v>0</v>
      </c>
      <c r="V256" s="7">
        <f t="shared" si="37"/>
        <v>0</v>
      </c>
      <c r="W256" s="4">
        <f t="shared" si="38"/>
        <v>0</v>
      </c>
      <c r="X256" s="4">
        <f t="shared" si="39"/>
        <v>0</v>
      </c>
    </row>
    <row r="257" spans="1:24" x14ac:dyDescent="0.2">
      <c r="A257" s="4" t="s">
        <v>6</v>
      </c>
      <c r="B257" s="4" t="str">
        <f t="shared" si="30"/>
        <v>O</v>
      </c>
      <c r="C257" s="4" t="s">
        <v>2</v>
      </c>
      <c r="D257" s="4" t="str">
        <f t="shared" si="31"/>
        <v>P</v>
      </c>
      <c r="E257" s="4" t="s">
        <v>183</v>
      </c>
      <c r="F257" s="4" t="str">
        <f t="shared" si="32"/>
        <v>Gro</v>
      </c>
      <c r="G257" s="4" t="s">
        <v>96</v>
      </c>
      <c r="H257" s="4" t="s">
        <v>64</v>
      </c>
      <c r="J257" s="4" t="str">
        <f t="shared" si="33"/>
        <v>(P) Groundwater monitoring bore construction or expansion: Cuttings disposal - NA/</v>
      </c>
      <c r="S257" s="5">
        <f t="shared" si="34"/>
        <v>0</v>
      </c>
      <c r="T257" s="5">
        <f t="shared" si="35"/>
        <v>0</v>
      </c>
      <c r="U257" s="7">
        <f t="shared" si="36"/>
        <v>0</v>
      </c>
      <c r="V257" s="7">
        <f t="shared" si="37"/>
        <v>0</v>
      </c>
      <c r="W257" s="4">
        <f t="shared" si="38"/>
        <v>0</v>
      </c>
      <c r="X257" s="4">
        <f t="shared" si="39"/>
        <v>0</v>
      </c>
    </row>
    <row r="258" spans="1:24" x14ac:dyDescent="0.2">
      <c r="A258" s="4" t="s">
        <v>6</v>
      </c>
      <c r="B258" s="4" t="str">
        <f t="shared" ref="B258:B321" si="40">LEFT(A258,1)</f>
        <v>O</v>
      </c>
      <c r="C258" s="4" t="s">
        <v>2</v>
      </c>
      <c r="D258" s="4" t="str">
        <f t="shared" ref="D258:D321" si="41">LEFT(C258,1)</f>
        <v>P</v>
      </c>
      <c r="E258" s="4" t="s">
        <v>183</v>
      </c>
      <c r="F258" s="4" t="str">
        <f t="shared" ref="F258:F321" si="42">LEFT(E258,3)</f>
        <v>Gro</v>
      </c>
      <c r="G258" s="4" t="s">
        <v>59</v>
      </c>
      <c r="H258" s="4" t="s">
        <v>64</v>
      </c>
      <c r="J258" s="4" t="str">
        <f t="shared" ref="J258:J321" si="43">"("&amp;D258&amp;") "&amp;E258&amp;": "&amp;G258&amp;" - "&amp;H258&amp;"/"&amp;I258</f>
        <v>(P) Groundwater monitoring bore construction or expansion: Disruption of natural surface drainage - NA/</v>
      </c>
      <c r="S258" s="5">
        <f t="shared" ref="S258:S321" si="44">K258+N258+Q258</f>
        <v>0</v>
      </c>
      <c r="T258" s="5">
        <f t="shared" ref="T258:T321" si="45">L258+O258+R258</f>
        <v>0</v>
      </c>
      <c r="U258" s="7">
        <f t="shared" ref="U258:U321" si="46">$K258+$N258</f>
        <v>0</v>
      </c>
      <c r="V258" s="7">
        <f t="shared" ref="V258:V321" si="47">$L258+$O258</f>
        <v>0</v>
      </c>
      <c r="W258" s="4">
        <f t="shared" ref="W258:W321" si="48">T258-(T258-S258)/2</f>
        <v>0</v>
      </c>
      <c r="X258" s="4">
        <f t="shared" ref="X258:X321" si="49">(T258-S258)/2</f>
        <v>0</v>
      </c>
    </row>
    <row r="259" spans="1:24" x14ac:dyDescent="0.2">
      <c r="A259" s="4" t="s">
        <v>6</v>
      </c>
      <c r="B259" s="4" t="str">
        <f t="shared" si="40"/>
        <v>O</v>
      </c>
      <c r="C259" s="4" t="s">
        <v>2</v>
      </c>
      <c r="D259" s="4" t="str">
        <f t="shared" si="41"/>
        <v>P</v>
      </c>
      <c r="E259" s="4" t="s">
        <v>183</v>
      </c>
      <c r="F259" s="4" t="str">
        <f t="shared" si="42"/>
        <v>Gro</v>
      </c>
      <c r="G259" s="4" t="s">
        <v>60</v>
      </c>
      <c r="H259" s="4" t="s">
        <v>64</v>
      </c>
      <c r="J259" s="4" t="str">
        <f t="shared" si="43"/>
        <v>(P) Groundwater monitoring bore construction or expansion: Impacts of ground support staff - NA/</v>
      </c>
      <c r="S259" s="5">
        <f t="shared" si="44"/>
        <v>0</v>
      </c>
      <c r="T259" s="5">
        <f t="shared" si="45"/>
        <v>0</v>
      </c>
      <c r="U259" s="7">
        <f t="shared" si="46"/>
        <v>0</v>
      </c>
      <c r="V259" s="7">
        <f t="shared" si="47"/>
        <v>0</v>
      </c>
      <c r="W259" s="4">
        <f t="shared" si="48"/>
        <v>0</v>
      </c>
      <c r="X259" s="4">
        <f t="shared" si="49"/>
        <v>0</v>
      </c>
    </row>
    <row r="260" spans="1:24" x14ac:dyDescent="0.2">
      <c r="A260" s="4" t="s">
        <v>6</v>
      </c>
      <c r="B260" s="4" t="str">
        <f t="shared" si="40"/>
        <v>O</v>
      </c>
      <c r="C260" s="4" t="s">
        <v>2</v>
      </c>
      <c r="D260" s="4" t="str">
        <f t="shared" si="41"/>
        <v>P</v>
      </c>
      <c r="E260" s="4" t="s">
        <v>183</v>
      </c>
      <c r="F260" s="4" t="str">
        <f t="shared" si="42"/>
        <v>Gro</v>
      </c>
      <c r="G260" s="4" t="s">
        <v>58</v>
      </c>
      <c r="H260" s="4" t="s">
        <v>64</v>
      </c>
      <c r="J260" s="4" t="str">
        <f t="shared" si="43"/>
        <v>(P) Groundwater monitoring bore construction or expansion: Soil erosion following heavy rainfall - NA/</v>
      </c>
      <c r="S260" s="5">
        <f t="shared" si="44"/>
        <v>0</v>
      </c>
      <c r="T260" s="5">
        <f t="shared" si="45"/>
        <v>0</v>
      </c>
      <c r="U260" s="7">
        <f t="shared" si="46"/>
        <v>0</v>
      </c>
      <c r="V260" s="7">
        <f t="shared" si="47"/>
        <v>0</v>
      </c>
      <c r="W260" s="4">
        <f t="shared" si="48"/>
        <v>0</v>
      </c>
      <c r="X260" s="4">
        <f t="shared" si="49"/>
        <v>0</v>
      </c>
    </row>
    <row r="261" spans="1:24" x14ac:dyDescent="0.2">
      <c r="A261" s="4" t="s">
        <v>6</v>
      </c>
      <c r="B261" s="4" t="str">
        <f t="shared" si="40"/>
        <v>O</v>
      </c>
      <c r="C261" s="4" t="s">
        <v>2</v>
      </c>
      <c r="D261" s="4" t="str">
        <f t="shared" si="41"/>
        <v>P</v>
      </c>
      <c r="E261" s="4" t="s">
        <v>183</v>
      </c>
      <c r="F261" s="4" t="str">
        <f t="shared" si="42"/>
        <v>Gro</v>
      </c>
      <c r="G261" s="4" t="s">
        <v>86</v>
      </c>
      <c r="H261" s="4" t="s">
        <v>64</v>
      </c>
      <c r="J261" s="4" t="str">
        <f t="shared" si="43"/>
        <v>(P) Groundwater monitoring bore construction or expansion: Spillage - NA/</v>
      </c>
      <c r="S261" s="5">
        <f t="shared" si="44"/>
        <v>0</v>
      </c>
      <c r="T261" s="5">
        <f t="shared" si="45"/>
        <v>0</v>
      </c>
      <c r="U261" s="7">
        <f t="shared" si="46"/>
        <v>0</v>
      </c>
      <c r="V261" s="7">
        <f t="shared" si="47"/>
        <v>0</v>
      </c>
      <c r="W261" s="4">
        <f t="shared" si="48"/>
        <v>0</v>
      </c>
      <c r="X261" s="4">
        <f t="shared" si="49"/>
        <v>0</v>
      </c>
    </row>
    <row r="262" spans="1:24" x14ac:dyDescent="0.2">
      <c r="A262" s="4" t="s">
        <v>6</v>
      </c>
      <c r="B262" s="4" t="str">
        <f t="shared" si="40"/>
        <v>O</v>
      </c>
      <c r="C262" s="4" t="s">
        <v>2</v>
      </c>
      <c r="D262" s="4" t="str">
        <f t="shared" si="41"/>
        <v>P</v>
      </c>
      <c r="E262" s="4" t="s">
        <v>175</v>
      </c>
      <c r="F262" s="4" t="str">
        <f t="shared" si="42"/>
        <v>Gro</v>
      </c>
      <c r="G262" s="4" t="s">
        <v>106</v>
      </c>
      <c r="H262" s="4" t="s">
        <v>64</v>
      </c>
      <c r="J262" s="4" t="str">
        <f t="shared" si="43"/>
        <v>(P) Groundwater supply bore: Linking aquifers - NA/</v>
      </c>
      <c r="S262" s="5">
        <f t="shared" si="44"/>
        <v>0</v>
      </c>
      <c r="T262" s="5">
        <f t="shared" si="45"/>
        <v>0</v>
      </c>
      <c r="U262" s="7">
        <f t="shared" si="46"/>
        <v>0</v>
      </c>
      <c r="V262" s="7">
        <f t="shared" si="47"/>
        <v>0</v>
      </c>
      <c r="W262" s="4">
        <f t="shared" si="48"/>
        <v>0</v>
      </c>
      <c r="X262" s="4">
        <f t="shared" si="49"/>
        <v>0</v>
      </c>
    </row>
    <row r="263" spans="1:24" x14ac:dyDescent="0.2">
      <c r="A263" s="4" t="s">
        <v>6</v>
      </c>
      <c r="B263" s="4" t="str">
        <f t="shared" si="40"/>
        <v>O</v>
      </c>
      <c r="C263" s="4" t="s">
        <v>2</v>
      </c>
      <c r="D263" s="4" t="str">
        <f t="shared" si="41"/>
        <v>P</v>
      </c>
      <c r="E263" s="4" t="s">
        <v>38</v>
      </c>
      <c r="F263" s="4" t="str">
        <f t="shared" si="42"/>
        <v>Ine</v>
      </c>
      <c r="G263" s="4" t="s">
        <v>164</v>
      </c>
      <c r="H263" s="4" t="s">
        <v>64</v>
      </c>
      <c r="J263" s="4" t="str">
        <f t="shared" si="43"/>
        <v>(P) Inertisation system: Inadequate understanding and control measures - NA/</v>
      </c>
      <c r="S263" s="5">
        <f t="shared" si="44"/>
        <v>0</v>
      </c>
      <c r="T263" s="5">
        <f t="shared" si="45"/>
        <v>0</v>
      </c>
      <c r="U263" s="7">
        <f t="shared" si="46"/>
        <v>0</v>
      </c>
      <c r="V263" s="7">
        <f t="shared" si="47"/>
        <v>0</v>
      </c>
      <c r="W263" s="4">
        <f t="shared" si="48"/>
        <v>0</v>
      </c>
      <c r="X263" s="4">
        <f t="shared" si="49"/>
        <v>0</v>
      </c>
    </row>
    <row r="264" spans="1:24" x14ac:dyDescent="0.2">
      <c r="A264" s="4" t="s">
        <v>8</v>
      </c>
      <c r="B264" s="4" t="str">
        <f t="shared" si="40"/>
        <v>S</v>
      </c>
      <c r="C264" s="4" t="s">
        <v>3</v>
      </c>
      <c r="D264" s="4" t="str">
        <f t="shared" si="41"/>
        <v>D</v>
      </c>
      <c r="E264" s="4" t="s">
        <v>175</v>
      </c>
      <c r="F264" s="4" t="str">
        <f t="shared" si="42"/>
        <v>Gro</v>
      </c>
      <c r="G264" s="4" t="s">
        <v>96</v>
      </c>
      <c r="H264" s="4" t="s">
        <v>64</v>
      </c>
      <c r="J264" s="4" t="str">
        <f t="shared" si="43"/>
        <v>(D) Groundwater supply bore: Cuttings disposal - NA/</v>
      </c>
      <c r="S264" s="5">
        <f t="shared" si="44"/>
        <v>0</v>
      </c>
      <c r="T264" s="5">
        <f t="shared" si="45"/>
        <v>0</v>
      </c>
      <c r="U264" s="7">
        <f t="shared" si="46"/>
        <v>0</v>
      </c>
      <c r="V264" s="7">
        <f t="shared" si="47"/>
        <v>0</v>
      </c>
      <c r="W264" s="4">
        <f t="shared" si="48"/>
        <v>0</v>
      </c>
      <c r="X264" s="4">
        <f t="shared" si="49"/>
        <v>0</v>
      </c>
    </row>
    <row r="265" spans="1:24" x14ac:dyDescent="0.2">
      <c r="A265" s="4" t="s">
        <v>8</v>
      </c>
      <c r="B265" s="4" t="str">
        <f t="shared" si="40"/>
        <v>S</v>
      </c>
      <c r="C265" s="4" t="s">
        <v>3</v>
      </c>
      <c r="D265" s="4" t="str">
        <f t="shared" si="41"/>
        <v>D</v>
      </c>
      <c r="E265" s="4" t="s">
        <v>175</v>
      </c>
      <c r="F265" s="4" t="str">
        <f t="shared" si="42"/>
        <v>Gro</v>
      </c>
      <c r="G265" s="4" t="s">
        <v>59</v>
      </c>
      <c r="H265" s="4" t="s">
        <v>64</v>
      </c>
      <c r="J265" s="4" t="str">
        <f t="shared" si="43"/>
        <v>(D) Groundwater supply bore: Disruption of natural surface drainage - NA/</v>
      </c>
      <c r="S265" s="5">
        <f t="shared" si="44"/>
        <v>0</v>
      </c>
      <c r="T265" s="5">
        <f t="shared" si="45"/>
        <v>0</v>
      </c>
      <c r="U265" s="7">
        <f t="shared" si="46"/>
        <v>0</v>
      </c>
      <c r="V265" s="7">
        <f t="shared" si="47"/>
        <v>0</v>
      </c>
      <c r="W265" s="4">
        <f t="shared" si="48"/>
        <v>0</v>
      </c>
      <c r="X265" s="4">
        <f t="shared" si="49"/>
        <v>0</v>
      </c>
    </row>
    <row r="266" spans="1:24" x14ac:dyDescent="0.2">
      <c r="A266" s="4" t="s">
        <v>8</v>
      </c>
      <c r="B266" s="4" t="str">
        <f t="shared" si="40"/>
        <v>S</v>
      </c>
      <c r="C266" s="4" t="s">
        <v>3</v>
      </c>
      <c r="D266" s="4" t="str">
        <f t="shared" si="41"/>
        <v>D</v>
      </c>
      <c r="E266" s="4" t="s">
        <v>175</v>
      </c>
      <c r="F266" s="4" t="str">
        <f t="shared" si="42"/>
        <v>Gro</v>
      </c>
      <c r="G266" s="4" t="s">
        <v>174</v>
      </c>
      <c r="H266" s="4" t="s">
        <v>64</v>
      </c>
      <c r="J266" s="4" t="str">
        <f t="shared" si="43"/>
        <v>(D) Groundwater supply bore: GW extraction - NA/</v>
      </c>
      <c r="S266" s="5">
        <f t="shared" si="44"/>
        <v>0</v>
      </c>
      <c r="T266" s="5">
        <f t="shared" si="45"/>
        <v>0</v>
      </c>
      <c r="U266" s="7">
        <f t="shared" si="46"/>
        <v>0</v>
      </c>
      <c r="V266" s="7">
        <f t="shared" si="47"/>
        <v>0</v>
      </c>
      <c r="W266" s="4">
        <f t="shared" si="48"/>
        <v>0</v>
      </c>
      <c r="X266" s="4">
        <f t="shared" si="49"/>
        <v>0</v>
      </c>
    </row>
    <row r="267" spans="1:24" x14ac:dyDescent="0.2">
      <c r="A267" s="4" t="s">
        <v>8</v>
      </c>
      <c r="B267" s="4" t="str">
        <f t="shared" si="40"/>
        <v>S</v>
      </c>
      <c r="C267" s="4" t="s">
        <v>3</v>
      </c>
      <c r="D267" s="4" t="str">
        <f t="shared" si="41"/>
        <v>D</v>
      </c>
      <c r="E267" s="4" t="s">
        <v>175</v>
      </c>
      <c r="F267" s="4" t="str">
        <f t="shared" si="42"/>
        <v>Gro</v>
      </c>
      <c r="G267" s="4" t="s">
        <v>60</v>
      </c>
      <c r="H267" s="4" t="s">
        <v>64</v>
      </c>
      <c r="J267" s="4" t="str">
        <f t="shared" si="43"/>
        <v>(D) Groundwater supply bore: Impacts of ground support staff - NA/</v>
      </c>
      <c r="S267" s="5">
        <f t="shared" si="44"/>
        <v>0</v>
      </c>
      <c r="T267" s="5">
        <f t="shared" si="45"/>
        <v>0</v>
      </c>
      <c r="U267" s="7">
        <f t="shared" si="46"/>
        <v>0</v>
      </c>
      <c r="V267" s="7">
        <f t="shared" si="47"/>
        <v>0</v>
      </c>
      <c r="W267" s="4">
        <f t="shared" si="48"/>
        <v>0</v>
      </c>
      <c r="X267" s="4">
        <f t="shared" si="49"/>
        <v>0</v>
      </c>
    </row>
    <row r="268" spans="1:24" x14ac:dyDescent="0.2">
      <c r="A268" s="4" t="s">
        <v>8</v>
      </c>
      <c r="B268" s="4" t="str">
        <f t="shared" si="40"/>
        <v>S</v>
      </c>
      <c r="C268" s="4" t="s">
        <v>3</v>
      </c>
      <c r="D268" s="4" t="str">
        <f t="shared" si="41"/>
        <v>D</v>
      </c>
      <c r="E268" s="4" t="s">
        <v>175</v>
      </c>
      <c r="F268" s="4" t="str">
        <f t="shared" si="42"/>
        <v>Gro</v>
      </c>
      <c r="G268" s="4" t="s">
        <v>97</v>
      </c>
      <c r="H268" s="4" t="s">
        <v>64</v>
      </c>
      <c r="J268" s="4" t="str">
        <f t="shared" si="43"/>
        <v>(D) Groundwater supply bore: Incomplete/compromised cementing/casing (linking aquifers) - NA/</v>
      </c>
      <c r="S268" s="5">
        <f t="shared" si="44"/>
        <v>0</v>
      </c>
      <c r="T268" s="5">
        <f t="shared" si="45"/>
        <v>0</v>
      </c>
      <c r="U268" s="7">
        <f t="shared" si="46"/>
        <v>0</v>
      </c>
      <c r="V268" s="7">
        <f t="shared" si="47"/>
        <v>0</v>
      </c>
      <c r="W268" s="4">
        <f t="shared" si="48"/>
        <v>0</v>
      </c>
      <c r="X268" s="4">
        <f t="shared" si="49"/>
        <v>0</v>
      </c>
    </row>
    <row r="269" spans="1:24" x14ac:dyDescent="0.2">
      <c r="A269" s="4" t="s">
        <v>8</v>
      </c>
      <c r="B269" s="4" t="str">
        <f t="shared" si="40"/>
        <v>S</v>
      </c>
      <c r="C269" s="4" t="s">
        <v>3</v>
      </c>
      <c r="D269" s="4" t="str">
        <f t="shared" si="41"/>
        <v>D</v>
      </c>
      <c r="E269" s="4" t="s">
        <v>175</v>
      </c>
      <c r="F269" s="4" t="str">
        <f t="shared" si="42"/>
        <v>Gro</v>
      </c>
      <c r="G269" s="4" t="s">
        <v>58</v>
      </c>
      <c r="H269" s="4" t="s">
        <v>64</v>
      </c>
      <c r="J269" s="4" t="str">
        <f t="shared" si="43"/>
        <v>(D) Groundwater supply bore: Soil erosion following heavy rainfall - NA/</v>
      </c>
      <c r="S269" s="5">
        <f t="shared" si="44"/>
        <v>0</v>
      </c>
      <c r="T269" s="5">
        <f t="shared" si="45"/>
        <v>0</v>
      </c>
      <c r="U269" s="7">
        <f t="shared" si="46"/>
        <v>0</v>
      </c>
      <c r="V269" s="7">
        <f t="shared" si="47"/>
        <v>0</v>
      </c>
      <c r="W269" s="4">
        <f t="shared" si="48"/>
        <v>0</v>
      </c>
      <c r="X269" s="4">
        <f t="shared" si="49"/>
        <v>0</v>
      </c>
    </row>
    <row r="270" spans="1:24" x14ac:dyDescent="0.2">
      <c r="A270" s="4" t="s">
        <v>8</v>
      </c>
      <c r="B270" s="4" t="str">
        <f t="shared" si="40"/>
        <v>S</v>
      </c>
      <c r="C270" s="4" t="s">
        <v>3</v>
      </c>
      <c r="D270" s="4" t="str">
        <f t="shared" si="41"/>
        <v>D</v>
      </c>
      <c r="E270" s="4" t="s">
        <v>175</v>
      </c>
      <c r="F270" s="4" t="str">
        <f t="shared" si="42"/>
        <v>Gro</v>
      </c>
      <c r="G270" s="4" t="s">
        <v>86</v>
      </c>
      <c r="H270" s="4" t="s">
        <v>64</v>
      </c>
      <c r="J270" s="4" t="str">
        <f t="shared" si="43"/>
        <v>(D) Groundwater supply bore: Spillage - NA/</v>
      </c>
      <c r="S270" s="5">
        <f t="shared" si="44"/>
        <v>0</v>
      </c>
      <c r="T270" s="5">
        <f t="shared" si="45"/>
        <v>0</v>
      </c>
      <c r="U270" s="7">
        <f t="shared" si="46"/>
        <v>0</v>
      </c>
      <c r="V270" s="7">
        <f t="shared" si="47"/>
        <v>0</v>
      </c>
      <c r="W270" s="4">
        <f t="shared" si="48"/>
        <v>0</v>
      </c>
      <c r="X270" s="4">
        <f t="shared" si="49"/>
        <v>0</v>
      </c>
    </row>
    <row r="271" spans="1:24" x14ac:dyDescent="0.2">
      <c r="A271" s="4" t="s">
        <v>8</v>
      </c>
      <c r="B271" s="4" t="str">
        <f t="shared" si="40"/>
        <v>S</v>
      </c>
      <c r="C271" s="4" t="s">
        <v>5</v>
      </c>
      <c r="D271" s="4" t="str">
        <f t="shared" si="41"/>
        <v>R</v>
      </c>
      <c r="E271" s="4" t="s">
        <v>193</v>
      </c>
      <c r="F271" s="4" t="str">
        <f t="shared" si="42"/>
        <v>Gro</v>
      </c>
      <c r="G271" s="4" t="s">
        <v>96</v>
      </c>
      <c r="H271" s="4" t="s">
        <v>64</v>
      </c>
      <c r="J271" s="4" t="str">
        <f t="shared" si="43"/>
        <v>(R) Groundwater monitoring bore: mine closure: Cuttings disposal - NA/</v>
      </c>
      <c r="S271" s="5">
        <f t="shared" si="44"/>
        <v>0</v>
      </c>
      <c r="T271" s="5">
        <f t="shared" si="45"/>
        <v>0</v>
      </c>
      <c r="U271" s="7">
        <f t="shared" si="46"/>
        <v>0</v>
      </c>
      <c r="V271" s="7">
        <f t="shared" si="47"/>
        <v>0</v>
      </c>
      <c r="W271" s="4">
        <f t="shared" si="48"/>
        <v>0</v>
      </c>
      <c r="X271" s="4">
        <f t="shared" si="49"/>
        <v>0</v>
      </c>
    </row>
    <row r="272" spans="1:24" s="2" customFormat="1" x14ac:dyDescent="0.2">
      <c r="A272" s="4" t="s">
        <v>8</v>
      </c>
      <c r="B272" s="4" t="str">
        <f t="shared" si="40"/>
        <v>S</v>
      </c>
      <c r="C272" s="4" t="s">
        <v>5</v>
      </c>
      <c r="D272" s="4" t="str">
        <f t="shared" si="41"/>
        <v>R</v>
      </c>
      <c r="E272" s="4" t="s">
        <v>193</v>
      </c>
      <c r="F272" s="4" t="str">
        <f t="shared" si="42"/>
        <v>Gro</v>
      </c>
      <c r="G272" s="4" t="s">
        <v>59</v>
      </c>
      <c r="H272" s="4" t="s">
        <v>64</v>
      </c>
      <c r="I272" s="4"/>
      <c r="J272" s="4" t="str">
        <f t="shared" si="43"/>
        <v>(R) Groundwater monitoring bore: mine closure: Disruption of natural surface drainage - NA/</v>
      </c>
      <c r="K272" s="6"/>
      <c r="L272" s="6"/>
      <c r="M272" s="4"/>
      <c r="N272" s="6"/>
      <c r="O272" s="6"/>
      <c r="P272" s="4"/>
      <c r="Q272" s="5"/>
      <c r="R272" s="5"/>
      <c r="S272" s="5">
        <f t="shared" si="44"/>
        <v>0</v>
      </c>
      <c r="T272" s="5">
        <f t="shared" si="45"/>
        <v>0</v>
      </c>
      <c r="U272" s="7">
        <f t="shared" si="46"/>
        <v>0</v>
      </c>
      <c r="V272" s="7">
        <f t="shared" si="47"/>
        <v>0</v>
      </c>
      <c r="W272" s="4">
        <f t="shared" si="48"/>
        <v>0</v>
      </c>
      <c r="X272" s="4">
        <f t="shared" si="49"/>
        <v>0</v>
      </c>
    </row>
    <row r="273" spans="1:24" s="2" customFormat="1" x14ac:dyDescent="0.2">
      <c r="A273" s="4" t="s">
        <v>8</v>
      </c>
      <c r="B273" s="4" t="str">
        <f t="shared" si="40"/>
        <v>S</v>
      </c>
      <c r="C273" s="4" t="s">
        <v>5</v>
      </c>
      <c r="D273" s="4" t="str">
        <f t="shared" si="41"/>
        <v>R</v>
      </c>
      <c r="E273" s="4" t="s">
        <v>193</v>
      </c>
      <c r="F273" s="4" t="str">
        <f t="shared" si="42"/>
        <v>Gro</v>
      </c>
      <c r="G273" s="4" t="s">
        <v>60</v>
      </c>
      <c r="H273" s="4" t="s">
        <v>64</v>
      </c>
      <c r="I273" s="4"/>
      <c r="J273" s="4" t="str">
        <f t="shared" si="43"/>
        <v>(R) Groundwater monitoring bore: mine closure: Impacts of ground support staff - NA/</v>
      </c>
      <c r="K273" s="6"/>
      <c r="L273" s="6"/>
      <c r="M273" s="4"/>
      <c r="N273" s="6"/>
      <c r="O273" s="6"/>
      <c r="P273" s="4"/>
      <c r="Q273" s="5"/>
      <c r="R273" s="5"/>
      <c r="S273" s="5">
        <f t="shared" si="44"/>
        <v>0</v>
      </c>
      <c r="T273" s="5">
        <f t="shared" si="45"/>
        <v>0</v>
      </c>
      <c r="U273" s="7">
        <f t="shared" si="46"/>
        <v>0</v>
      </c>
      <c r="V273" s="7">
        <f t="shared" si="47"/>
        <v>0</v>
      </c>
      <c r="W273" s="4">
        <f t="shared" si="48"/>
        <v>0</v>
      </c>
      <c r="X273" s="4">
        <f t="shared" si="49"/>
        <v>0</v>
      </c>
    </row>
    <row r="274" spans="1:24" s="2" customFormat="1" x14ac:dyDescent="0.2">
      <c r="A274" s="4" t="s">
        <v>8</v>
      </c>
      <c r="B274" s="4" t="str">
        <f t="shared" si="40"/>
        <v>S</v>
      </c>
      <c r="C274" s="4" t="s">
        <v>5</v>
      </c>
      <c r="D274" s="4" t="str">
        <f t="shared" si="41"/>
        <v>R</v>
      </c>
      <c r="E274" s="4" t="s">
        <v>193</v>
      </c>
      <c r="F274" s="4" t="str">
        <f t="shared" si="42"/>
        <v>Gro</v>
      </c>
      <c r="G274" s="4" t="s">
        <v>58</v>
      </c>
      <c r="H274" s="4" t="s">
        <v>64</v>
      </c>
      <c r="I274" s="4"/>
      <c r="J274" s="4" t="str">
        <f t="shared" si="43"/>
        <v>(R) Groundwater monitoring bore: mine closure: Soil erosion following heavy rainfall - NA/</v>
      </c>
      <c r="K274" s="6"/>
      <c r="L274" s="6"/>
      <c r="M274" s="4"/>
      <c r="N274" s="6"/>
      <c r="O274" s="6"/>
      <c r="P274" s="4"/>
      <c r="Q274" s="5"/>
      <c r="R274" s="5"/>
      <c r="S274" s="5">
        <f t="shared" si="44"/>
        <v>0</v>
      </c>
      <c r="T274" s="5">
        <f t="shared" si="45"/>
        <v>0</v>
      </c>
      <c r="U274" s="7">
        <f t="shared" si="46"/>
        <v>0</v>
      </c>
      <c r="V274" s="7">
        <f t="shared" si="47"/>
        <v>0</v>
      </c>
      <c r="W274" s="4">
        <f t="shared" si="48"/>
        <v>0</v>
      </c>
      <c r="X274" s="4">
        <f t="shared" si="49"/>
        <v>0</v>
      </c>
    </row>
    <row r="275" spans="1:24" x14ac:dyDescent="0.2">
      <c r="A275" s="4" t="s">
        <v>8</v>
      </c>
      <c r="B275" s="4" t="str">
        <f t="shared" si="40"/>
        <v>S</v>
      </c>
      <c r="C275" s="4" t="s">
        <v>5</v>
      </c>
      <c r="D275" s="4" t="str">
        <f t="shared" si="41"/>
        <v>R</v>
      </c>
      <c r="E275" s="4" t="s">
        <v>193</v>
      </c>
      <c r="F275" s="4" t="str">
        <f t="shared" si="42"/>
        <v>Gro</v>
      </c>
      <c r="G275" s="4" t="s">
        <v>86</v>
      </c>
      <c r="H275" s="4" t="s">
        <v>64</v>
      </c>
      <c r="J275" s="4" t="str">
        <f t="shared" si="43"/>
        <v>(R) Groundwater monitoring bore: mine closure: Spillage - NA/</v>
      </c>
      <c r="S275" s="5">
        <f t="shared" si="44"/>
        <v>0</v>
      </c>
      <c r="T275" s="5">
        <f t="shared" si="45"/>
        <v>0</v>
      </c>
      <c r="U275" s="7">
        <f t="shared" si="46"/>
        <v>0</v>
      </c>
      <c r="V275" s="7">
        <f t="shared" si="47"/>
        <v>0</v>
      </c>
      <c r="W275" s="4">
        <f t="shared" si="48"/>
        <v>0</v>
      </c>
      <c r="X275" s="4">
        <f t="shared" si="49"/>
        <v>0</v>
      </c>
    </row>
    <row r="276" spans="1:24" x14ac:dyDescent="0.2">
      <c r="A276" s="4" t="s">
        <v>7</v>
      </c>
      <c r="B276" s="4" t="str">
        <f t="shared" si="40"/>
        <v>U</v>
      </c>
      <c r="C276" s="4" t="s">
        <v>3</v>
      </c>
      <c r="D276" s="4" t="str">
        <f t="shared" si="41"/>
        <v>D</v>
      </c>
      <c r="E276" s="4" t="s">
        <v>150</v>
      </c>
      <c r="F276" s="4" t="str">
        <f t="shared" si="42"/>
        <v>Gas</v>
      </c>
      <c r="G276" s="4" t="s">
        <v>151</v>
      </c>
      <c r="H276" s="4" t="s">
        <v>64</v>
      </c>
      <c r="J276" s="4" t="str">
        <f t="shared" si="43"/>
        <v>(D) Gas post-drainage, surface to goaf: abandonment: Leakage between aquifers - NA/</v>
      </c>
      <c r="S276" s="5">
        <f t="shared" si="44"/>
        <v>0</v>
      </c>
      <c r="T276" s="5">
        <f t="shared" si="45"/>
        <v>0</v>
      </c>
      <c r="U276" s="7">
        <f t="shared" si="46"/>
        <v>0</v>
      </c>
      <c r="V276" s="7">
        <f t="shared" si="47"/>
        <v>0</v>
      </c>
      <c r="W276" s="4">
        <f t="shared" si="48"/>
        <v>0</v>
      </c>
      <c r="X276" s="4">
        <f t="shared" si="49"/>
        <v>0</v>
      </c>
    </row>
    <row r="277" spans="1:24" x14ac:dyDescent="0.2">
      <c r="A277" s="4" t="s">
        <v>7</v>
      </c>
      <c r="B277" s="4" t="str">
        <f t="shared" si="40"/>
        <v>U</v>
      </c>
      <c r="C277" s="4" t="s">
        <v>3</v>
      </c>
      <c r="D277" s="4" t="str">
        <f t="shared" si="41"/>
        <v>D</v>
      </c>
      <c r="E277" s="4" t="s">
        <v>148</v>
      </c>
      <c r="F277" s="4" t="str">
        <f t="shared" si="42"/>
        <v>Gas</v>
      </c>
      <c r="G277" s="4" t="s">
        <v>172</v>
      </c>
      <c r="H277" s="4" t="s">
        <v>64</v>
      </c>
      <c r="J277" s="4" t="str">
        <f t="shared" si="43"/>
        <v>(D) Gas post-drainage, surface to goaf: drill cutting disposal: GW and/or SW contamination - NA/</v>
      </c>
      <c r="S277" s="5">
        <f t="shared" si="44"/>
        <v>0</v>
      </c>
      <c r="T277" s="5">
        <f t="shared" si="45"/>
        <v>0</v>
      </c>
      <c r="U277" s="7">
        <f t="shared" si="46"/>
        <v>0</v>
      </c>
      <c r="V277" s="7">
        <f t="shared" si="47"/>
        <v>0</v>
      </c>
      <c r="W277" s="4">
        <f t="shared" si="48"/>
        <v>0</v>
      </c>
      <c r="X277" s="4">
        <f t="shared" si="49"/>
        <v>0</v>
      </c>
    </row>
    <row r="278" spans="1:24" x14ac:dyDescent="0.2">
      <c r="A278" s="4" t="s">
        <v>7</v>
      </c>
      <c r="B278" s="4" t="str">
        <f t="shared" si="40"/>
        <v>U</v>
      </c>
      <c r="C278" s="4" t="s">
        <v>3</v>
      </c>
      <c r="D278" s="4" t="str">
        <f t="shared" si="41"/>
        <v>D</v>
      </c>
      <c r="E278" s="4" t="s">
        <v>147</v>
      </c>
      <c r="F278" s="4" t="str">
        <f t="shared" si="42"/>
        <v>Gas</v>
      </c>
      <c r="G278" s="4" t="s">
        <v>237</v>
      </c>
      <c r="H278" s="4" t="s">
        <v>64</v>
      </c>
      <c r="J278" s="4" t="str">
        <f t="shared" si="43"/>
        <v>(D) Gas post-drainage, surface to goaf: drilling: Intersection of artesian aquifer - NA/</v>
      </c>
      <c r="S278" s="5">
        <f t="shared" si="44"/>
        <v>0</v>
      </c>
      <c r="T278" s="5">
        <f t="shared" si="45"/>
        <v>0</v>
      </c>
      <c r="U278" s="7">
        <f t="shared" si="46"/>
        <v>0</v>
      </c>
      <c r="V278" s="7">
        <f t="shared" si="47"/>
        <v>0</v>
      </c>
      <c r="W278" s="4">
        <f t="shared" si="48"/>
        <v>0</v>
      </c>
      <c r="X278" s="4">
        <f t="shared" si="49"/>
        <v>0</v>
      </c>
    </row>
    <row r="279" spans="1:24" x14ac:dyDescent="0.2">
      <c r="A279" s="4" t="s">
        <v>7</v>
      </c>
      <c r="B279" s="4" t="str">
        <f t="shared" si="40"/>
        <v>U</v>
      </c>
      <c r="C279" s="4" t="s">
        <v>3</v>
      </c>
      <c r="D279" s="4" t="str">
        <f t="shared" si="41"/>
        <v>D</v>
      </c>
      <c r="E279" s="4" t="s">
        <v>147</v>
      </c>
      <c r="F279" s="4" t="str">
        <f t="shared" si="42"/>
        <v>Gas</v>
      </c>
      <c r="G279" s="4" t="s">
        <v>68</v>
      </c>
      <c r="H279" s="4" t="s">
        <v>64</v>
      </c>
      <c r="J279" s="4" t="str">
        <f t="shared" si="43"/>
        <v>(D) Gas post-drainage, surface to goaf: drilling: Mud pressure unbalance between well and aquifer - NA/</v>
      </c>
      <c r="S279" s="5">
        <f t="shared" si="44"/>
        <v>0</v>
      </c>
      <c r="T279" s="5">
        <f t="shared" si="45"/>
        <v>0</v>
      </c>
      <c r="U279" s="7">
        <f t="shared" si="46"/>
        <v>0</v>
      </c>
      <c r="V279" s="7">
        <f t="shared" si="47"/>
        <v>0</v>
      </c>
      <c r="W279" s="4">
        <f t="shared" si="48"/>
        <v>0</v>
      </c>
      <c r="X279" s="4">
        <f t="shared" si="49"/>
        <v>0</v>
      </c>
    </row>
    <row r="280" spans="1:24" x14ac:dyDescent="0.2">
      <c r="A280" s="4" t="s">
        <v>7</v>
      </c>
      <c r="B280" s="4" t="str">
        <f t="shared" si="40"/>
        <v>U</v>
      </c>
      <c r="C280" s="4" t="s">
        <v>3</v>
      </c>
      <c r="D280" s="4" t="str">
        <f t="shared" si="41"/>
        <v>D</v>
      </c>
      <c r="E280" s="4" t="s">
        <v>147</v>
      </c>
      <c r="F280" s="4" t="str">
        <f t="shared" si="42"/>
        <v>Gas</v>
      </c>
      <c r="G280" s="4" t="s">
        <v>70</v>
      </c>
      <c r="H280" s="4" t="s">
        <v>64</v>
      </c>
      <c r="J280" s="4" t="str">
        <f t="shared" si="43"/>
        <v>(D) Gas post-drainage, surface to goaf: drilling: Very localised water table reduction - NA/</v>
      </c>
      <c r="S280" s="5">
        <f t="shared" si="44"/>
        <v>0</v>
      </c>
      <c r="T280" s="5">
        <f t="shared" si="45"/>
        <v>0</v>
      </c>
      <c r="U280" s="7">
        <f t="shared" si="46"/>
        <v>0</v>
      </c>
      <c r="V280" s="7">
        <f t="shared" si="47"/>
        <v>0</v>
      </c>
      <c r="W280" s="4">
        <f t="shared" si="48"/>
        <v>0</v>
      </c>
      <c r="X280" s="4">
        <f t="shared" si="49"/>
        <v>0</v>
      </c>
    </row>
    <row r="281" spans="1:24" x14ac:dyDescent="0.2">
      <c r="A281" s="4" t="s">
        <v>7</v>
      </c>
      <c r="B281" s="4" t="str">
        <f t="shared" si="40"/>
        <v>U</v>
      </c>
      <c r="C281" s="4" t="s">
        <v>3</v>
      </c>
      <c r="D281" s="4" t="str">
        <f t="shared" si="41"/>
        <v>D</v>
      </c>
      <c r="E281" s="4" t="s">
        <v>149</v>
      </c>
      <c r="F281" s="4" t="str">
        <f t="shared" si="42"/>
        <v>Gas</v>
      </c>
      <c r="G281" s="4" t="s">
        <v>86</v>
      </c>
      <c r="H281" s="4" t="s">
        <v>64</v>
      </c>
      <c r="J281" s="4" t="str">
        <f t="shared" si="43"/>
        <v>(D) Gas post-drainage, surface to goaf: materials delivery and storage: Spillage - NA/</v>
      </c>
      <c r="S281" s="5">
        <f t="shared" si="44"/>
        <v>0</v>
      </c>
      <c r="T281" s="5">
        <f t="shared" si="45"/>
        <v>0</v>
      </c>
      <c r="U281" s="7">
        <f t="shared" si="46"/>
        <v>0</v>
      </c>
      <c r="V281" s="7">
        <f t="shared" si="47"/>
        <v>0</v>
      </c>
      <c r="W281" s="4">
        <f t="shared" si="48"/>
        <v>0</v>
      </c>
      <c r="X281" s="4">
        <f t="shared" si="49"/>
        <v>0</v>
      </c>
    </row>
    <row r="282" spans="1:24" x14ac:dyDescent="0.2">
      <c r="A282" s="4" t="s">
        <v>7</v>
      </c>
      <c r="B282" s="4" t="str">
        <f t="shared" si="40"/>
        <v>U</v>
      </c>
      <c r="C282" s="4" t="s">
        <v>3</v>
      </c>
      <c r="D282" s="4" t="str">
        <f t="shared" si="41"/>
        <v>D</v>
      </c>
      <c r="E282" s="4" t="s">
        <v>206</v>
      </c>
      <c r="F282" s="4" t="str">
        <f t="shared" si="42"/>
        <v>Gas</v>
      </c>
      <c r="G282" s="4" t="s">
        <v>85</v>
      </c>
      <c r="H282" s="4" t="s">
        <v>64</v>
      </c>
      <c r="J282" s="4" t="str">
        <f t="shared" si="43"/>
        <v>(D) Gas post-drainage, surface to goaf: site clean-up and rehabilitation: Mud and drill cutting spillage - NA/</v>
      </c>
      <c r="S282" s="5">
        <f t="shared" si="44"/>
        <v>0</v>
      </c>
      <c r="T282" s="5">
        <f t="shared" si="45"/>
        <v>0</v>
      </c>
      <c r="U282" s="7">
        <f t="shared" si="46"/>
        <v>0</v>
      </c>
      <c r="V282" s="7">
        <f t="shared" si="47"/>
        <v>0</v>
      </c>
      <c r="W282" s="4">
        <f t="shared" si="48"/>
        <v>0</v>
      </c>
      <c r="X282" s="4">
        <f t="shared" si="49"/>
        <v>0</v>
      </c>
    </row>
    <row r="283" spans="1:24" x14ac:dyDescent="0.2">
      <c r="A283" s="4" t="s">
        <v>7</v>
      </c>
      <c r="B283" s="4" t="str">
        <f t="shared" si="40"/>
        <v>U</v>
      </c>
      <c r="C283" s="4" t="s">
        <v>3</v>
      </c>
      <c r="D283" s="4" t="str">
        <f t="shared" si="41"/>
        <v>D</v>
      </c>
      <c r="E283" s="4" t="s">
        <v>146</v>
      </c>
      <c r="F283" s="4" t="str">
        <f t="shared" si="42"/>
        <v>Gas</v>
      </c>
      <c r="G283" s="4" t="s">
        <v>59</v>
      </c>
      <c r="H283" s="4" t="s">
        <v>64</v>
      </c>
      <c r="J283" s="4" t="str">
        <f t="shared" si="43"/>
        <v>(D) Gas post-drainage, surface to goaf: site preparation: Disruption of natural surface drainage - NA/</v>
      </c>
      <c r="S283" s="5">
        <f t="shared" si="44"/>
        <v>0</v>
      </c>
      <c r="T283" s="5">
        <f t="shared" si="45"/>
        <v>0</v>
      </c>
      <c r="U283" s="7">
        <f t="shared" si="46"/>
        <v>0</v>
      </c>
      <c r="V283" s="7">
        <f t="shared" si="47"/>
        <v>0</v>
      </c>
      <c r="W283" s="4">
        <f t="shared" si="48"/>
        <v>0</v>
      </c>
      <c r="X283" s="4">
        <f t="shared" si="49"/>
        <v>0</v>
      </c>
    </row>
    <row r="284" spans="1:24" x14ac:dyDescent="0.2">
      <c r="A284" s="4" t="s">
        <v>7</v>
      </c>
      <c r="B284" s="4" t="str">
        <f t="shared" si="40"/>
        <v>U</v>
      </c>
      <c r="C284" s="4" t="s">
        <v>3</v>
      </c>
      <c r="D284" s="4" t="str">
        <f t="shared" si="41"/>
        <v>D</v>
      </c>
      <c r="E284" s="4" t="s">
        <v>146</v>
      </c>
      <c r="F284" s="4" t="str">
        <f t="shared" si="42"/>
        <v>Gas</v>
      </c>
      <c r="G284" s="4" t="s">
        <v>60</v>
      </c>
      <c r="H284" s="4" t="s">
        <v>64</v>
      </c>
      <c r="J284" s="4" t="str">
        <f t="shared" si="43"/>
        <v>(D) Gas post-drainage, surface to goaf: site preparation: Impacts of ground support staff - NA/</v>
      </c>
      <c r="S284" s="5">
        <f t="shared" si="44"/>
        <v>0</v>
      </c>
      <c r="T284" s="5">
        <f t="shared" si="45"/>
        <v>0</v>
      </c>
      <c r="U284" s="7">
        <f t="shared" si="46"/>
        <v>0</v>
      </c>
      <c r="V284" s="7">
        <f t="shared" si="47"/>
        <v>0</v>
      </c>
      <c r="W284" s="4">
        <f t="shared" si="48"/>
        <v>0</v>
      </c>
      <c r="X284" s="4">
        <f t="shared" si="49"/>
        <v>0</v>
      </c>
    </row>
    <row r="285" spans="1:24" x14ac:dyDescent="0.2">
      <c r="A285" s="4" t="s">
        <v>7</v>
      </c>
      <c r="B285" s="4" t="str">
        <f t="shared" si="40"/>
        <v>U</v>
      </c>
      <c r="C285" s="4" t="s">
        <v>3</v>
      </c>
      <c r="D285" s="4" t="str">
        <f t="shared" si="41"/>
        <v>D</v>
      </c>
      <c r="E285" s="4" t="s">
        <v>146</v>
      </c>
      <c r="F285" s="4" t="str">
        <f t="shared" si="42"/>
        <v>Gas</v>
      </c>
      <c r="G285" s="4" t="s">
        <v>58</v>
      </c>
      <c r="H285" s="4" t="s">
        <v>64</v>
      </c>
      <c r="J285" s="4" t="str">
        <f t="shared" si="43"/>
        <v>(D) Gas post-drainage, surface to goaf: site preparation: Soil erosion following heavy rainfall - NA/</v>
      </c>
      <c r="S285" s="5">
        <f t="shared" si="44"/>
        <v>0</v>
      </c>
      <c r="T285" s="5">
        <f t="shared" si="45"/>
        <v>0</v>
      </c>
      <c r="U285" s="7">
        <f t="shared" si="46"/>
        <v>0</v>
      </c>
      <c r="V285" s="7">
        <f t="shared" si="47"/>
        <v>0</v>
      </c>
      <c r="W285" s="4">
        <f t="shared" si="48"/>
        <v>0</v>
      </c>
      <c r="X285" s="4">
        <f t="shared" si="49"/>
        <v>0</v>
      </c>
    </row>
    <row r="286" spans="1:24" x14ac:dyDescent="0.2">
      <c r="A286" s="4" t="s">
        <v>7</v>
      </c>
      <c r="B286" s="4" t="str">
        <f t="shared" si="40"/>
        <v>U</v>
      </c>
      <c r="C286" s="4" t="s">
        <v>3</v>
      </c>
      <c r="D286" s="4" t="str">
        <f t="shared" si="41"/>
        <v>D</v>
      </c>
      <c r="E286" s="4" t="s">
        <v>211</v>
      </c>
      <c r="F286" s="4" t="str">
        <f t="shared" si="42"/>
        <v>Gas</v>
      </c>
      <c r="G286" s="4" t="s">
        <v>136</v>
      </c>
      <c r="H286" s="4" t="s">
        <v>64</v>
      </c>
      <c r="J286" s="4" t="str">
        <f t="shared" si="43"/>
        <v>(D) Gas post-drainage, surface to goaf: Surface water and mud storage and evaporation: Overflow and/or loss of containment of water/mud storage - NA/</v>
      </c>
      <c r="S286" s="5">
        <f t="shared" si="44"/>
        <v>0</v>
      </c>
      <c r="T286" s="5">
        <f t="shared" si="45"/>
        <v>0</v>
      </c>
      <c r="U286" s="7">
        <f t="shared" si="46"/>
        <v>0</v>
      </c>
      <c r="V286" s="7">
        <f t="shared" si="47"/>
        <v>0</v>
      </c>
      <c r="W286" s="4">
        <f t="shared" si="48"/>
        <v>0</v>
      </c>
      <c r="X286" s="4">
        <f t="shared" si="49"/>
        <v>0</v>
      </c>
    </row>
    <row r="287" spans="1:24" x14ac:dyDescent="0.2">
      <c r="A287" s="4" t="s">
        <v>7</v>
      </c>
      <c r="B287" s="4" t="str">
        <f t="shared" si="40"/>
        <v>U</v>
      </c>
      <c r="C287" s="4" t="s">
        <v>3</v>
      </c>
      <c r="D287" s="4" t="str">
        <f t="shared" si="41"/>
        <v>D</v>
      </c>
      <c r="E287" s="4" t="s">
        <v>142</v>
      </c>
      <c r="F287" s="4" t="str">
        <f t="shared" si="42"/>
        <v>Gas</v>
      </c>
      <c r="G287" s="4" t="s">
        <v>237</v>
      </c>
      <c r="H287" s="4" t="s">
        <v>64</v>
      </c>
      <c r="J287" s="4" t="str">
        <f t="shared" si="43"/>
        <v>(D) Gas pre-drainage, surface to inseam: drilling: Intersection of artesian aquifer - NA/</v>
      </c>
      <c r="S287" s="5">
        <f t="shared" si="44"/>
        <v>0</v>
      </c>
      <c r="T287" s="5">
        <f t="shared" si="45"/>
        <v>0</v>
      </c>
      <c r="U287" s="7">
        <f t="shared" si="46"/>
        <v>0</v>
      </c>
      <c r="V287" s="7">
        <f t="shared" si="47"/>
        <v>0</v>
      </c>
      <c r="W287" s="4">
        <f t="shared" si="48"/>
        <v>0</v>
      </c>
      <c r="X287" s="4">
        <f t="shared" si="49"/>
        <v>0</v>
      </c>
    </row>
    <row r="288" spans="1:24" x14ac:dyDescent="0.2">
      <c r="A288" s="4" t="s">
        <v>7</v>
      </c>
      <c r="B288" s="4" t="str">
        <f t="shared" si="40"/>
        <v>U</v>
      </c>
      <c r="C288" s="4" t="s">
        <v>3</v>
      </c>
      <c r="D288" s="4" t="str">
        <f t="shared" si="41"/>
        <v>D</v>
      </c>
      <c r="E288" s="4" t="s">
        <v>137</v>
      </c>
      <c r="F288" s="4" t="str">
        <f t="shared" si="42"/>
        <v>Gas</v>
      </c>
      <c r="G288" s="4" t="s">
        <v>59</v>
      </c>
      <c r="H288" s="4" t="s">
        <v>64</v>
      </c>
      <c r="J288" s="4" t="str">
        <f t="shared" si="43"/>
        <v>(D) Gas pre-drainage, surface to inseam: site preparation: Disruption of natural surface drainage - NA/</v>
      </c>
      <c r="S288" s="5">
        <f t="shared" si="44"/>
        <v>0</v>
      </c>
      <c r="T288" s="5">
        <f t="shared" si="45"/>
        <v>0</v>
      </c>
      <c r="U288" s="7">
        <f t="shared" si="46"/>
        <v>0</v>
      </c>
      <c r="V288" s="7">
        <f t="shared" si="47"/>
        <v>0</v>
      </c>
      <c r="W288" s="4">
        <f t="shared" si="48"/>
        <v>0</v>
      </c>
      <c r="X288" s="4">
        <f t="shared" si="49"/>
        <v>0</v>
      </c>
    </row>
    <row r="289" spans="1:24" x14ac:dyDescent="0.2">
      <c r="A289" s="4" t="s">
        <v>7</v>
      </c>
      <c r="B289" s="4" t="str">
        <f t="shared" si="40"/>
        <v>U</v>
      </c>
      <c r="C289" s="4" t="s">
        <v>3</v>
      </c>
      <c r="D289" s="4" t="str">
        <f t="shared" si="41"/>
        <v>D</v>
      </c>
      <c r="E289" s="4" t="s">
        <v>141</v>
      </c>
      <c r="F289" s="4" t="str">
        <f t="shared" si="42"/>
        <v>Gas</v>
      </c>
      <c r="G289" s="4" t="s">
        <v>237</v>
      </c>
      <c r="H289" s="4" t="s">
        <v>64</v>
      </c>
      <c r="J289" s="4" t="str">
        <f t="shared" si="43"/>
        <v>(D) Gas pre-drainage, underground: drilling: Intersection of artesian aquifer - NA/</v>
      </c>
      <c r="S289" s="5">
        <f t="shared" si="44"/>
        <v>0</v>
      </c>
      <c r="T289" s="5">
        <f t="shared" si="45"/>
        <v>0</v>
      </c>
      <c r="U289" s="7">
        <f t="shared" si="46"/>
        <v>0</v>
      </c>
      <c r="V289" s="7">
        <f t="shared" si="47"/>
        <v>0</v>
      </c>
      <c r="W289" s="4">
        <f t="shared" si="48"/>
        <v>0</v>
      </c>
      <c r="X289" s="4">
        <f t="shared" si="49"/>
        <v>0</v>
      </c>
    </row>
    <row r="290" spans="1:24" x14ac:dyDescent="0.2">
      <c r="A290" s="4" t="s">
        <v>7</v>
      </c>
      <c r="B290" s="4" t="str">
        <f t="shared" si="40"/>
        <v>U</v>
      </c>
      <c r="C290" s="4" t="s">
        <v>3</v>
      </c>
      <c r="D290" s="4" t="str">
        <f t="shared" si="41"/>
        <v>D</v>
      </c>
      <c r="E290" s="4" t="s">
        <v>18</v>
      </c>
      <c r="F290" s="4" t="str">
        <f t="shared" si="42"/>
        <v>Gro</v>
      </c>
      <c r="G290" s="4" t="s">
        <v>96</v>
      </c>
      <c r="H290" s="4" t="s">
        <v>64</v>
      </c>
      <c r="J290" s="4" t="str">
        <f t="shared" si="43"/>
        <v>(D) Groundwater monitoring bore construction: Cuttings disposal - NA/</v>
      </c>
      <c r="S290" s="5">
        <f t="shared" si="44"/>
        <v>0</v>
      </c>
      <c r="T290" s="5">
        <f t="shared" si="45"/>
        <v>0</v>
      </c>
      <c r="U290" s="7">
        <f t="shared" si="46"/>
        <v>0</v>
      </c>
      <c r="V290" s="7">
        <f t="shared" si="47"/>
        <v>0</v>
      </c>
      <c r="W290" s="4">
        <f t="shared" si="48"/>
        <v>0</v>
      </c>
      <c r="X290" s="4">
        <f t="shared" si="49"/>
        <v>0</v>
      </c>
    </row>
    <row r="291" spans="1:24" x14ac:dyDescent="0.2">
      <c r="A291" s="4" t="s">
        <v>7</v>
      </c>
      <c r="B291" s="4" t="str">
        <f t="shared" si="40"/>
        <v>U</v>
      </c>
      <c r="C291" s="4" t="s">
        <v>3</v>
      </c>
      <c r="D291" s="4" t="str">
        <f t="shared" si="41"/>
        <v>D</v>
      </c>
      <c r="E291" s="4" t="s">
        <v>18</v>
      </c>
      <c r="F291" s="4" t="str">
        <f t="shared" si="42"/>
        <v>Gro</v>
      </c>
      <c r="G291" s="4" t="s">
        <v>59</v>
      </c>
      <c r="H291" s="4" t="s">
        <v>64</v>
      </c>
      <c r="J291" s="4" t="str">
        <f t="shared" si="43"/>
        <v>(D) Groundwater monitoring bore construction: Disruption of natural surface drainage - NA/</v>
      </c>
      <c r="S291" s="5">
        <f t="shared" si="44"/>
        <v>0</v>
      </c>
      <c r="T291" s="5">
        <f t="shared" si="45"/>
        <v>0</v>
      </c>
      <c r="U291" s="7">
        <f t="shared" si="46"/>
        <v>0</v>
      </c>
      <c r="V291" s="7">
        <f t="shared" si="47"/>
        <v>0</v>
      </c>
      <c r="W291" s="4">
        <f t="shared" si="48"/>
        <v>0</v>
      </c>
      <c r="X291" s="4">
        <f t="shared" si="49"/>
        <v>0</v>
      </c>
    </row>
    <row r="292" spans="1:24" x14ac:dyDescent="0.2">
      <c r="A292" s="4" t="s">
        <v>7</v>
      </c>
      <c r="B292" s="4" t="str">
        <f t="shared" si="40"/>
        <v>U</v>
      </c>
      <c r="C292" s="4" t="s">
        <v>3</v>
      </c>
      <c r="D292" s="4" t="str">
        <f t="shared" si="41"/>
        <v>D</v>
      </c>
      <c r="E292" s="4" t="s">
        <v>18</v>
      </c>
      <c r="F292" s="4" t="str">
        <f t="shared" si="42"/>
        <v>Gro</v>
      </c>
      <c r="G292" s="4" t="s">
        <v>60</v>
      </c>
      <c r="H292" s="4" t="s">
        <v>64</v>
      </c>
      <c r="J292" s="4" t="str">
        <f t="shared" si="43"/>
        <v>(D) Groundwater monitoring bore construction: Impacts of ground support staff - NA/</v>
      </c>
      <c r="S292" s="5">
        <f t="shared" si="44"/>
        <v>0</v>
      </c>
      <c r="T292" s="5">
        <f t="shared" si="45"/>
        <v>0</v>
      </c>
      <c r="U292" s="7">
        <f t="shared" si="46"/>
        <v>0</v>
      </c>
      <c r="V292" s="7">
        <f t="shared" si="47"/>
        <v>0</v>
      </c>
      <c r="W292" s="4">
        <f t="shared" si="48"/>
        <v>0</v>
      </c>
      <c r="X292" s="4">
        <f t="shared" si="49"/>
        <v>0</v>
      </c>
    </row>
    <row r="293" spans="1:24" x14ac:dyDescent="0.2">
      <c r="A293" s="4" t="s">
        <v>7</v>
      </c>
      <c r="B293" s="4" t="str">
        <f t="shared" si="40"/>
        <v>U</v>
      </c>
      <c r="C293" s="4" t="s">
        <v>3</v>
      </c>
      <c r="D293" s="4" t="str">
        <f t="shared" si="41"/>
        <v>D</v>
      </c>
      <c r="E293" s="4" t="s">
        <v>18</v>
      </c>
      <c r="F293" s="4" t="str">
        <f t="shared" si="42"/>
        <v>Gro</v>
      </c>
      <c r="G293" s="4" t="s">
        <v>58</v>
      </c>
      <c r="H293" s="4" t="s">
        <v>64</v>
      </c>
      <c r="J293" s="4" t="str">
        <f t="shared" si="43"/>
        <v>(D) Groundwater monitoring bore construction: Soil erosion following heavy rainfall - NA/</v>
      </c>
      <c r="S293" s="5">
        <f t="shared" si="44"/>
        <v>0</v>
      </c>
      <c r="T293" s="5">
        <f t="shared" si="45"/>
        <v>0</v>
      </c>
      <c r="U293" s="7">
        <f t="shared" si="46"/>
        <v>0</v>
      </c>
      <c r="V293" s="7">
        <f t="shared" si="47"/>
        <v>0</v>
      </c>
      <c r="W293" s="4">
        <f t="shared" si="48"/>
        <v>0</v>
      </c>
      <c r="X293" s="4">
        <f t="shared" si="49"/>
        <v>0</v>
      </c>
    </row>
    <row r="294" spans="1:24" x14ac:dyDescent="0.2">
      <c r="A294" s="4" t="s">
        <v>7</v>
      </c>
      <c r="B294" s="4" t="str">
        <f t="shared" si="40"/>
        <v>U</v>
      </c>
      <c r="C294" s="4" t="s">
        <v>3</v>
      </c>
      <c r="D294" s="4" t="str">
        <f t="shared" si="41"/>
        <v>D</v>
      </c>
      <c r="E294" s="4" t="s">
        <v>18</v>
      </c>
      <c r="F294" s="4" t="str">
        <f t="shared" si="42"/>
        <v>Gro</v>
      </c>
      <c r="G294" s="4" t="s">
        <v>86</v>
      </c>
      <c r="H294" s="4" t="s">
        <v>64</v>
      </c>
      <c r="J294" s="4" t="str">
        <f t="shared" si="43"/>
        <v>(D) Groundwater monitoring bore construction: Spillage - NA/</v>
      </c>
      <c r="S294" s="5">
        <f t="shared" si="44"/>
        <v>0</v>
      </c>
      <c r="T294" s="5">
        <f t="shared" si="45"/>
        <v>0</v>
      </c>
      <c r="U294" s="7">
        <f t="shared" si="46"/>
        <v>0</v>
      </c>
      <c r="V294" s="7">
        <f t="shared" si="47"/>
        <v>0</v>
      </c>
      <c r="W294" s="4">
        <f t="shared" si="48"/>
        <v>0</v>
      </c>
      <c r="X294" s="4">
        <f t="shared" si="49"/>
        <v>0</v>
      </c>
    </row>
    <row r="295" spans="1:24" x14ac:dyDescent="0.2">
      <c r="A295" s="4" t="s">
        <v>7</v>
      </c>
      <c r="B295" s="4" t="str">
        <f t="shared" si="40"/>
        <v>U</v>
      </c>
      <c r="C295" s="4" t="s">
        <v>3</v>
      </c>
      <c r="D295" s="4" t="str">
        <f t="shared" si="41"/>
        <v>D</v>
      </c>
      <c r="E295" s="4" t="s">
        <v>186</v>
      </c>
      <c r="F295" s="4" t="str">
        <f t="shared" si="42"/>
        <v>Min</v>
      </c>
      <c r="G295" s="4" t="s">
        <v>237</v>
      </c>
      <c r="H295" s="4" t="s">
        <v>64</v>
      </c>
      <c r="J295" s="4" t="str">
        <f t="shared" si="43"/>
        <v>(D) Mine dewatering drilling: drilling: Intersection of artesian aquifer - NA/</v>
      </c>
      <c r="S295" s="5">
        <f t="shared" si="44"/>
        <v>0</v>
      </c>
      <c r="T295" s="5">
        <f t="shared" si="45"/>
        <v>0</v>
      </c>
      <c r="U295" s="7">
        <f t="shared" si="46"/>
        <v>0</v>
      </c>
      <c r="V295" s="7">
        <f t="shared" si="47"/>
        <v>0</v>
      </c>
      <c r="W295" s="4">
        <f t="shared" si="48"/>
        <v>0</v>
      </c>
      <c r="X295" s="4">
        <f t="shared" si="49"/>
        <v>0</v>
      </c>
    </row>
    <row r="296" spans="1:24" x14ac:dyDescent="0.2">
      <c r="A296" s="4" t="s">
        <v>7</v>
      </c>
      <c r="B296" s="4" t="str">
        <f t="shared" si="40"/>
        <v>U</v>
      </c>
      <c r="C296" s="4" t="s">
        <v>3</v>
      </c>
      <c r="D296" s="4" t="str">
        <f t="shared" si="41"/>
        <v>D</v>
      </c>
      <c r="E296" s="4" t="s">
        <v>185</v>
      </c>
      <c r="F296" s="4" t="str">
        <f t="shared" si="42"/>
        <v>Min</v>
      </c>
      <c r="G296" s="4" t="s">
        <v>59</v>
      </c>
      <c r="H296" s="4" t="s">
        <v>64</v>
      </c>
      <c r="J296" s="4" t="str">
        <f t="shared" si="43"/>
        <v>(D) Mine dewatering drilling: site preparation: Disruption of natural surface drainage - NA/</v>
      </c>
      <c r="S296" s="5">
        <f t="shared" si="44"/>
        <v>0</v>
      </c>
      <c r="T296" s="5">
        <f t="shared" si="45"/>
        <v>0</v>
      </c>
      <c r="U296" s="7">
        <f t="shared" si="46"/>
        <v>0</v>
      </c>
      <c r="V296" s="7">
        <f t="shared" si="47"/>
        <v>0</v>
      </c>
      <c r="W296" s="4">
        <f t="shared" si="48"/>
        <v>0</v>
      </c>
      <c r="X296" s="4">
        <f t="shared" si="49"/>
        <v>0</v>
      </c>
    </row>
    <row r="297" spans="1:24" x14ac:dyDescent="0.2">
      <c r="A297" s="4" t="s">
        <v>7</v>
      </c>
      <c r="B297" s="4" t="str">
        <f t="shared" si="40"/>
        <v>U</v>
      </c>
      <c r="C297" s="4" t="s">
        <v>1</v>
      </c>
      <c r="D297" s="4" t="str">
        <f t="shared" si="41"/>
        <v>E</v>
      </c>
      <c r="E297" s="4" t="s">
        <v>10</v>
      </c>
      <c r="F297" s="4" t="str">
        <f t="shared" si="42"/>
        <v>Dri</v>
      </c>
      <c r="G297" s="4" t="s">
        <v>73</v>
      </c>
      <c r="H297" s="4" t="s">
        <v>64</v>
      </c>
      <c r="J297" s="4" t="str">
        <f t="shared" si="43"/>
        <v>(E) Drill stem testing (extraction): Recovered fluid disposal - NA/</v>
      </c>
      <c r="S297" s="5">
        <f t="shared" si="44"/>
        <v>0</v>
      </c>
      <c r="T297" s="5">
        <f t="shared" si="45"/>
        <v>0</v>
      </c>
      <c r="U297" s="7">
        <f t="shared" si="46"/>
        <v>0</v>
      </c>
      <c r="V297" s="7">
        <f t="shared" si="47"/>
        <v>0</v>
      </c>
      <c r="W297" s="4">
        <f t="shared" si="48"/>
        <v>0</v>
      </c>
      <c r="X297" s="4">
        <f t="shared" si="49"/>
        <v>0</v>
      </c>
    </row>
    <row r="298" spans="1:24" x14ac:dyDescent="0.2">
      <c r="A298" s="4" t="s">
        <v>7</v>
      </c>
      <c r="B298" s="4" t="str">
        <f t="shared" si="40"/>
        <v>U</v>
      </c>
      <c r="C298" s="4" t="s">
        <v>1</v>
      </c>
      <c r="D298" s="4" t="str">
        <f t="shared" si="41"/>
        <v>E</v>
      </c>
      <c r="E298" s="4" t="s">
        <v>39</v>
      </c>
      <c r="F298" s="4" t="str">
        <f t="shared" si="42"/>
        <v>Sit</v>
      </c>
      <c r="G298" s="4" t="s">
        <v>59</v>
      </c>
      <c r="H298" s="4" t="s">
        <v>64</v>
      </c>
      <c r="J298" s="4" t="str">
        <f t="shared" si="43"/>
        <v>(E) Site preparation and construction for drilling activities: Disruption of natural surface drainage - NA/</v>
      </c>
      <c r="S298" s="5">
        <f t="shared" si="44"/>
        <v>0</v>
      </c>
      <c r="T298" s="5">
        <f t="shared" si="45"/>
        <v>0</v>
      </c>
      <c r="U298" s="7">
        <f t="shared" si="46"/>
        <v>0</v>
      </c>
      <c r="V298" s="7">
        <f t="shared" si="47"/>
        <v>0</v>
      </c>
      <c r="W298" s="4">
        <f t="shared" si="48"/>
        <v>0</v>
      </c>
      <c r="X298" s="4">
        <f t="shared" si="49"/>
        <v>0</v>
      </c>
    </row>
    <row r="299" spans="1:24" x14ac:dyDescent="0.2">
      <c r="A299" s="4" t="s">
        <v>7</v>
      </c>
      <c r="B299" s="4" t="str">
        <f t="shared" si="40"/>
        <v>U</v>
      </c>
      <c r="C299" s="4" t="s">
        <v>1</v>
      </c>
      <c r="D299" s="4" t="str">
        <f t="shared" si="41"/>
        <v>E</v>
      </c>
      <c r="E299" s="4" t="s">
        <v>74</v>
      </c>
      <c r="F299" s="4" t="str">
        <f t="shared" si="42"/>
        <v>Slu</v>
      </c>
      <c r="G299" s="4" t="s">
        <v>75</v>
      </c>
      <c r="H299" s="4" t="s">
        <v>64</v>
      </c>
      <c r="J299" s="4" t="str">
        <f t="shared" si="43"/>
        <v>(E) Slug testing (injection): Fluid loss to aquifer - NA/</v>
      </c>
      <c r="S299" s="5">
        <f t="shared" si="44"/>
        <v>0</v>
      </c>
      <c r="T299" s="5">
        <f t="shared" si="45"/>
        <v>0</v>
      </c>
      <c r="U299" s="7">
        <f t="shared" si="46"/>
        <v>0</v>
      </c>
      <c r="V299" s="7">
        <f t="shared" si="47"/>
        <v>0</v>
      </c>
      <c r="W299" s="4">
        <f t="shared" si="48"/>
        <v>0</v>
      </c>
      <c r="X299" s="4">
        <f t="shared" si="49"/>
        <v>0</v>
      </c>
    </row>
    <row r="300" spans="1:24" x14ac:dyDescent="0.2">
      <c r="A300" s="4" t="s">
        <v>7</v>
      </c>
      <c r="B300" s="4" t="str">
        <f t="shared" si="40"/>
        <v>U</v>
      </c>
      <c r="C300" s="4" t="s">
        <v>1</v>
      </c>
      <c r="D300" s="4" t="str">
        <f t="shared" si="41"/>
        <v>E</v>
      </c>
      <c r="E300" s="4" t="s">
        <v>74</v>
      </c>
      <c r="F300" s="4" t="str">
        <f t="shared" si="42"/>
        <v>Slu</v>
      </c>
      <c r="G300" s="4" t="s">
        <v>73</v>
      </c>
      <c r="H300" s="4" t="s">
        <v>64</v>
      </c>
      <c r="J300" s="4" t="str">
        <f t="shared" si="43"/>
        <v>(E) Slug testing (injection): Recovered fluid disposal - NA/</v>
      </c>
      <c r="S300" s="5">
        <f t="shared" si="44"/>
        <v>0</v>
      </c>
      <c r="T300" s="5">
        <f t="shared" si="45"/>
        <v>0</v>
      </c>
      <c r="U300" s="7">
        <f t="shared" si="46"/>
        <v>0</v>
      </c>
      <c r="V300" s="7">
        <f t="shared" si="47"/>
        <v>0</v>
      </c>
      <c r="W300" s="4">
        <f t="shared" si="48"/>
        <v>0</v>
      </c>
      <c r="X300" s="4">
        <f t="shared" si="49"/>
        <v>0</v>
      </c>
    </row>
    <row r="301" spans="1:24" x14ac:dyDescent="0.2">
      <c r="A301" s="4" t="s">
        <v>7</v>
      </c>
      <c r="B301" s="4" t="str">
        <f t="shared" si="40"/>
        <v>U</v>
      </c>
      <c r="C301" s="4" t="s">
        <v>2</v>
      </c>
      <c r="D301" s="4" t="str">
        <f t="shared" si="41"/>
        <v>P</v>
      </c>
      <c r="E301" s="4" t="s">
        <v>157</v>
      </c>
      <c r="F301" s="4" t="str">
        <f t="shared" si="42"/>
        <v>Bor</v>
      </c>
      <c r="G301" s="4" t="s">
        <v>158</v>
      </c>
      <c r="H301" s="4" t="s">
        <v>64</v>
      </c>
      <c r="J301" s="4" t="str">
        <f t="shared" si="43"/>
        <v>(P) Bord and pillar coal extraction: Fire/explosion - NA/</v>
      </c>
      <c r="S301" s="5">
        <f t="shared" si="44"/>
        <v>0</v>
      </c>
      <c r="T301" s="5">
        <f t="shared" si="45"/>
        <v>0</v>
      </c>
      <c r="U301" s="7">
        <f t="shared" si="46"/>
        <v>0</v>
      </c>
      <c r="V301" s="7">
        <f t="shared" si="47"/>
        <v>0</v>
      </c>
      <c r="W301" s="4">
        <f t="shared" si="48"/>
        <v>0</v>
      </c>
      <c r="X301" s="4">
        <f t="shared" si="49"/>
        <v>0</v>
      </c>
    </row>
    <row r="302" spans="1:24" x14ac:dyDescent="0.2">
      <c r="A302" s="4" t="s">
        <v>7</v>
      </c>
      <c r="B302" s="4" t="str">
        <f t="shared" si="40"/>
        <v>U</v>
      </c>
      <c r="C302" s="4" t="s">
        <v>2</v>
      </c>
      <c r="D302" s="4" t="str">
        <f t="shared" si="41"/>
        <v>P</v>
      </c>
      <c r="E302" s="4" t="s">
        <v>157</v>
      </c>
      <c r="F302" s="4" t="str">
        <f t="shared" si="42"/>
        <v>Bor</v>
      </c>
      <c r="G302" s="4" t="s">
        <v>60</v>
      </c>
      <c r="H302" s="4" t="s">
        <v>64</v>
      </c>
      <c r="J302" s="4" t="str">
        <f t="shared" si="43"/>
        <v>(P) Bord and pillar coal extraction: Impacts of ground support staff - NA/</v>
      </c>
      <c r="S302" s="5">
        <f t="shared" si="44"/>
        <v>0</v>
      </c>
      <c r="T302" s="5">
        <f t="shared" si="45"/>
        <v>0</v>
      </c>
      <c r="U302" s="7">
        <f t="shared" si="46"/>
        <v>0</v>
      </c>
      <c r="V302" s="7">
        <f t="shared" si="47"/>
        <v>0</v>
      </c>
      <c r="W302" s="4">
        <f t="shared" si="48"/>
        <v>0</v>
      </c>
      <c r="X302" s="4">
        <f t="shared" si="49"/>
        <v>0</v>
      </c>
    </row>
    <row r="303" spans="1:24" x14ac:dyDescent="0.2">
      <c r="A303" s="4" t="s">
        <v>7</v>
      </c>
      <c r="B303" s="4" t="str">
        <f t="shared" si="40"/>
        <v>U</v>
      </c>
      <c r="C303" s="4" t="s">
        <v>2</v>
      </c>
      <c r="D303" s="4" t="str">
        <f t="shared" si="41"/>
        <v>P</v>
      </c>
      <c r="E303" s="4" t="s">
        <v>157</v>
      </c>
      <c r="F303" s="4" t="str">
        <f t="shared" si="42"/>
        <v>Bor</v>
      </c>
      <c r="G303" s="4" t="s">
        <v>110</v>
      </c>
      <c r="H303" s="4" t="s">
        <v>64</v>
      </c>
      <c r="J303" s="4" t="str">
        <f t="shared" si="43"/>
        <v>(P) Bord and pillar coal extraction: Subsidence - NA/</v>
      </c>
      <c r="S303" s="5">
        <f t="shared" si="44"/>
        <v>0</v>
      </c>
      <c r="T303" s="5">
        <f t="shared" si="45"/>
        <v>0</v>
      </c>
      <c r="U303" s="7">
        <f t="shared" si="46"/>
        <v>0</v>
      </c>
      <c r="V303" s="7">
        <f t="shared" si="47"/>
        <v>0</v>
      </c>
      <c r="W303" s="4">
        <f t="shared" si="48"/>
        <v>0</v>
      </c>
      <c r="X303" s="4">
        <f t="shared" si="49"/>
        <v>0</v>
      </c>
    </row>
    <row r="304" spans="1:24" x14ac:dyDescent="0.2">
      <c r="A304" s="4" t="s">
        <v>7</v>
      </c>
      <c r="B304" s="4" t="str">
        <f t="shared" si="40"/>
        <v>U</v>
      </c>
      <c r="C304" s="4" t="s">
        <v>2</v>
      </c>
      <c r="D304" s="4" t="str">
        <f t="shared" si="41"/>
        <v>P</v>
      </c>
      <c r="E304" s="4" t="s">
        <v>157</v>
      </c>
      <c r="F304" s="4" t="str">
        <f t="shared" si="42"/>
        <v>Bor</v>
      </c>
      <c r="G304" s="4" t="s">
        <v>160</v>
      </c>
      <c r="H304" s="4" t="s">
        <v>64</v>
      </c>
      <c r="J304" s="4" t="str">
        <f t="shared" si="43"/>
        <v>(P) Bord and pillar coal extraction: Sub-surface fractures (create new, enlarge or change existing) - NA/</v>
      </c>
      <c r="S304" s="5">
        <f t="shared" si="44"/>
        <v>0</v>
      </c>
      <c r="T304" s="5">
        <f t="shared" si="45"/>
        <v>0</v>
      </c>
      <c r="U304" s="7">
        <f t="shared" si="46"/>
        <v>0</v>
      </c>
      <c r="V304" s="7">
        <f t="shared" si="47"/>
        <v>0</v>
      </c>
      <c r="W304" s="4">
        <f t="shared" si="48"/>
        <v>0</v>
      </c>
      <c r="X304" s="4">
        <f t="shared" si="49"/>
        <v>0</v>
      </c>
    </row>
    <row r="305" spans="1:24" x14ac:dyDescent="0.2">
      <c r="A305" s="4" t="s">
        <v>7</v>
      </c>
      <c r="B305" s="4" t="str">
        <f t="shared" si="40"/>
        <v>U</v>
      </c>
      <c r="C305" s="4" t="s">
        <v>2</v>
      </c>
      <c r="D305" s="4" t="str">
        <f t="shared" si="41"/>
        <v>P</v>
      </c>
      <c r="E305" s="4" t="s">
        <v>157</v>
      </c>
      <c r="F305" s="4" t="str">
        <f t="shared" si="42"/>
        <v>Bor</v>
      </c>
      <c r="G305" s="4" t="s">
        <v>173</v>
      </c>
      <c r="H305" s="4" t="s">
        <v>64</v>
      </c>
      <c r="J305" s="4" t="str">
        <f t="shared" si="43"/>
        <v>(P) Bord and pillar coal extraction: GW dewatering - NA/</v>
      </c>
      <c r="S305" s="5">
        <f t="shared" si="44"/>
        <v>0</v>
      </c>
      <c r="T305" s="5">
        <f t="shared" si="45"/>
        <v>0</v>
      </c>
      <c r="U305" s="7">
        <f t="shared" si="46"/>
        <v>0</v>
      </c>
      <c r="V305" s="7">
        <f t="shared" si="47"/>
        <v>0</v>
      </c>
      <c r="W305" s="4">
        <f t="shared" si="48"/>
        <v>0</v>
      </c>
      <c r="X305" s="4">
        <f t="shared" si="49"/>
        <v>0</v>
      </c>
    </row>
    <row r="306" spans="1:24" x14ac:dyDescent="0.2">
      <c r="A306" s="4" t="s">
        <v>7</v>
      </c>
      <c r="B306" s="4" t="str">
        <f t="shared" si="40"/>
        <v>U</v>
      </c>
      <c r="C306" s="4" t="s">
        <v>2</v>
      </c>
      <c r="D306" s="4" t="str">
        <f t="shared" si="41"/>
        <v>P</v>
      </c>
      <c r="E306" s="4" t="s">
        <v>147</v>
      </c>
      <c r="F306" s="4" t="str">
        <f t="shared" si="42"/>
        <v>Gas</v>
      </c>
      <c r="G306" s="4" t="s">
        <v>237</v>
      </c>
      <c r="H306" s="4" t="s">
        <v>64</v>
      </c>
      <c r="J306" s="4" t="str">
        <f t="shared" si="43"/>
        <v>(P) Gas post-drainage, surface to goaf: drilling: Intersection of artesian aquifer - NA/</v>
      </c>
      <c r="S306" s="5">
        <f t="shared" si="44"/>
        <v>0</v>
      </c>
      <c r="T306" s="5">
        <f t="shared" si="45"/>
        <v>0</v>
      </c>
      <c r="U306" s="7">
        <f t="shared" si="46"/>
        <v>0</v>
      </c>
      <c r="V306" s="7">
        <f t="shared" si="47"/>
        <v>0</v>
      </c>
      <c r="W306" s="4">
        <f t="shared" si="48"/>
        <v>0</v>
      </c>
      <c r="X306" s="4">
        <f t="shared" si="49"/>
        <v>0</v>
      </c>
    </row>
    <row r="307" spans="1:24" x14ac:dyDescent="0.2">
      <c r="A307" s="4" t="s">
        <v>7</v>
      </c>
      <c r="B307" s="4" t="str">
        <f t="shared" si="40"/>
        <v>U</v>
      </c>
      <c r="C307" s="4" t="s">
        <v>2</v>
      </c>
      <c r="D307" s="4" t="str">
        <f t="shared" si="41"/>
        <v>P</v>
      </c>
      <c r="E307" s="4" t="s">
        <v>183</v>
      </c>
      <c r="F307" s="4" t="str">
        <f t="shared" si="42"/>
        <v>Gro</v>
      </c>
      <c r="G307" s="4" t="s">
        <v>96</v>
      </c>
      <c r="H307" s="4" t="s">
        <v>64</v>
      </c>
      <c r="J307" s="4" t="str">
        <f t="shared" si="43"/>
        <v>(P) Groundwater monitoring bore construction or expansion: Cuttings disposal - NA/</v>
      </c>
      <c r="S307" s="5">
        <f t="shared" si="44"/>
        <v>0</v>
      </c>
      <c r="T307" s="5">
        <f t="shared" si="45"/>
        <v>0</v>
      </c>
      <c r="U307" s="7">
        <f t="shared" si="46"/>
        <v>0</v>
      </c>
      <c r="V307" s="7">
        <f t="shared" si="47"/>
        <v>0</v>
      </c>
      <c r="W307" s="4">
        <f t="shared" si="48"/>
        <v>0</v>
      </c>
      <c r="X307" s="4">
        <f t="shared" si="49"/>
        <v>0</v>
      </c>
    </row>
    <row r="308" spans="1:24" x14ac:dyDescent="0.2">
      <c r="A308" s="4" t="s">
        <v>7</v>
      </c>
      <c r="B308" s="4" t="str">
        <f t="shared" si="40"/>
        <v>U</v>
      </c>
      <c r="C308" s="4" t="s">
        <v>2</v>
      </c>
      <c r="D308" s="4" t="str">
        <f t="shared" si="41"/>
        <v>P</v>
      </c>
      <c r="E308" s="4" t="s">
        <v>183</v>
      </c>
      <c r="F308" s="4" t="str">
        <f t="shared" si="42"/>
        <v>Gro</v>
      </c>
      <c r="G308" s="4" t="s">
        <v>59</v>
      </c>
      <c r="H308" s="4" t="s">
        <v>64</v>
      </c>
      <c r="J308" s="4" t="str">
        <f t="shared" si="43"/>
        <v>(P) Groundwater monitoring bore construction or expansion: Disruption of natural surface drainage - NA/</v>
      </c>
      <c r="S308" s="5">
        <f t="shared" si="44"/>
        <v>0</v>
      </c>
      <c r="T308" s="5">
        <f t="shared" si="45"/>
        <v>0</v>
      </c>
      <c r="U308" s="7">
        <f t="shared" si="46"/>
        <v>0</v>
      </c>
      <c r="V308" s="7">
        <f t="shared" si="47"/>
        <v>0</v>
      </c>
      <c r="W308" s="4">
        <f t="shared" si="48"/>
        <v>0</v>
      </c>
      <c r="X308" s="4">
        <f t="shared" si="49"/>
        <v>0</v>
      </c>
    </row>
    <row r="309" spans="1:24" x14ac:dyDescent="0.2">
      <c r="A309" s="4" t="s">
        <v>7</v>
      </c>
      <c r="B309" s="4" t="str">
        <f t="shared" si="40"/>
        <v>U</v>
      </c>
      <c r="C309" s="4" t="s">
        <v>2</v>
      </c>
      <c r="D309" s="4" t="str">
        <f t="shared" si="41"/>
        <v>P</v>
      </c>
      <c r="E309" s="4" t="s">
        <v>183</v>
      </c>
      <c r="F309" s="4" t="str">
        <f t="shared" si="42"/>
        <v>Gro</v>
      </c>
      <c r="G309" s="4" t="s">
        <v>60</v>
      </c>
      <c r="H309" s="4" t="s">
        <v>64</v>
      </c>
      <c r="J309" s="4" t="str">
        <f t="shared" si="43"/>
        <v>(P) Groundwater monitoring bore construction or expansion: Impacts of ground support staff - NA/</v>
      </c>
      <c r="S309" s="5">
        <f t="shared" si="44"/>
        <v>0</v>
      </c>
      <c r="T309" s="5">
        <f t="shared" si="45"/>
        <v>0</v>
      </c>
      <c r="U309" s="7">
        <f t="shared" si="46"/>
        <v>0</v>
      </c>
      <c r="V309" s="7">
        <f t="shared" si="47"/>
        <v>0</v>
      </c>
      <c r="W309" s="4">
        <f t="shared" si="48"/>
        <v>0</v>
      </c>
      <c r="X309" s="4">
        <f t="shared" si="49"/>
        <v>0</v>
      </c>
    </row>
    <row r="310" spans="1:24" x14ac:dyDescent="0.2">
      <c r="A310" s="4" t="s">
        <v>7</v>
      </c>
      <c r="B310" s="4" t="str">
        <f t="shared" si="40"/>
        <v>U</v>
      </c>
      <c r="C310" s="4" t="s">
        <v>2</v>
      </c>
      <c r="D310" s="4" t="str">
        <f t="shared" si="41"/>
        <v>P</v>
      </c>
      <c r="E310" s="4" t="s">
        <v>183</v>
      </c>
      <c r="F310" s="4" t="str">
        <f t="shared" si="42"/>
        <v>Gro</v>
      </c>
      <c r="G310" s="4" t="s">
        <v>58</v>
      </c>
      <c r="H310" s="4" t="s">
        <v>64</v>
      </c>
      <c r="J310" s="4" t="str">
        <f t="shared" si="43"/>
        <v>(P) Groundwater monitoring bore construction or expansion: Soil erosion following heavy rainfall - NA/</v>
      </c>
      <c r="S310" s="5">
        <f t="shared" si="44"/>
        <v>0</v>
      </c>
      <c r="T310" s="5">
        <f t="shared" si="45"/>
        <v>0</v>
      </c>
      <c r="U310" s="7">
        <f t="shared" si="46"/>
        <v>0</v>
      </c>
      <c r="V310" s="7">
        <f t="shared" si="47"/>
        <v>0</v>
      </c>
      <c r="W310" s="4">
        <f t="shared" si="48"/>
        <v>0</v>
      </c>
      <c r="X310" s="4">
        <f t="shared" si="49"/>
        <v>0</v>
      </c>
    </row>
    <row r="311" spans="1:24" x14ac:dyDescent="0.2">
      <c r="A311" s="4" t="s">
        <v>7</v>
      </c>
      <c r="B311" s="4" t="str">
        <f t="shared" si="40"/>
        <v>U</v>
      </c>
      <c r="C311" s="4" t="s">
        <v>2</v>
      </c>
      <c r="D311" s="4" t="str">
        <f t="shared" si="41"/>
        <v>P</v>
      </c>
      <c r="E311" s="4" t="s">
        <v>183</v>
      </c>
      <c r="F311" s="4" t="str">
        <f t="shared" si="42"/>
        <v>Gro</v>
      </c>
      <c r="G311" s="4" t="s">
        <v>86</v>
      </c>
      <c r="H311" s="4" t="s">
        <v>64</v>
      </c>
      <c r="J311" s="4" t="str">
        <f t="shared" si="43"/>
        <v>(P) Groundwater monitoring bore construction or expansion: Spillage - NA/</v>
      </c>
      <c r="S311" s="5">
        <f t="shared" si="44"/>
        <v>0</v>
      </c>
      <c r="T311" s="5">
        <f t="shared" si="45"/>
        <v>0</v>
      </c>
      <c r="U311" s="7">
        <f t="shared" si="46"/>
        <v>0</v>
      </c>
      <c r="V311" s="7">
        <f t="shared" si="47"/>
        <v>0</v>
      </c>
      <c r="W311" s="4">
        <f t="shared" si="48"/>
        <v>0</v>
      </c>
      <c r="X311" s="4">
        <f t="shared" si="49"/>
        <v>0</v>
      </c>
    </row>
    <row r="312" spans="1:24" x14ac:dyDescent="0.2">
      <c r="A312" s="4" t="s">
        <v>7</v>
      </c>
      <c r="B312" s="4" t="str">
        <f t="shared" si="40"/>
        <v>U</v>
      </c>
      <c r="C312" s="4" t="s">
        <v>2</v>
      </c>
      <c r="D312" s="4" t="str">
        <f t="shared" si="41"/>
        <v>P</v>
      </c>
      <c r="E312" s="4" t="s">
        <v>38</v>
      </c>
      <c r="F312" s="4" t="str">
        <f t="shared" si="42"/>
        <v>Ine</v>
      </c>
      <c r="G312" s="4" t="s">
        <v>164</v>
      </c>
      <c r="H312" s="4" t="s">
        <v>64</v>
      </c>
      <c r="J312" s="4" t="str">
        <f t="shared" si="43"/>
        <v>(P) Inertisation system: Inadequate understanding and control measures - NA/</v>
      </c>
      <c r="S312" s="5">
        <f t="shared" si="44"/>
        <v>0</v>
      </c>
      <c r="T312" s="5">
        <f t="shared" si="45"/>
        <v>0</v>
      </c>
      <c r="U312" s="7">
        <f t="shared" si="46"/>
        <v>0</v>
      </c>
      <c r="V312" s="7">
        <f t="shared" si="47"/>
        <v>0</v>
      </c>
      <c r="W312" s="4">
        <f t="shared" si="48"/>
        <v>0</v>
      </c>
      <c r="X312" s="4">
        <f t="shared" si="49"/>
        <v>0</v>
      </c>
    </row>
    <row r="313" spans="1:24" x14ac:dyDescent="0.2">
      <c r="A313" s="4" t="s">
        <v>120</v>
      </c>
      <c r="B313" s="4" t="str">
        <f t="shared" si="40"/>
        <v>I</v>
      </c>
      <c r="C313" s="4" t="s">
        <v>3</v>
      </c>
      <c r="D313" s="4" t="str">
        <f t="shared" si="41"/>
        <v>D</v>
      </c>
      <c r="E313" s="4" t="s">
        <v>169</v>
      </c>
      <c r="F313" s="4" t="str">
        <f t="shared" si="42"/>
        <v>Air</v>
      </c>
      <c r="G313" s="4" t="s">
        <v>64</v>
      </c>
      <c r="J313" s="4" t="str">
        <f t="shared" si="43"/>
        <v>(D) Airstrip construction: NA - /</v>
      </c>
      <c r="S313" s="5">
        <f t="shared" si="44"/>
        <v>0</v>
      </c>
      <c r="T313" s="5">
        <f t="shared" si="45"/>
        <v>0</v>
      </c>
      <c r="U313" s="7">
        <f t="shared" si="46"/>
        <v>0</v>
      </c>
      <c r="V313" s="7">
        <f t="shared" si="47"/>
        <v>0</v>
      </c>
      <c r="W313" s="4">
        <f t="shared" si="48"/>
        <v>0</v>
      </c>
      <c r="X313" s="4">
        <f t="shared" si="49"/>
        <v>0</v>
      </c>
    </row>
    <row r="314" spans="1:24" x14ac:dyDescent="0.2">
      <c r="A314" s="4" t="s">
        <v>120</v>
      </c>
      <c r="B314" s="4" t="str">
        <f t="shared" si="40"/>
        <v>I</v>
      </c>
      <c r="C314" s="4" t="s">
        <v>2</v>
      </c>
      <c r="D314" s="4" t="str">
        <f t="shared" si="41"/>
        <v>P</v>
      </c>
      <c r="E314" s="4" t="s">
        <v>200</v>
      </c>
      <c r="F314" s="4" t="str">
        <f t="shared" si="42"/>
        <v>Adm</v>
      </c>
      <c r="G314" s="4" t="s">
        <v>64</v>
      </c>
      <c r="J314" s="4" t="str">
        <f t="shared" si="43"/>
        <v>(P) Administration, workshop, service facilities : NA - /</v>
      </c>
      <c r="S314" s="5">
        <f t="shared" si="44"/>
        <v>0</v>
      </c>
      <c r="T314" s="5">
        <f t="shared" si="45"/>
        <v>0</v>
      </c>
      <c r="U314" s="7">
        <f t="shared" si="46"/>
        <v>0</v>
      </c>
      <c r="V314" s="7">
        <f t="shared" si="47"/>
        <v>0</v>
      </c>
      <c r="W314" s="4">
        <f t="shared" si="48"/>
        <v>0</v>
      </c>
      <c r="X314" s="4">
        <f t="shared" si="49"/>
        <v>0</v>
      </c>
    </row>
    <row r="315" spans="1:24" x14ac:dyDescent="0.2">
      <c r="A315" s="4" t="s">
        <v>120</v>
      </c>
      <c r="B315" s="4" t="str">
        <f t="shared" si="40"/>
        <v>I</v>
      </c>
      <c r="C315" s="4" t="s">
        <v>2</v>
      </c>
      <c r="D315" s="4" t="str">
        <f t="shared" si="41"/>
        <v>P</v>
      </c>
      <c r="E315" s="4" t="s">
        <v>55</v>
      </c>
      <c r="F315" s="4" t="str">
        <f t="shared" si="42"/>
        <v>Dai</v>
      </c>
      <c r="G315" s="4" t="s">
        <v>64</v>
      </c>
      <c r="J315" s="4" t="str">
        <f t="shared" si="43"/>
        <v>(P) Daily operational use of rail network: NA - /</v>
      </c>
      <c r="S315" s="5">
        <f t="shared" si="44"/>
        <v>0</v>
      </c>
      <c r="T315" s="5">
        <f t="shared" si="45"/>
        <v>0</v>
      </c>
      <c r="U315" s="7">
        <f t="shared" si="46"/>
        <v>0</v>
      </c>
      <c r="V315" s="7">
        <f t="shared" si="47"/>
        <v>0</v>
      </c>
      <c r="W315" s="4">
        <f t="shared" si="48"/>
        <v>0</v>
      </c>
      <c r="X315" s="4">
        <f t="shared" si="49"/>
        <v>0</v>
      </c>
    </row>
    <row r="316" spans="1:24" x14ac:dyDescent="0.2">
      <c r="A316" s="4" t="s">
        <v>120</v>
      </c>
      <c r="B316" s="4" t="str">
        <f t="shared" si="40"/>
        <v>I</v>
      </c>
      <c r="C316" s="4" t="s">
        <v>2</v>
      </c>
      <c r="D316" s="4" t="str">
        <f t="shared" si="41"/>
        <v>P</v>
      </c>
      <c r="E316" s="4" t="s">
        <v>54</v>
      </c>
      <c r="F316" s="4" t="str">
        <f t="shared" si="42"/>
        <v>Ong</v>
      </c>
      <c r="G316" s="4" t="s">
        <v>64</v>
      </c>
      <c r="J316" s="4" t="str">
        <f t="shared" si="43"/>
        <v>(P) Ongoing rail maintenance: NA - /</v>
      </c>
      <c r="S316" s="5">
        <f t="shared" si="44"/>
        <v>0</v>
      </c>
      <c r="T316" s="5">
        <f t="shared" si="45"/>
        <v>0</v>
      </c>
      <c r="U316" s="7">
        <f t="shared" si="46"/>
        <v>0</v>
      </c>
      <c r="V316" s="7">
        <f t="shared" si="47"/>
        <v>0</v>
      </c>
      <c r="W316" s="4">
        <f t="shared" si="48"/>
        <v>0</v>
      </c>
      <c r="X316" s="4">
        <f t="shared" si="49"/>
        <v>0</v>
      </c>
    </row>
    <row r="317" spans="1:24" x14ac:dyDescent="0.2">
      <c r="A317" s="4" t="s">
        <v>120</v>
      </c>
      <c r="B317" s="4" t="str">
        <f t="shared" si="40"/>
        <v>I</v>
      </c>
      <c r="C317" s="4" t="s">
        <v>2</v>
      </c>
      <c r="D317" s="4" t="str">
        <f t="shared" si="41"/>
        <v>P</v>
      </c>
      <c r="E317" s="4" t="s">
        <v>202</v>
      </c>
      <c r="F317" s="4" t="str">
        <f t="shared" si="42"/>
        <v>Pow</v>
      </c>
      <c r="G317" s="4" t="s">
        <v>64</v>
      </c>
      <c r="J317" s="4" t="str">
        <f t="shared" si="43"/>
        <v>(P) Power, water and communications network: connection to existing grids: NA - /</v>
      </c>
      <c r="S317" s="5">
        <f t="shared" si="44"/>
        <v>0</v>
      </c>
      <c r="T317" s="5">
        <f t="shared" si="45"/>
        <v>0</v>
      </c>
      <c r="U317" s="7">
        <f t="shared" si="46"/>
        <v>0</v>
      </c>
      <c r="V317" s="7">
        <f t="shared" si="47"/>
        <v>0</v>
      </c>
      <c r="W317" s="4">
        <f t="shared" si="48"/>
        <v>0</v>
      </c>
      <c r="X317" s="4">
        <f t="shared" si="49"/>
        <v>0</v>
      </c>
    </row>
    <row r="318" spans="1:24" x14ac:dyDescent="0.2">
      <c r="A318" s="4" t="s">
        <v>6</v>
      </c>
      <c r="B318" s="4" t="str">
        <f t="shared" si="40"/>
        <v>O</v>
      </c>
      <c r="C318" s="4" t="s">
        <v>3</v>
      </c>
      <c r="D318" s="4" t="str">
        <f t="shared" si="41"/>
        <v>D</v>
      </c>
      <c r="E318" s="4" t="s">
        <v>15</v>
      </c>
      <c r="F318" s="4" t="str">
        <f t="shared" si="42"/>
        <v>Gas</v>
      </c>
      <c r="G318" s="4" t="s">
        <v>64</v>
      </c>
      <c r="J318" s="4" t="str">
        <f t="shared" si="43"/>
        <v>(D) Gas pre-drainage: NA - /</v>
      </c>
      <c r="S318" s="5">
        <f t="shared" si="44"/>
        <v>0</v>
      </c>
      <c r="T318" s="5">
        <f t="shared" si="45"/>
        <v>0</v>
      </c>
      <c r="U318" s="7">
        <f t="shared" si="46"/>
        <v>0</v>
      </c>
      <c r="V318" s="7">
        <f t="shared" si="47"/>
        <v>0</v>
      </c>
      <c r="W318" s="4">
        <f t="shared" si="48"/>
        <v>0</v>
      </c>
      <c r="X318" s="4">
        <f t="shared" si="49"/>
        <v>0</v>
      </c>
    </row>
    <row r="319" spans="1:24" x14ac:dyDescent="0.2">
      <c r="A319" s="4" t="s">
        <v>6</v>
      </c>
      <c r="B319" s="4" t="str">
        <f t="shared" si="40"/>
        <v>O</v>
      </c>
      <c r="C319" s="4" t="s">
        <v>1</v>
      </c>
      <c r="D319" s="4" t="str">
        <f t="shared" si="41"/>
        <v>E</v>
      </c>
      <c r="E319" s="4" t="s">
        <v>9</v>
      </c>
      <c r="F319" s="4" t="str">
        <f t="shared" si="42"/>
        <v>Air</v>
      </c>
      <c r="G319" s="4" t="s">
        <v>64</v>
      </c>
      <c r="J319" s="4" t="str">
        <f t="shared" si="43"/>
        <v>(E) Airborne geophysics: NA - /</v>
      </c>
      <c r="S319" s="5">
        <f t="shared" si="44"/>
        <v>0</v>
      </c>
      <c r="T319" s="5">
        <f t="shared" si="45"/>
        <v>0</v>
      </c>
      <c r="U319" s="7">
        <f t="shared" si="46"/>
        <v>0</v>
      </c>
      <c r="V319" s="7">
        <f t="shared" si="47"/>
        <v>0</v>
      </c>
      <c r="W319" s="4">
        <f t="shared" si="48"/>
        <v>0</v>
      </c>
      <c r="X319" s="4">
        <f t="shared" si="49"/>
        <v>0</v>
      </c>
    </row>
    <row r="320" spans="1:24" x14ac:dyDescent="0.2">
      <c r="A320" s="4" t="s">
        <v>6</v>
      </c>
      <c r="B320" s="4" t="str">
        <f t="shared" si="40"/>
        <v>O</v>
      </c>
      <c r="C320" s="4" t="s">
        <v>1</v>
      </c>
      <c r="D320" s="4" t="str">
        <f t="shared" si="41"/>
        <v>E</v>
      </c>
      <c r="E320" s="4" t="s">
        <v>79</v>
      </c>
      <c r="F320" s="4" t="str">
        <f t="shared" si="42"/>
        <v>Geo</v>
      </c>
      <c r="G320" s="4" t="s">
        <v>64</v>
      </c>
      <c r="J320" s="4" t="str">
        <f t="shared" si="43"/>
        <v>(E) Geochemistry testing: NA - /</v>
      </c>
      <c r="S320" s="5">
        <f t="shared" si="44"/>
        <v>0</v>
      </c>
      <c r="T320" s="5">
        <f t="shared" si="45"/>
        <v>0</v>
      </c>
      <c r="U320" s="7">
        <f t="shared" si="46"/>
        <v>0</v>
      </c>
      <c r="V320" s="7">
        <f t="shared" si="47"/>
        <v>0</v>
      </c>
      <c r="W320" s="4">
        <f t="shared" si="48"/>
        <v>0</v>
      </c>
      <c r="X320" s="4">
        <f t="shared" si="49"/>
        <v>0</v>
      </c>
    </row>
    <row r="321" spans="1:24" x14ac:dyDescent="0.2">
      <c r="A321" s="4" t="s">
        <v>6</v>
      </c>
      <c r="B321" s="4" t="str">
        <f t="shared" si="40"/>
        <v>O</v>
      </c>
      <c r="C321" s="4" t="s">
        <v>1</v>
      </c>
      <c r="D321" s="4" t="str">
        <f t="shared" si="41"/>
        <v>E</v>
      </c>
      <c r="E321" s="4" t="s">
        <v>77</v>
      </c>
      <c r="F321" s="4" t="str">
        <f t="shared" si="42"/>
        <v>Pum</v>
      </c>
      <c r="G321" s="4" t="s">
        <v>64</v>
      </c>
      <c r="J321" s="4" t="str">
        <f t="shared" si="43"/>
        <v>(E) Pump testing: NA - /</v>
      </c>
      <c r="S321" s="5">
        <f t="shared" si="44"/>
        <v>0</v>
      </c>
      <c r="T321" s="5">
        <f t="shared" si="45"/>
        <v>0</v>
      </c>
      <c r="U321" s="7">
        <f t="shared" si="46"/>
        <v>0</v>
      </c>
      <c r="V321" s="7">
        <f t="shared" si="47"/>
        <v>0</v>
      </c>
      <c r="W321" s="4">
        <f t="shared" si="48"/>
        <v>0</v>
      </c>
      <c r="X321" s="4">
        <f t="shared" si="49"/>
        <v>0</v>
      </c>
    </row>
    <row r="322" spans="1:24" x14ac:dyDescent="0.2">
      <c r="A322" s="4" t="s">
        <v>6</v>
      </c>
      <c r="B322" s="4" t="str">
        <f t="shared" ref="B322:B368" si="50">LEFT(A322,1)</f>
        <v>O</v>
      </c>
      <c r="C322" s="4" t="s">
        <v>1</v>
      </c>
      <c r="D322" s="4" t="str">
        <f t="shared" ref="D322:D368" si="51">LEFT(C322,1)</f>
        <v>E</v>
      </c>
      <c r="E322" s="4" t="s">
        <v>72</v>
      </c>
      <c r="F322" s="4" t="str">
        <f t="shared" ref="F322:F368" si="52">LEFT(E322,3)</f>
        <v>Sub</v>
      </c>
      <c r="G322" s="4" t="s">
        <v>64</v>
      </c>
      <c r="J322" s="4" t="str">
        <f t="shared" ref="J322:J368" si="53">"("&amp;D322&amp;") "&amp;E322&amp;": "&amp;G322&amp;" - "&amp;H322&amp;"/"&amp;I322</f>
        <v>(E) Subsurface geophysics: NA - /</v>
      </c>
      <c r="S322" s="5">
        <f t="shared" ref="S322:S368" si="54">K322+N322+Q322</f>
        <v>0</v>
      </c>
      <c r="T322" s="5">
        <f t="shared" ref="T322:T368" si="55">L322+O322+R322</f>
        <v>0</v>
      </c>
      <c r="U322" s="7">
        <f t="shared" ref="U322:U368" si="56">$K322+$N322</f>
        <v>0</v>
      </c>
      <c r="V322" s="7">
        <f t="shared" ref="V322:V368" si="57">$L322+$O322</f>
        <v>0</v>
      </c>
      <c r="W322" s="4">
        <f t="shared" ref="W322:W368" si="58">T322-(T322-S322)/2</f>
        <v>0</v>
      </c>
      <c r="X322" s="4">
        <f t="shared" ref="X322:X368" si="59">(T322-S322)/2</f>
        <v>0</v>
      </c>
    </row>
    <row r="323" spans="1:24" x14ac:dyDescent="0.2">
      <c r="A323" s="4" t="s">
        <v>6</v>
      </c>
      <c r="B323" s="4" t="str">
        <f t="shared" si="50"/>
        <v>O</v>
      </c>
      <c r="C323" s="4" t="s">
        <v>4</v>
      </c>
      <c r="D323" s="4" t="str">
        <f t="shared" si="51"/>
        <v>M</v>
      </c>
      <c r="E323" s="4" t="s">
        <v>19</v>
      </c>
      <c r="F323" s="4" t="str">
        <f t="shared" si="52"/>
        <v>Pit</v>
      </c>
      <c r="G323" s="4" t="s">
        <v>64</v>
      </c>
      <c r="J323" s="4" t="str">
        <f t="shared" si="53"/>
        <v>(M) Pit stabilisation: NA - /</v>
      </c>
      <c r="S323" s="5">
        <f t="shared" si="54"/>
        <v>0</v>
      </c>
      <c r="T323" s="5">
        <f t="shared" si="55"/>
        <v>0</v>
      </c>
      <c r="U323" s="7">
        <f t="shared" si="56"/>
        <v>0</v>
      </c>
      <c r="V323" s="7">
        <f t="shared" si="57"/>
        <v>0</v>
      </c>
      <c r="W323" s="4">
        <f t="shared" si="58"/>
        <v>0</v>
      </c>
      <c r="X323" s="4">
        <f t="shared" si="59"/>
        <v>0</v>
      </c>
    </row>
    <row r="324" spans="1:24" x14ac:dyDescent="0.2">
      <c r="A324" s="4" t="s">
        <v>6</v>
      </c>
      <c r="B324" s="4" t="str">
        <f t="shared" si="50"/>
        <v>O</v>
      </c>
      <c r="C324" s="4" t="s">
        <v>2</v>
      </c>
      <c r="D324" s="4" t="str">
        <f t="shared" si="51"/>
        <v>P</v>
      </c>
      <c r="E324" s="4" t="s">
        <v>178</v>
      </c>
      <c r="F324" s="4" t="str">
        <f t="shared" si="52"/>
        <v>Off</v>
      </c>
      <c r="G324" s="4" t="s">
        <v>64</v>
      </c>
      <c r="J324" s="4" t="str">
        <f t="shared" si="53"/>
        <v>(P) Off site water acquisition (e.g.. groundwater supply bore / river / trucked in): NA - /</v>
      </c>
      <c r="S324" s="5">
        <f t="shared" si="54"/>
        <v>0</v>
      </c>
      <c r="T324" s="5">
        <f t="shared" si="55"/>
        <v>0</v>
      </c>
      <c r="U324" s="7">
        <f t="shared" si="56"/>
        <v>0</v>
      </c>
      <c r="V324" s="7">
        <f t="shared" si="57"/>
        <v>0</v>
      </c>
      <c r="W324" s="4">
        <f t="shared" si="58"/>
        <v>0</v>
      </c>
      <c r="X324" s="4">
        <f t="shared" si="59"/>
        <v>0</v>
      </c>
    </row>
    <row r="325" spans="1:24" x14ac:dyDescent="0.2">
      <c r="A325" s="4" t="s">
        <v>6</v>
      </c>
      <c r="B325" s="4" t="str">
        <f t="shared" si="50"/>
        <v>O</v>
      </c>
      <c r="C325" s="4" t="s">
        <v>2</v>
      </c>
      <c r="D325" s="4" t="str">
        <f t="shared" si="51"/>
        <v>P</v>
      </c>
      <c r="E325" s="4" t="s">
        <v>20</v>
      </c>
      <c r="F325" s="4" t="str">
        <f t="shared" si="52"/>
        <v>Off</v>
      </c>
      <c r="G325" s="4" t="s">
        <v>64</v>
      </c>
      <c r="J325" s="4" t="str">
        <f t="shared" si="53"/>
        <v>(P) Off site water disposal: NA - /</v>
      </c>
      <c r="S325" s="5">
        <f t="shared" si="54"/>
        <v>0</v>
      </c>
      <c r="T325" s="5">
        <f t="shared" si="55"/>
        <v>0</v>
      </c>
      <c r="U325" s="7">
        <f t="shared" si="56"/>
        <v>0</v>
      </c>
      <c r="V325" s="7">
        <f t="shared" si="57"/>
        <v>0</v>
      </c>
      <c r="W325" s="4">
        <f t="shared" si="58"/>
        <v>0</v>
      </c>
      <c r="X325" s="4">
        <f t="shared" si="59"/>
        <v>0</v>
      </c>
    </row>
    <row r="326" spans="1:24" x14ac:dyDescent="0.2">
      <c r="A326" s="4" t="s">
        <v>6</v>
      </c>
      <c r="B326" s="4" t="str">
        <f t="shared" si="50"/>
        <v>O</v>
      </c>
      <c r="C326" s="4" t="s">
        <v>2</v>
      </c>
      <c r="D326" s="4" t="str">
        <f t="shared" si="51"/>
        <v>P</v>
      </c>
      <c r="E326" s="4" t="s">
        <v>100</v>
      </c>
      <c r="F326" s="4" t="str">
        <f t="shared" si="52"/>
        <v>Ons</v>
      </c>
      <c r="G326" s="4" t="s">
        <v>64</v>
      </c>
      <c r="J326" s="4" t="str">
        <f t="shared" si="53"/>
        <v>(P) Onsite explosive storage: NA - /</v>
      </c>
      <c r="S326" s="5">
        <f t="shared" si="54"/>
        <v>0</v>
      </c>
      <c r="T326" s="5">
        <f t="shared" si="55"/>
        <v>0</v>
      </c>
      <c r="U326" s="7">
        <f t="shared" si="56"/>
        <v>0</v>
      </c>
      <c r="V326" s="7">
        <f t="shared" si="57"/>
        <v>0</v>
      </c>
      <c r="W326" s="4">
        <f t="shared" si="58"/>
        <v>0</v>
      </c>
      <c r="X326" s="4">
        <f t="shared" si="59"/>
        <v>0</v>
      </c>
    </row>
    <row r="327" spans="1:24" x14ac:dyDescent="0.2">
      <c r="A327" s="4" t="s">
        <v>6</v>
      </c>
      <c r="B327" s="4" t="str">
        <f t="shared" si="50"/>
        <v>O</v>
      </c>
      <c r="C327" s="4" t="s">
        <v>2</v>
      </c>
      <c r="D327" s="4" t="str">
        <f t="shared" si="51"/>
        <v>P</v>
      </c>
      <c r="E327" s="4" t="s">
        <v>17</v>
      </c>
      <c r="F327" s="4" t="str">
        <f t="shared" si="52"/>
        <v>Pit</v>
      </c>
      <c r="G327" s="4" t="s">
        <v>64</v>
      </c>
      <c r="J327" s="4" t="str">
        <f t="shared" si="53"/>
        <v>(P) Pit dust suppression: NA - /</v>
      </c>
      <c r="S327" s="5">
        <f t="shared" si="54"/>
        <v>0</v>
      </c>
      <c r="T327" s="5">
        <f t="shared" si="55"/>
        <v>0</v>
      </c>
      <c r="U327" s="7">
        <f t="shared" si="56"/>
        <v>0</v>
      </c>
      <c r="V327" s="7">
        <f t="shared" si="57"/>
        <v>0</v>
      </c>
      <c r="W327" s="4">
        <f t="shared" si="58"/>
        <v>0</v>
      </c>
      <c r="X327" s="4">
        <f t="shared" si="59"/>
        <v>0</v>
      </c>
    </row>
    <row r="328" spans="1:24" x14ac:dyDescent="0.2">
      <c r="A328" s="4" t="s">
        <v>6</v>
      </c>
      <c r="B328" s="4" t="str">
        <f t="shared" si="50"/>
        <v>O</v>
      </c>
      <c r="C328" s="4" t="s">
        <v>5</v>
      </c>
      <c r="D328" s="4" t="str">
        <f t="shared" si="51"/>
        <v>R</v>
      </c>
      <c r="E328" s="4" t="s">
        <v>24</v>
      </c>
      <c r="F328" s="4" t="str">
        <f t="shared" si="52"/>
        <v>Fen</v>
      </c>
      <c r="G328" s="4" t="s">
        <v>64</v>
      </c>
      <c r="J328" s="4" t="str">
        <f t="shared" si="53"/>
        <v>(R) Fencing and signage : NA - /</v>
      </c>
      <c r="S328" s="5">
        <f t="shared" si="54"/>
        <v>0</v>
      </c>
      <c r="T328" s="5">
        <f t="shared" si="55"/>
        <v>0</v>
      </c>
      <c r="U328" s="7">
        <f t="shared" si="56"/>
        <v>0</v>
      </c>
      <c r="V328" s="7">
        <f t="shared" si="57"/>
        <v>0</v>
      </c>
      <c r="W328" s="4">
        <f t="shared" si="58"/>
        <v>0</v>
      </c>
      <c r="X328" s="4">
        <f t="shared" si="59"/>
        <v>0</v>
      </c>
    </row>
    <row r="329" spans="1:24" x14ac:dyDescent="0.2">
      <c r="A329" s="4" t="s">
        <v>8</v>
      </c>
      <c r="B329" s="4" t="str">
        <f t="shared" si="50"/>
        <v>S</v>
      </c>
      <c r="C329" s="4" t="s">
        <v>3</v>
      </c>
      <c r="D329" s="4" t="str">
        <f t="shared" si="51"/>
        <v>D</v>
      </c>
      <c r="E329" s="4" t="s">
        <v>41</v>
      </c>
      <c r="F329" s="4" t="str">
        <f t="shared" si="52"/>
        <v>Qua</v>
      </c>
      <c r="G329" s="4" t="s">
        <v>64</v>
      </c>
      <c r="J329" s="4" t="str">
        <f t="shared" si="53"/>
        <v>(D) Quarry pits (source of sand/aggregate for construction): NA - /</v>
      </c>
      <c r="S329" s="5">
        <f t="shared" si="54"/>
        <v>0</v>
      </c>
      <c r="T329" s="5">
        <f t="shared" si="55"/>
        <v>0</v>
      </c>
      <c r="U329" s="7">
        <f t="shared" si="56"/>
        <v>0</v>
      </c>
      <c r="V329" s="7">
        <f t="shared" si="57"/>
        <v>0</v>
      </c>
      <c r="W329" s="4">
        <f t="shared" si="58"/>
        <v>0</v>
      </c>
      <c r="X329" s="4">
        <f t="shared" si="59"/>
        <v>0</v>
      </c>
    </row>
    <row r="330" spans="1:24" x14ac:dyDescent="0.2">
      <c r="A330" s="4" t="s">
        <v>8</v>
      </c>
      <c r="B330" s="4" t="str">
        <f t="shared" si="50"/>
        <v>S</v>
      </c>
      <c r="C330" s="4" t="s">
        <v>2</v>
      </c>
      <c r="D330" s="4" t="str">
        <f t="shared" si="51"/>
        <v>P</v>
      </c>
      <c r="E330" s="4" t="s">
        <v>44</v>
      </c>
      <c r="F330" s="4" t="str">
        <f t="shared" si="52"/>
        <v>Gas</v>
      </c>
      <c r="G330" s="4" t="s">
        <v>64</v>
      </c>
      <c r="J330" s="4" t="str">
        <f t="shared" si="53"/>
        <v>(P) Gas drainage wells: NA - /</v>
      </c>
      <c r="S330" s="5">
        <f t="shared" si="54"/>
        <v>0</v>
      </c>
      <c r="T330" s="5">
        <f t="shared" si="55"/>
        <v>0</v>
      </c>
      <c r="U330" s="7">
        <f t="shared" si="56"/>
        <v>0</v>
      </c>
      <c r="V330" s="7">
        <f t="shared" si="57"/>
        <v>0</v>
      </c>
      <c r="W330" s="4">
        <f t="shared" si="58"/>
        <v>0</v>
      </c>
      <c r="X330" s="4">
        <f t="shared" si="59"/>
        <v>0</v>
      </c>
    </row>
    <row r="331" spans="1:24" x14ac:dyDescent="0.2">
      <c r="A331" s="4" t="s">
        <v>8</v>
      </c>
      <c r="B331" s="4" t="str">
        <f t="shared" si="50"/>
        <v>S</v>
      </c>
      <c r="C331" s="4" t="s">
        <v>2</v>
      </c>
      <c r="D331" s="4" t="str">
        <f t="shared" si="51"/>
        <v>P</v>
      </c>
      <c r="E331" s="4" t="s">
        <v>48</v>
      </c>
      <c r="F331" s="4" t="str">
        <f t="shared" si="52"/>
        <v>Ove</v>
      </c>
      <c r="G331" s="4" t="s">
        <v>64</v>
      </c>
      <c r="J331" s="4" t="str">
        <f t="shared" si="53"/>
        <v>(P) Overland conveyor system operation: NA - /</v>
      </c>
      <c r="S331" s="5">
        <f t="shared" si="54"/>
        <v>0</v>
      </c>
      <c r="T331" s="5">
        <f t="shared" si="55"/>
        <v>0</v>
      </c>
      <c r="U331" s="7">
        <f t="shared" si="56"/>
        <v>0</v>
      </c>
      <c r="V331" s="7">
        <f t="shared" si="57"/>
        <v>0</v>
      </c>
      <c r="W331" s="4">
        <f t="shared" si="58"/>
        <v>0</v>
      </c>
      <c r="X331" s="4">
        <f t="shared" si="59"/>
        <v>0</v>
      </c>
    </row>
    <row r="332" spans="1:24" x14ac:dyDescent="0.2">
      <c r="A332" s="4" t="s">
        <v>8</v>
      </c>
      <c r="B332" s="4" t="str">
        <f t="shared" si="50"/>
        <v>S</v>
      </c>
      <c r="C332" s="4" t="s">
        <v>2</v>
      </c>
      <c r="D332" s="4" t="str">
        <f t="shared" si="51"/>
        <v>P</v>
      </c>
      <c r="E332" s="4" t="s">
        <v>46</v>
      </c>
      <c r="F332" s="4" t="str">
        <f t="shared" si="52"/>
        <v>Tai</v>
      </c>
      <c r="G332" s="4" t="s">
        <v>64</v>
      </c>
      <c r="J332" s="4" t="str">
        <f t="shared" si="53"/>
        <v>(P) Tailings dumps: NA - /</v>
      </c>
      <c r="S332" s="5">
        <f t="shared" si="54"/>
        <v>0</v>
      </c>
      <c r="T332" s="5">
        <f t="shared" si="55"/>
        <v>0</v>
      </c>
      <c r="U332" s="7">
        <f t="shared" si="56"/>
        <v>0</v>
      </c>
      <c r="V332" s="7">
        <f t="shared" si="57"/>
        <v>0</v>
      </c>
      <c r="W332" s="4">
        <f t="shared" si="58"/>
        <v>0</v>
      </c>
      <c r="X332" s="4">
        <f t="shared" si="59"/>
        <v>0</v>
      </c>
    </row>
    <row r="333" spans="1:24" x14ac:dyDescent="0.2">
      <c r="A333" s="4" t="s">
        <v>8</v>
      </c>
      <c r="B333" s="4" t="str">
        <f t="shared" si="50"/>
        <v>S</v>
      </c>
      <c r="C333" s="4" t="s">
        <v>2</v>
      </c>
      <c r="D333" s="4" t="str">
        <f t="shared" si="51"/>
        <v>P</v>
      </c>
      <c r="E333" s="4" t="s">
        <v>49</v>
      </c>
      <c r="F333" s="4" t="str">
        <f t="shared" si="52"/>
        <v>Tai</v>
      </c>
      <c r="G333" s="4" t="s">
        <v>64</v>
      </c>
      <c r="J333" s="4" t="str">
        <f t="shared" si="53"/>
        <v>(P) Tailings paste containment cells: NA - /</v>
      </c>
      <c r="S333" s="5">
        <f t="shared" si="54"/>
        <v>0</v>
      </c>
      <c r="T333" s="5">
        <f t="shared" si="55"/>
        <v>0</v>
      </c>
      <c r="U333" s="7">
        <f t="shared" si="56"/>
        <v>0</v>
      </c>
      <c r="V333" s="7">
        <f t="shared" si="57"/>
        <v>0</v>
      </c>
      <c r="W333" s="4">
        <f t="shared" si="58"/>
        <v>0</v>
      </c>
      <c r="X333" s="4">
        <f t="shared" si="59"/>
        <v>0</v>
      </c>
    </row>
    <row r="334" spans="1:24" x14ac:dyDescent="0.2">
      <c r="A334" s="4" t="s">
        <v>7</v>
      </c>
      <c r="B334" s="4" t="str">
        <f t="shared" si="50"/>
        <v>U</v>
      </c>
      <c r="C334" s="4" t="s">
        <v>3</v>
      </c>
      <c r="D334" s="4" t="str">
        <f t="shared" si="51"/>
        <v>D</v>
      </c>
      <c r="E334" s="4" t="s">
        <v>152</v>
      </c>
      <c r="F334" s="4" t="str">
        <f t="shared" si="52"/>
        <v>Gas</v>
      </c>
      <c r="G334" s="4" t="s">
        <v>64</v>
      </c>
      <c r="J334" s="4" t="str">
        <f t="shared" si="53"/>
        <v>(D) Gas post-drainage, underground: pipelines: NA - /</v>
      </c>
      <c r="S334" s="5">
        <f t="shared" si="54"/>
        <v>0</v>
      </c>
      <c r="T334" s="5">
        <f t="shared" si="55"/>
        <v>0</v>
      </c>
      <c r="U334" s="7">
        <f t="shared" si="56"/>
        <v>0</v>
      </c>
      <c r="V334" s="7">
        <f t="shared" si="57"/>
        <v>0</v>
      </c>
      <c r="W334" s="4">
        <f t="shared" si="58"/>
        <v>0</v>
      </c>
      <c r="X334" s="4">
        <f t="shared" si="59"/>
        <v>0</v>
      </c>
    </row>
    <row r="335" spans="1:24" x14ac:dyDescent="0.2">
      <c r="A335" s="4" t="s">
        <v>7</v>
      </c>
      <c r="B335" s="4" t="str">
        <f t="shared" si="50"/>
        <v>U</v>
      </c>
      <c r="C335" s="4" t="s">
        <v>3</v>
      </c>
      <c r="D335" s="4" t="str">
        <f t="shared" si="51"/>
        <v>D</v>
      </c>
      <c r="E335" s="4" t="s">
        <v>153</v>
      </c>
      <c r="F335" s="4" t="str">
        <f t="shared" si="52"/>
        <v>Gas</v>
      </c>
      <c r="G335" s="4" t="s">
        <v>64</v>
      </c>
      <c r="J335" s="4" t="str">
        <f t="shared" si="53"/>
        <v>(D) Gas post-drainage, underground: spillage (fuel etc): NA - /</v>
      </c>
      <c r="S335" s="5">
        <f t="shared" si="54"/>
        <v>0</v>
      </c>
      <c r="T335" s="5">
        <f t="shared" si="55"/>
        <v>0</v>
      </c>
      <c r="U335" s="7">
        <f t="shared" si="56"/>
        <v>0</v>
      </c>
      <c r="V335" s="7">
        <f t="shared" si="57"/>
        <v>0</v>
      </c>
      <c r="W335" s="4">
        <f t="shared" si="58"/>
        <v>0</v>
      </c>
      <c r="X335" s="4">
        <f t="shared" si="59"/>
        <v>0</v>
      </c>
    </row>
    <row r="336" spans="1:24" x14ac:dyDescent="0.2">
      <c r="A336" s="4" t="s">
        <v>7</v>
      </c>
      <c r="B336" s="4" t="str">
        <f t="shared" si="50"/>
        <v>U</v>
      </c>
      <c r="C336" s="4" t="s">
        <v>3</v>
      </c>
      <c r="D336" s="4" t="str">
        <f t="shared" si="51"/>
        <v>D</v>
      </c>
      <c r="E336" s="4" t="s">
        <v>145</v>
      </c>
      <c r="F336" s="4" t="str">
        <f t="shared" si="52"/>
        <v>Gas</v>
      </c>
      <c r="G336" s="4" t="s">
        <v>64</v>
      </c>
      <c r="J336" s="4" t="str">
        <f t="shared" si="53"/>
        <v>(D) Gas pre-drainage, underground: pipelines: NA - /</v>
      </c>
      <c r="S336" s="5">
        <f t="shared" si="54"/>
        <v>0</v>
      </c>
      <c r="T336" s="5">
        <f t="shared" si="55"/>
        <v>0</v>
      </c>
      <c r="U336" s="7">
        <f t="shared" si="56"/>
        <v>0</v>
      </c>
      <c r="V336" s="7">
        <f t="shared" si="57"/>
        <v>0</v>
      </c>
      <c r="W336" s="4">
        <f t="shared" si="58"/>
        <v>0</v>
      </c>
      <c r="X336" s="4">
        <f t="shared" si="59"/>
        <v>0</v>
      </c>
    </row>
    <row r="337" spans="1:24" x14ac:dyDescent="0.2">
      <c r="A337" s="4" t="s">
        <v>7</v>
      </c>
      <c r="B337" s="4" t="str">
        <f t="shared" si="50"/>
        <v>U</v>
      </c>
      <c r="C337" s="4" t="s">
        <v>3</v>
      </c>
      <c r="D337" s="4" t="str">
        <f t="shared" si="51"/>
        <v>D</v>
      </c>
      <c r="E337" s="4" t="s">
        <v>144</v>
      </c>
      <c r="F337" s="4" t="str">
        <f t="shared" si="52"/>
        <v>Gas</v>
      </c>
      <c r="G337" s="4" t="s">
        <v>64</v>
      </c>
      <c r="J337" s="4" t="str">
        <f t="shared" si="53"/>
        <v>(D) Gas pre-drainage, underground: spillage (fuel etc): NA - /</v>
      </c>
      <c r="S337" s="5">
        <f t="shared" si="54"/>
        <v>0</v>
      </c>
      <c r="T337" s="5">
        <f t="shared" si="55"/>
        <v>0</v>
      </c>
      <c r="U337" s="7">
        <f t="shared" si="56"/>
        <v>0</v>
      </c>
      <c r="V337" s="7">
        <f t="shared" si="57"/>
        <v>0</v>
      </c>
      <c r="W337" s="4">
        <f t="shared" si="58"/>
        <v>0</v>
      </c>
      <c r="X337" s="4">
        <f t="shared" si="59"/>
        <v>0</v>
      </c>
    </row>
    <row r="338" spans="1:24" x14ac:dyDescent="0.2">
      <c r="A338" s="4" t="s">
        <v>7</v>
      </c>
      <c r="B338" s="4" t="str">
        <f t="shared" si="50"/>
        <v>U</v>
      </c>
      <c r="C338" s="4" t="s">
        <v>3</v>
      </c>
      <c r="D338" s="4" t="str">
        <f t="shared" si="51"/>
        <v>D</v>
      </c>
      <c r="E338" s="4" t="s">
        <v>36</v>
      </c>
      <c r="F338" s="4" t="str">
        <f t="shared" si="52"/>
        <v>ons</v>
      </c>
      <c r="G338" s="4" t="s">
        <v>64</v>
      </c>
      <c r="J338" s="4" t="str">
        <f t="shared" si="53"/>
        <v>(D) onsite explosive storage: NA - /</v>
      </c>
      <c r="S338" s="5">
        <f t="shared" si="54"/>
        <v>0</v>
      </c>
      <c r="T338" s="5">
        <f t="shared" si="55"/>
        <v>0</v>
      </c>
      <c r="U338" s="7">
        <f t="shared" si="56"/>
        <v>0</v>
      </c>
      <c r="V338" s="7">
        <f t="shared" si="57"/>
        <v>0</v>
      </c>
      <c r="W338" s="4">
        <f t="shared" si="58"/>
        <v>0</v>
      </c>
      <c r="X338" s="4">
        <f t="shared" si="59"/>
        <v>0</v>
      </c>
    </row>
    <row r="339" spans="1:24" x14ac:dyDescent="0.2">
      <c r="A339" s="4" t="s">
        <v>7</v>
      </c>
      <c r="B339" s="4" t="str">
        <f t="shared" si="50"/>
        <v>U</v>
      </c>
      <c r="C339" s="4" t="s">
        <v>1</v>
      </c>
      <c r="D339" s="4" t="str">
        <f t="shared" si="51"/>
        <v>E</v>
      </c>
      <c r="E339" s="4" t="s">
        <v>9</v>
      </c>
      <c r="F339" s="4" t="str">
        <f t="shared" si="52"/>
        <v>Air</v>
      </c>
      <c r="G339" s="4" t="s">
        <v>64</v>
      </c>
      <c r="J339" s="4" t="str">
        <f t="shared" si="53"/>
        <v>(E) Airborne geophysics: NA - /</v>
      </c>
      <c r="S339" s="5">
        <f t="shared" si="54"/>
        <v>0</v>
      </c>
      <c r="T339" s="5">
        <f t="shared" si="55"/>
        <v>0</v>
      </c>
      <c r="U339" s="7">
        <f t="shared" si="56"/>
        <v>0</v>
      </c>
      <c r="V339" s="7">
        <f t="shared" si="57"/>
        <v>0</v>
      </c>
      <c r="W339" s="4">
        <f t="shared" si="58"/>
        <v>0</v>
      </c>
      <c r="X339" s="4">
        <f t="shared" si="59"/>
        <v>0</v>
      </c>
    </row>
    <row r="340" spans="1:24" x14ac:dyDescent="0.2">
      <c r="A340" s="4" t="s">
        <v>7</v>
      </c>
      <c r="B340" s="4" t="str">
        <f t="shared" si="50"/>
        <v>U</v>
      </c>
      <c r="C340" s="4" t="s">
        <v>1</v>
      </c>
      <c r="D340" s="4" t="str">
        <f t="shared" si="51"/>
        <v>E</v>
      </c>
      <c r="E340" s="4" t="s">
        <v>79</v>
      </c>
      <c r="F340" s="4" t="str">
        <f t="shared" si="52"/>
        <v>Geo</v>
      </c>
      <c r="G340" s="4" t="s">
        <v>64</v>
      </c>
      <c r="J340" s="4" t="str">
        <f t="shared" si="53"/>
        <v>(E) Geochemistry testing: NA - /</v>
      </c>
      <c r="S340" s="5">
        <f t="shared" si="54"/>
        <v>0</v>
      </c>
      <c r="T340" s="5">
        <f t="shared" si="55"/>
        <v>0</v>
      </c>
      <c r="U340" s="7">
        <f t="shared" si="56"/>
        <v>0</v>
      </c>
      <c r="V340" s="7">
        <f t="shared" si="57"/>
        <v>0</v>
      </c>
      <c r="W340" s="4">
        <f t="shared" si="58"/>
        <v>0</v>
      </c>
      <c r="X340" s="4">
        <f t="shared" si="59"/>
        <v>0</v>
      </c>
    </row>
    <row r="341" spans="1:24" x14ac:dyDescent="0.2">
      <c r="A341" s="4" t="s">
        <v>7</v>
      </c>
      <c r="B341" s="4" t="str">
        <f t="shared" si="50"/>
        <v>U</v>
      </c>
      <c r="C341" s="4" t="s">
        <v>2</v>
      </c>
      <c r="D341" s="4" t="str">
        <f t="shared" si="51"/>
        <v>P</v>
      </c>
      <c r="E341" s="4" t="s">
        <v>152</v>
      </c>
      <c r="F341" s="4" t="str">
        <f t="shared" si="52"/>
        <v>Gas</v>
      </c>
      <c r="G341" s="4" t="s">
        <v>64</v>
      </c>
      <c r="J341" s="4" t="str">
        <f t="shared" si="53"/>
        <v>(P) Gas post-drainage, underground: pipelines: NA - /</v>
      </c>
      <c r="S341" s="5">
        <f t="shared" si="54"/>
        <v>0</v>
      </c>
      <c r="T341" s="5">
        <f t="shared" si="55"/>
        <v>0</v>
      </c>
      <c r="U341" s="7">
        <f t="shared" si="56"/>
        <v>0</v>
      </c>
      <c r="V341" s="7">
        <f t="shared" si="57"/>
        <v>0</v>
      </c>
      <c r="W341" s="4">
        <f t="shared" si="58"/>
        <v>0</v>
      </c>
      <c r="X341" s="4">
        <f t="shared" si="59"/>
        <v>0</v>
      </c>
    </row>
    <row r="342" spans="1:24" x14ac:dyDescent="0.2">
      <c r="A342" s="4" t="s">
        <v>7</v>
      </c>
      <c r="B342" s="4" t="str">
        <f t="shared" si="50"/>
        <v>U</v>
      </c>
      <c r="C342" s="4" t="s">
        <v>2</v>
      </c>
      <c r="D342" s="4" t="str">
        <f t="shared" si="51"/>
        <v>P</v>
      </c>
      <c r="E342" s="4" t="s">
        <v>153</v>
      </c>
      <c r="F342" s="4" t="str">
        <f t="shared" si="52"/>
        <v>Gas</v>
      </c>
      <c r="G342" s="4" t="s">
        <v>64</v>
      </c>
      <c r="J342" s="4" t="str">
        <f t="shared" si="53"/>
        <v>(P) Gas post-drainage, underground: spillage (fuel etc): NA - /</v>
      </c>
      <c r="S342" s="5">
        <f t="shared" si="54"/>
        <v>0</v>
      </c>
      <c r="T342" s="5">
        <f t="shared" si="55"/>
        <v>0</v>
      </c>
      <c r="U342" s="7">
        <f t="shared" si="56"/>
        <v>0</v>
      </c>
      <c r="V342" s="7">
        <f t="shared" si="57"/>
        <v>0</v>
      </c>
      <c r="W342" s="4">
        <f t="shared" si="58"/>
        <v>0</v>
      </c>
      <c r="X342" s="4">
        <f t="shared" si="59"/>
        <v>0</v>
      </c>
    </row>
    <row r="343" spans="1:24" x14ac:dyDescent="0.2">
      <c r="A343" s="4" t="s">
        <v>7</v>
      </c>
      <c r="B343" s="4" t="str">
        <f t="shared" si="50"/>
        <v>U</v>
      </c>
      <c r="C343" s="4" t="s">
        <v>2</v>
      </c>
      <c r="D343" s="4" t="str">
        <f t="shared" si="51"/>
        <v>P</v>
      </c>
      <c r="E343" s="4" t="s">
        <v>163</v>
      </c>
      <c r="F343" s="4" t="str">
        <f t="shared" si="52"/>
        <v>Ins</v>
      </c>
      <c r="G343" s="4" t="s">
        <v>64</v>
      </c>
      <c r="J343" s="4" t="str">
        <f t="shared" si="53"/>
        <v>(P) Inseam gas pre-drainage, underground: pipelines: NA - /</v>
      </c>
      <c r="S343" s="5">
        <f t="shared" si="54"/>
        <v>0</v>
      </c>
      <c r="T343" s="5">
        <f t="shared" si="55"/>
        <v>0</v>
      </c>
      <c r="U343" s="7">
        <f t="shared" si="56"/>
        <v>0</v>
      </c>
      <c r="V343" s="7">
        <f t="shared" si="57"/>
        <v>0</v>
      </c>
      <c r="W343" s="4">
        <f t="shared" si="58"/>
        <v>0</v>
      </c>
      <c r="X343" s="4">
        <f t="shared" si="59"/>
        <v>0</v>
      </c>
    </row>
    <row r="344" spans="1:24" x14ac:dyDescent="0.2">
      <c r="A344" s="4" t="s">
        <v>7</v>
      </c>
      <c r="B344" s="4" t="str">
        <f t="shared" si="50"/>
        <v>U</v>
      </c>
      <c r="C344" s="4" t="s">
        <v>2</v>
      </c>
      <c r="D344" s="4" t="str">
        <f t="shared" si="51"/>
        <v>P</v>
      </c>
      <c r="E344" s="4" t="s">
        <v>162</v>
      </c>
      <c r="F344" s="4" t="str">
        <f t="shared" si="52"/>
        <v>Ins</v>
      </c>
      <c r="G344" s="4" t="s">
        <v>64</v>
      </c>
      <c r="J344" s="4" t="str">
        <f t="shared" si="53"/>
        <v>(P) Inseam gas pre-drainage, underground: spillage (fuel etc): NA - /</v>
      </c>
      <c r="S344" s="5">
        <f t="shared" si="54"/>
        <v>0</v>
      </c>
      <c r="T344" s="5">
        <f t="shared" si="55"/>
        <v>0</v>
      </c>
      <c r="U344" s="7">
        <f t="shared" si="56"/>
        <v>0</v>
      </c>
      <c r="V344" s="7">
        <f t="shared" si="57"/>
        <v>0</v>
      </c>
      <c r="W344" s="4">
        <f t="shared" si="58"/>
        <v>0</v>
      </c>
      <c r="X344" s="4">
        <f t="shared" si="59"/>
        <v>0</v>
      </c>
    </row>
    <row r="345" spans="1:24" x14ac:dyDescent="0.2">
      <c r="A345" s="4" t="s">
        <v>7</v>
      </c>
      <c r="B345" s="4" t="str">
        <f t="shared" si="50"/>
        <v>U</v>
      </c>
      <c r="C345" s="4" t="s">
        <v>2</v>
      </c>
      <c r="D345" s="4" t="str">
        <f t="shared" si="51"/>
        <v>P</v>
      </c>
      <c r="E345" s="4" t="s">
        <v>28</v>
      </c>
      <c r="F345" s="4" t="str">
        <f t="shared" si="52"/>
        <v>Min</v>
      </c>
      <c r="G345" s="4" t="s">
        <v>64</v>
      </c>
      <c r="J345" s="4" t="str">
        <f t="shared" si="53"/>
        <v>(P) Mine dust suppression: NA - /</v>
      </c>
      <c r="S345" s="5">
        <f t="shared" si="54"/>
        <v>0</v>
      </c>
      <c r="T345" s="5">
        <f t="shared" si="55"/>
        <v>0</v>
      </c>
      <c r="U345" s="7">
        <f t="shared" si="56"/>
        <v>0</v>
      </c>
      <c r="V345" s="7">
        <f t="shared" si="57"/>
        <v>0</v>
      </c>
      <c r="W345" s="4">
        <f t="shared" si="58"/>
        <v>0</v>
      </c>
      <c r="X345" s="4">
        <f t="shared" si="59"/>
        <v>0</v>
      </c>
    </row>
    <row r="346" spans="1:24" x14ac:dyDescent="0.2">
      <c r="A346" s="4" t="s">
        <v>7</v>
      </c>
      <c r="B346" s="4" t="str">
        <f t="shared" si="50"/>
        <v>U</v>
      </c>
      <c r="C346" s="4" t="s">
        <v>2</v>
      </c>
      <c r="D346" s="4" t="str">
        <f t="shared" si="51"/>
        <v>P</v>
      </c>
      <c r="E346" s="4" t="s">
        <v>21</v>
      </c>
      <c r="F346" s="4" t="str">
        <f t="shared" si="52"/>
        <v>Off</v>
      </c>
      <c r="G346" s="4" t="s">
        <v>64</v>
      </c>
      <c r="J346" s="4" t="str">
        <f t="shared" si="53"/>
        <v>(P) Off site water acquisition: NA - /</v>
      </c>
      <c r="S346" s="5">
        <f t="shared" si="54"/>
        <v>0</v>
      </c>
      <c r="T346" s="5">
        <f t="shared" si="55"/>
        <v>0</v>
      </c>
      <c r="U346" s="7">
        <f t="shared" si="56"/>
        <v>0</v>
      </c>
      <c r="V346" s="7">
        <f t="shared" si="57"/>
        <v>0</v>
      </c>
      <c r="W346" s="4">
        <f t="shared" si="58"/>
        <v>0</v>
      </c>
      <c r="X346" s="4">
        <f t="shared" si="59"/>
        <v>0</v>
      </c>
    </row>
    <row r="347" spans="1:24" x14ac:dyDescent="0.2">
      <c r="A347" s="4" t="s">
        <v>7</v>
      </c>
      <c r="B347" s="4" t="str">
        <f t="shared" si="50"/>
        <v>U</v>
      </c>
      <c r="C347" s="4" t="s">
        <v>2</v>
      </c>
      <c r="D347" s="4" t="str">
        <f t="shared" si="51"/>
        <v>P</v>
      </c>
      <c r="E347" s="4" t="s">
        <v>244</v>
      </c>
      <c r="F347" s="4" t="str">
        <f t="shared" si="52"/>
        <v>Off</v>
      </c>
      <c r="G347" s="4" t="s">
        <v>64</v>
      </c>
      <c r="J347" s="4" t="str">
        <f t="shared" si="53"/>
        <v>(P) Off site water disposal: fresh water: NA - /</v>
      </c>
      <c r="S347" s="5">
        <f t="shared" si="54"/>
        <v>0</v>
      </c>
      <c r="T347" s="5">
        <f t="shared" si="55"/>
        <v>0</v>
      </c>
      <c r="U347" s="7">
        <f t="shared" si="56"/>
        <v>0</v>
      </c>
      <c r="V347" s="7">
        <f t="shared" si="57"/>
        <v>0</v>
      </c>
      <c r="W347" s="4">
        <f t="shared" si="58"/>
        <v>0</v>
      </c>
      <c r="X347" s="4">
        <f t="shared" si="59"/>
        <v>0</v>
      </c>
    </row>
    <row r="348" spans="1:24" x14ac:dyDescent="0.2">
      <c r="A348" s="4" t="s">
        <v>7</v>
      </c>
      <c r="B348" s="4" t="str">
        <f t="shared" si="50"/>
        <v>U</v>
      </c>
      <c r="C348" s="4" t="s">
        <v>2</v>
      </c>
      <c r="D348" s="4" t="str">
        <f t="shared" si="51"/>
        <v>P</v>
      </c>
      <c r="E348" s="4" t="s">
        <v>100</v>
      </c>
      <c r="F348" s="4" t="str">
        <f t="shared" si="52"/>
        <v>Ons</v>
      </c>
      <c r="G348" s="4" t="s">
        <v>64</v>
      </c>
      <c r="J348" s="4" t="str">
        <f t="shared" si="53"/>
        <v>(P) Onsite explosive storage: NA - /</v>
      </c>
      <c r="S348" s="5">
        <f t="shared" si="54"/>
        <v>0</v>
      </c>
      <c r="T348" s="5">
        <f t="shared" si="55"/>
        <v>0</v>
      </c>
      <c r="U348" s="7">
        <f t="shared" si="56"/>
        <v>0</v>
      </c>
      <c r="V348" s="7">
        <f t="shared" si="57"/>
        <v>0</v>
      </c>
      <c r="W348" s="4">
        <f t="shared" si="58"/>
        <v>0</v>
      </c>
      <c r="X348" s="4">
        <f t="shared" si="59"/>
        <v>0</v>
      </c>
    </row>
    <row r="349" spans="1:24" x14ac:dyDescent="0.2">
      <c r="A349" s="4" t="s">
        <v>7</v>
      </c>
      <c r="B349" s="4" t="str">
        <f t="shared" si="50"/>
        <v>U</v>
      </c>
      <c r="C349" s="4" t="s">
        <v>2</v>
      </c>
      <c r="D349" s="4" t="str">
        <f t="shared" si="51"/>
        <v>P</v>
      </c>
      <c r="E349" s="4" t="s">
        <v>167</v>
      </c>
      <c r="F349" s="4" t="str">
        <f t="shared" si="52"/>
        <v>Und</v>
      </c>
      <c r="G349" s="4" t="s">
        <v>64</v>
      </c>
      <c r="J349" s="4" t="str">
        <f t="shared" si="53"/>
        <v>(P) Underground blasting: NA - /</v>
      </c>
      <c r="S349" s="5">
        <f t="shared" si="54"/>
        <v>0</v>
      </c>
      <c r="T349" s="5">
        <f t="shared" si="55"/>
        <v>0</v>
      </c>
      <c r="U349" s="7">
        <f t="shared" si="56"/>
        <v>0</v>
      </c>
      <c r="V349" s="7">
        <f t="shared" si="57"/>
        <v>0</v>
      </c>
      <c r="W349" s="4">
        <f t="shared" si="58"/>
        <v>0</v>
      </c>
      <c r="X349" s="4">
        <f t="shared" si="59"/>
        <v>0</v>
      </c>
    </row>
    <row r="350" spans="1:24" x14ac:dyDescent="0.2">
      <c r="A350" s="4" t="s">
        <v>7</v>
      </c>
      <c r="B350" s="4" t="str">
        <f t="shared" si="50"/>
        <v>U</v>
      </c>
      <c r="C350" s="4" t="s">
        <v>2</v>
      </c>
      <c r="D350" s="4" t="str">
        <f t="shared" si="51"/>
        <v>P</v>
      </c>
      <c r="E350" s="4" t="s">
        <v>118</v>
      </c>
      <c r="F350" s="4" t="str">
        <f t="shared" si="52"/>
        <v>Und</v>
      </c>
      <c r="G350" s="4" t="s">
        <v>64</v>
      </c>
      <c r="J350" s="4" t="str">
        <f t="shared" si="53"/>
        <v>(P) Underground conveyor system operation: NA - /</v>
      </c>
      <c r="S350" s="5">
        <f t="shared" si="54"/>
        <v>0</v>
      </c>
      <c r="T350" s="5">
        <f t="shared" si="55"/>
        <v>0</v>
      </c>
      <c r="U350" s="7">
        <f t="shared" si="56"/>
        <v>0</v>
      </c>
      <c r="V350" s="7">
        <f t="shared" si="57"/>
        <v>0</v>
      </c>
      <c r="W350" s="4">
        <f t="shared" si="58"/>
        <v>0</v>
      </c>
      <c r="X350" s="4">
        <f t="shared" si="59"/>
        <v>0</v>
      </c>
    </row>
    <row r="351" spans="1:24" x14ac:dyDescent="0.2">
      <c r="A351" s="4" t="s">
        <v>7</v>
      </c>
      <c r="B351" s="4" t="str">
        <f t="shared" si="50"/>
        <v>U</v>
      </c>
      <c r="C351" s="4" t="s">
        <v>5</v>
      </c>
      <c r="D351" s="4" t="str">
        <f t="shared" si="51"/>
        <v>R</v>
      </c>
      <c r="E351" s="4" t="s">
        <v>24</v>
      </c>
      <c r="F351" s="4" t="str">
        <f t="shared" si="52"/>
        <v>Fen</v>
      </c>
      <c r="G351" s="4" t="s">
        <v>64</v>
      </c>
      <c r="J351" s="4" t="str">
        <f t="shared" si="53"/>
        <v>(R) Fencing and signage : NA - /</v>
      </c>
      <c r="S351" s="5">
        <f t="shared" si="54"/>
        <v>0</v>
      </c>
      <c r="T351" s="5">
        <f t="shared" si="55"/>
        <v>0</v>
      </c>
      <c r="U351" s="7">
        <f t="shared" si="56"/>
        <v>0</v>
      </c>
      <c r="V351" s="7">
        <f t="shared" si="57"/>
        <v>0</v>
      </c>
      <c r="W351" s="4">
        <f t="shared" si="58"/>
        <v>0</v>
      </c>
      <c r="X351" s="4">
        <f t="shared" si="59"/>
        <v>0</v>
      </c>
    </row>
    <row r="352" spans="1:24" x14ac:dyDescent="0.2">
      <c r="A352" s="4" t="s">
        <v>6</v>
      </c>
      <c r="B352" s="4" t="str">
        <f t="shared" si="50"/>
        <v>O</v>
      </c>
      <c r="C352" s="4" t="s">
        <v>3</v>
      </c>
      <c r="D352" s="4" t="str">
        <f t="shared" si="51"/>
        <v>D</v>
      </c>
      <c r="E352" s="4" t="s">
        <v>247</v>
      </c>
      <c r="F352" s="4" t="str">
        <f t="shared" si="52"/>
        <v>Dis</v>
      </c>
      <c r="G352" s="4" t="s">
        <v>250</v>
      </c>
      <c r="H352" s="4" t="s">
        <v>115</v>
      </c>
      <c r="I352" s="4" t="s">
        <v>278</v>
      </c>
      <c r="J352" s="4" t="str">
        <f t="shared" si="53"/>
        <v>(D) Discharge of treated mine water into the river (regulated): Discharge timing into river - SW quality/TDS, Pollutants (e.g. metals/trace elements/sulfides/phosphorous), Hydrocarbons, TSS</v>
      </c>
      <c r="M352" s="4" t="s">
        <v>310</v>
      </c>
      <c r="P352" s="4" t="s">
        <v>323</v>
      </c>
      <c r="S352" s="5">
        <f t="shared" si="54"/>
        <v>0</v>
      </c>
      <c r="T352" s="5">
        <f t="shared" si="55"/>
        <v>0</v>
      </c>
      <c r="U352" s="7">
        <f t="shared" si="56"/>
        <v>0</v>
      </c>
      <c r="V352" s="7">
        <f t="shared" si="57"/>
        <v>0</v>
      </c>
      <c r="W352" s="4">
        <f t="shared" si="58"/>
        <v>0</v>
      </c>
      <c r="X352" s="4">
        <f t="shared" si="59"/>
        <v>0</v>
      </c>
    </row>
    <row r="353" spans="1:24" x14ac:dyDescent="0.2">
      <c r="A353" s="4" t="s">
        <v>6</v>
      </c>
      <c r="B353" s="4" t="str">
        <f t="shared" si="50"/>
        <v>O</v>
      </c>
      <c r="C353" s="4" t="s">
        <v>2</v>
      </c>
      <c r="D353" s="4" t="str">
        <f t="shared" si="51"/>
        <v>P</v>
      </c>
      <c r="E353" s="4" t="s">
        <v>247</v>
      </c>
      <c r="F353" s="4" t="str">
        <f t="shared" si="52"/>
        <v>Dis</v>
      </c>
      <c r="G353" s="4" t="s">
        <v>250</v>
      </c>
      <c r="H353" s="4" t="s">
        <v>115</v>
      </c>
      <c r="I353" s="4" t="s">
        <v>278</v>
      </c>
      <c r="J353" s="4" t="str">
        <f t="shared" si="53"/>
        <v>(P) Discharge of treated mine water into the river (regulated): Discharge timing into river - SW quality/TDS, Pollutants (e.g. metals/trace elements/sulfides/phosphorous), Hydrocarbons, TSS</v>
      </c>
      <c r="M353" s="4" t="s">
        <v>310</v>
      </c>
      <c r="P353" s="4" t="s">
        <v>323</v>
      </c>
      <c r="S353" s="5">
        <f t="shared" si="54"/>
        <v>0</v>
      </c>
      <c r="T353" s="5">
        <f t="shared" si="55"/>
        <v>0</v>
      </c>
      <c r="U353" s="7">
        <f t="shared" si="56"/>
        <v>0</v>
      </c>
      <c r="V353" s="7">
        <f t="shared" si="57"/>
        <v>0</v>
      </c>
      <c r="W353" s="4">
        <f t="shared" si="58"/>
        <v>0</v>
      </c>
      <c r="X353" s="4">
        <f t="shared" si="59"/>
        <v>0</v>
      </c>
    </row>
    <row r="354" spans="1:24" x14ac:dyDescent="0.2">
      <c r="A354" s="4" t="s">
        <v>7</v>
      </c>
      <c r="B354" s="4" t="str">
        <f t="shared" si="50"/>
        <v>U</v>
      </c>
      <c r="C354" s="4" t="s">
        <v>3</v>
      </c>
      <c r="D354" s="4" t="str">
        <f t="shared" si="51"/>
        <v>D</v>
      </c>
      <c r="E354" s="4" t="s">
        <v>247</v>
      </c>
      <c r="F354" s="4" t="str">
        <f t="shared" si="52"/>
        <v>Dis</v>
      </c>
      <c r="G354" s="4" t="s">
        <v>250</v>
      </c>
      <c r="H354" s="4" t="s">
        <v>115</v>
      </c>
      <c r="I354" s="4" t="s">
        <v>278</v>
      </c>
      <c r="J354" s="4" t="str">
        <f t="shared" si="53"/>
        <v>(D) Discharge of treated mine water into the river (regulated): Discharge timing into river - SW quality/TDS, Pollutants (e.g. metals/trace elements/sulfides/phosphorous), Hydrocarbons, TSS</v>
      </c>
      <c r="M354" s="4" t="s">
        <v>310</v>
      </c>
      <c r="P354" s="4" t="s">
        <v>323</v>
      </c>
      <c r="S354" s="5">
        <f t="shared" si="54"/>
        <v>0</v>
      </c>
      <c r="T354" s="5">
        <f t="shared" si="55"/>
        <v>0</v>
      </c>
      <c r="U354" s="7">
        <f t="shared" si="56"/>
        <v>0</v>
      </c>
      <c r="V354" s="7">
        <f t="shared" si="57"/>
        <v>0</v>
      </c>
      <c r="W354" s="4">
        <f t="shared" si="58"/>
        <v>0</v>
      </c>
      <c r="X354" s="4">
        <f t="shared" si="59"/>
        <v>0</v>
      </c>
    </row>
    <row r="355" spans="1:24" x14ac:dyDescent="0.2">
      <c r="A355" s="4" t="s">
        <v>7</v>
      </c>
      <c r="B355" s="4" t="str">
        <f t="shared" si="50"/>
        <v>U</v>
      </c>
      <c r="C355" s="4" t="s">
        <v>2</v>
      </c>
      <c r="D355" s="4" t="str">
        <f t="shared" si="51"/>
        <v>P</v>
      </c>
      <c r="E355" s="4" t="s">
        <v>247</v>
      </c>
      <c r="F355" s="4" t="str">
        <f t="shared" si="52"/>
        <v>Dis</v>
      </c>
      <c r="G355" s="4" t="s">
        <v>250</v>
      </c>
      <c r="H355" s="4" t="s">
        <v>115</v>
      </c>
      <c r="I355" s="4" t="s">
        <v>278</v>
      </c>
      <c r="J355" s="4" t="str">
        <f t="shared" si="53"/>
        <v>(P) Discharge of treated mine water into the river (regulated): Discharge timing into river - SW quality/TDS, Pollutants (e.g. metals/trace elements/sulfides/phosphorous), Hydrocarbons, TSS</v>
      </c>
      <c r="M355" s="4" t="s">
        <v>310</v>
      </c>
      <c r="P355" s="4" t="s">
        <v>323</v>
      </c>
      <c r="S355" s="5">
        <f t="shared" si="54"/>
        <v>0</v>
      </c>
      <c r="T355" s="5">
        <f t="shared" si="55"/>
        <v>0</v>
      </c>
      <c r="U355" s="7">
        <f t="shared" si="56"/>
        <v>0</v>
      </c>
      <c r="V355" s="7">
        <f t="shared" si="57"/>
        <v>0</v>
      </c>
      <c r="W355" s="4">
        <f t="shared" si="58"/>
        <v>0</v>
      </c>
      <c r="X355" s="4">
        <f t="shared" si="59"/>
        <v>0</v>
      </c>
    </row>
    <row r="356" spans="1:24" x14ac:dyDescent="0.2">
      <c r="A356" s="4" t="s">
        <v>6</v>
      </c>
      <c r="B356" s="4" t="str">
        <f t="shared" si="50"/>
        <v>O</v>
      </c>
      <c r="C356" s="4" t="s">
        <v>2</v>
      </c>
      <c r="D356" s="4" t="str">
        <f t="shared" si="51"/>
        <v>P</v>
      </c>
      <c r="E356" s="4" t="s">
        <v>248</v>
      </c>
      <c r="F356" s="4" t="str">
        <f t="shared" si="52"/>
        <v>Dis</v>
      </c>
      <c r="G356" s="4" t="s">
        <v>249</v>
      </c>
      <c r="H356" s="4" t="s">
        <v>115</v>
      </c>
      <c r="I356" s="4" t="s">
        <v>278</v>
      </c>
      <c r="J356" s="4" t="str">
        <f t="shared" si="53"/>
        <v>(P) Discharge of treated mine water into the river (unregulated): Discharge into river - SW quality/TDS, Pollutants (e.g. metals/trace elements/sulfides/phosphorous), Hydrocarbons, TSS</v>
      </c>
      <c r="M356" s="4" t="s">
        <v>316</v>
      </c>
      <c r="P356" s="4" t="s">
        <v>321</v>
      </c>
      <c r="S356" s="5">
        <f t="shared" si="54"/>
        <v>0</v>
      </c>
      <c r="T356" s="5">
        <f t="shared" si="55"/>
        <v>0</v>
      </c>
      <c r="U356" s="7">
        <f t="shared" si="56"/>
        <v>0</v>
      </c>
      <c r="V356" s="7">
        <f t="shared" si="57"/>
        <v>0</v>
      </c>
      <c r="W356" s="4">
        <f t="shared" si="58"/>
        <v>0</v>
      </c>
      <c r="X356" s="4">
        <f t="shared" si="59"/>
        <v>0</v>
      </c>
    </row>
    <row r="357" spans="1:24" x14ac:dyDescent="0.2">
      <c r="A357" s="4" t="s">
        <v>7</v>
      </c>
      <c r="B357" s="4" t="str">
        <f t="shared" si="50"/>
        <v>U</v>
      </c>
      <c r="C357" s="4" t="s">
        <v>2</v>
      </c>
      <c r="D357" s="4" t="str">
        <f t="shared" si="51"/>
        <v>P</v>
      </c>
      <c r="E357" s="4" t="s">
        <v>248</v>
      </c>
      <c r="F357" s="4" t="str">
        <f t="shared" si="52"/>
        <v>Dis</v>
      </c>
      <c r="G357" s="4" t="s">
        <v>249</v>
      </c>
      <c r="H357" s="4" t="s">
        <v>115</v>
      </c>
      <c r="I357" s="4" t="s">
        <v>278</v>
      </c>
      <c r="J357" s="4" t="str">
        <f t="shared" si="53"/>
        <v>(P) Discharge of treated mine water into the river (unregulated): Discharge into river - SW quality/TDS, Pollutants (e.g. metals/trace elements/sulfides/phosphorous), Hydrocarbons, TSS</v>
      </c>
      <c r="M357" s="4" t="s">
        <v>316</v>
      </c>
      <c r="P357" s="4" t="s">
        <v>321</v>
      </c>
      <c r="S357" s="5">
        <f t="shared" si="54"/>
        <v>0</v>
      </c>
      <c r="T357" s="5">
        <f t="shared" si="55"/>
        <v>0</v>
      </c>
      <c r="U357" s="7">
        <f t="shared" si="56"/>
        <v>0</v>
      </c>
      <c r="V357" s="7">
        <f t="shared" si="57"/>
        <v>0</v>
      </c>
      <c r="W357" s="4">
        <f t="shared" si="58"/>
        <v>0</v>
      </c>
      <c r="X357" s="4">
        <f t="shared" si="59"/>
        <v>0</v>
      </c>
    </row>
    <row r="358" spans="1:24" x14ac:dyDescent="0.2">
      <c r="A358" s="4" t="s">
        <v>6</v>
      </c>
      <c r="B358" s="4" t="str">
        <f t="shared" si="50"/>
        <v>O</v>
      </c>
      <c r="C358" s="4" t="s">
        <v>3</v>
      </c>
      <c r="D358" s="4" t="str">
        <f t="shared" si="51"/>
        <v>D</v>
      </c>
      <c r="E358" s="4" t="s">
        <v>248</v>
      </c>
      <c r="F358" s="4" t="str">
        <f t="shared" si="52"/>
        <v>Dis</v>
      </c>
      <c r="G358" s="4" t="s">
        <v>249</v>
      </c>
      <c r="H358" s="4" t="s">
        <v>115</v>
      </c>
      <c r="I358" s="4" t="s">
        <v>278</v>
      </c>
      <c r="J358" s="4" t="str">
        <f t="shared" si="53"/>
        <v>(D) Discharge of treated mine water into the river (unregulated): Discharge into river - SW quality/TDS, Pollutants (e.g. metals/trace elements/sulfides/phosphorous), Hydrocarbons, TSS</v>
      </c>
      <c r="M358" s="4" t="s">
        <v>316</v>
      </c>
      <c r="P358" s="4" t="s">
        <v>321</v>
      </c>
      <c r="S358" s="5">
        <f t="shared" si="54"/>
        <v>0</v>
      </c>
      <c r="T358" s="5">
        <f t="shared" si="55"/>
        <v>0</v>
      </c>
      <c r="U358" s="7">
        <f t="shared" si="56"/>
        <v>0</v>
      </c>
      <c r="V358" s="7">
        <f t="shared" si="57"/>
        <v>0</v>
      </c>
      <c r="W358" s="4">
        <f t="shared" si="58"/>
        <v>0</v>
      </c>
      <c r="X358" s="4">
        <f t="shared" si="59"/>
        <v>0</v>
      </c>
    </row>
    <row r="359" spans="1:24" x14ac:dyDescent="0.2">
      <c r="A359" s="4" t="s">
        <v>7</v>
      </c>
      <c r="B359" s="4" t="str">
        <f t="shared" si="50"/>
        <v>U</v>
      </c>
      <c r="C359" s="4" t="s">
        <v>3</v>
      </c>
      <c r="D359" s="4" t="str">
        <f t="shared" si="51"/>
        <v>D</v>
      </c>
      <c r="E359" s="4" t="s">
        <v>248</v>
      </c>
      <c r="F359" s="4" t="str">
        <f t="shared" si="52"/>
        <v>Dis</v>
      </c>
      <c r="G359" s="4" t="s">
        <v>249</v>
      </c>
      <c r="H359" s="4" t="s">
        <v>115</v>
      </c>
      <c r="I359" s="4" t="s">
        <v>278</v>
      </c>
      <c r="J359" s="4" t="str">
        <f t="shared" si="53"/>
        <v>(D) Discharge of treated mine water into the river (unregulated): Discharge into river - SW quality/TDS, Pollutants (e.g. metals/trace elements/sulfides/phosphorous), Hydrocarbons, TSS</v>
      </c>
      <c r="M359" s="4" t="s">
        <v>316</v>
      </c>
      <c r="P359" s="4" t="s">
        <v>321</v>
      </c>
      <c r="S359" s="5">
        <f t="shared" si="54"/>
        <v>0</v>
      </c>
      <c r="T359" s="5">
        <f t="shared" si="55"/>
        <v>0</v>
      </c>
      <c r="U359" s="7">
        <f t="shared" si="56"/>
        <v>0</v>
      </c>
      <c r="V359" s="7">
        <f t="shared" si="57"/>
        <v>0</v>
      </c>
      <c r="W359" s="4">
        <f t="shared" si="58"/>
        <v>0</v>
      </c>
      <c r="X359" s="4">
        <f t="shared" si="59"/>
        <v>0</v>
      </c>
    </row>
    <row r="360" spans="1:24" x14ac:dyDescent="0.2">
      <c r="A360" s="4" t="s">
        <v>120</v>
      </c>
      <c r="B360" s="4" t="str">
        <f t="shared" si="50"/>
        <v>I</v>
      </c>
      <c r="C360" s="4" t="s">
        <v>3</v>
      </c>
      <c r="D360" s="4" t="str">
        <f t="shared" si="51"/>
        <v>D</v>
      </c>
      <c r="E360" s="4" t="s">
        <v>170</v>
      </c>
      <c r="F360" s="4" t="str">
        <f t="shared" si="52"/>
        <v>Con</v>
      </c>
      <c r="G360" s="4" t="s">
        <v>59</v>
      </c>
      <c r="I360" s="4" t="s">
        <v>64</v>
      </c>
      <c r="J360" s="4" t="str">
        <f t="shared" si="53"/>
        <v>(D) Construct own Quarry for road base etc: Disruption of natural surface drainage - /NA</v>
      </c>
      <c r="S360" s="5">
        <f t="shared" si="54"/>
        <v>0</v>
      </c>
      <c r="T360" s="5">
        <f t="shared" si="55"/>
        <v>0</v>
      </c>
      <c r="U360" s="7">
        <f t="shared" si="56"/>
        <v>0</v>
      </c>
      <c r="V360" s="7">
        <f t="shared" si="57"/>
        <v>0</v>
      </c>
      <c r="W360" s="4">
        <f t="shared" si="58"/>
        <v>0</v>
      </c>
      <c r="X360" s="4">
        <f t="shared" si="59"/>
        <v>0</v>
      </c>
    </row>
    <row r="361" spans="1:24" x14ac:dyDescent="0.2">
      <c r="A361" s="4" t="s">
        <v>120</v>
      </c>
      <c r="B361" s="4" t="str">
        <f t="shared" si="50"/>
        <v>I</v>
      </c>
      <c r="C361" s="4" t="s">
        <v>3</v>
      </c>
      <c r="D361" s="4" t="str">
        <f t="shared" si="51"/>
        <v>D</v>
      </c>
      <c r="E361" s="4" t="s">
        <v>170</v>
      </c>
      <c r="F361" s="4" t="str">
        <f t="shared" si="52"/>
        <v>Con</v>
      </c>
      <c r="G361" s="4" t="s">
        <v>60</v>
      </c>
      <c r="I361" s="4" t="s">
        <v>64</v>
      </c>
      <c r="J361" s="4" t="str">
        <f t="shared" si="53"/>
        <v>(D) Construct own Quarry for road base etc: Impacts of ground support staff - /NA</v>
      </c>
      <c r="S361" s="5">
        <f t="shared" si="54"/>
        <v>0</v>
      </c>
      <c r="T361" s="5">
        <f t="shared" si="55"/>
        <v>0</v>
      </c>
      <c r="U361" s="7">
        <f t="shared" si="56"/>
        <v>0</v>
      </c>
      <c r="V361" s="7">
        <f t="shared" si="57"/>
        <v>0</v>
      </c>
      <c r="W361" s="4">
        <f t="shared" si="58"/>
        <v>0</v>
      </c>
      <c r="X361" s="4">
        <f t="shared" si="59"/>
        <v>0</v>
      </c>
    </row>
    <row r="362" spans="1:24" x14ac:dyDescent="0.2">
      <c r="A362" s="4" t="s">
        <v>120</v>
      </c>
      <c r="B362" s="4" t="str">
        <f t="shared" si="50"/>
        <v>I</v>
      </c>
      <c r="C362" s="4" t="s">
        <v>3</v>
      </c>
      <c r="D362" s="4" t="str">
        <f t="shared" si="51"/>
        <v>D</v>
      </c>
      <c r="E362" s="4" t="s">
        <v>170</v>
      </c>
      <c r="F362" s="4" t="str">
        <f t="shared" si="52"/>
        <v>Con</v>
      </c>
      <c r="G362" s="4" t="s">
        <v>58</v>
      </c>
      <c r="I362" s="4" t="s">
        <v>64</v>
      </c>
      <c r="J362" s="4" t="str">
        <f t="shared" si="53"/>
        <v>(D) Construct own Quarry for road base etc: Soil erosion following heavy rainfall - /NA</v>
      </c>
      <c r="S362" s="5">
        <f t="shared" si="54"/>
        <v>0</v>
      </c>
      <c r="T362" s="5">
        <f t="shared" si="55"/>
        <v>0</v>
      </c>
      <c r="U362" s="7">
        <f t="shared" si="56"/>
        <v>0</v>
      </c>
      <c r="V362" s="7">
        <f t="shared" si="57"/>
        <v>0</v>
      </c>
      <c r="W362" s="4">
        <f t="shared" si="58"/>
        <v>0</v>
      </c>
      <c r="X362" s="4">
        <f t="shared" si="59"/>
        <v>0</v>
      </c>
    </row>
    <row r="363" spans="1:24" s="2" customFormat="1" x14ac:dyDescent="0.2">
      <c r="A363" s="4" t="s">
        <v>6</v>
      </c>
      <c r="B363" s="4" t="str">
        <f t="shared" si="50"/>
        <v>O</v>
      </c>
      <c r="C363" s="4" t="s">
        <v>1</v>
      </c>
      <c r="D363" s="4" t="str">
        <f t="shared" si="51"/>
        <v>E</v>
      </c>
      <c r="E363" s="4" t="s">
        <v>11</v>
      </c>
      <c r="F363" s="4" t="str">
        <f t="shared" si="52"/>
        <v>Dri</v>
      </c>
      <c r="G363" s="4" t="s">
        <v>237</v>
      </c>
      <c r="H363" s="4"/>
      <c r="I363" s="4" t="s">
        <v>64</v>
      </c>
      <c r="J363" s="4" t="str">
        <f t="shared" si="53"/>
        <v>(E) Drilling and coring: Intersection of artesian aquifer - /NA</v>
      </c>
      <c r="K363" s="6"/>
      <c r="L363" s="6"/>
      <c r="M363" s="4"/>
      <c r="N363" s="6"/>
      <c r="O363" s="6"/>
      <c r="P363" s="4"/>
      <c r="Q363" s="5"/>
      <c r="R363" s="5"/>
      <c r="S363" s="5">
        <f t="shared" si="54"/>
        <v>0</v>
      </c>
      <c r="T363" s="5">
        <f t="shared" si="55"/>
        <v>0</v>
      </c>
      <c r="U363" s="7">
        <f t="shared" si="56"/>
        <v>0</v>
      </c>
      <c r="V363" s="7">
        <f t="shared" si="57"/>
        <v>0</v>
      </c>
      <c r="W363" s="4">
        <f t="shared" si="58"/>
        <v>0</v>
      </c>
      <c r="X363" s="4">
        <f t="shared" si="59"/>
        <v>0</v>
      </c>
    </row>
    <row r="364" spans="1:24" s="2" customFormat="1" x14ac:dyDescent="0.2">
      <c r="A364" s="4" t="s">
        <v>7</v>
      </c>
      <c r="B364" s="4" t="str">
        <f t="shared" si="50"/>
        <v>U</v>
      </c>
      <c r="C364" s="4" t="s">
        <v>2</v>
      </c>
      <c r="D364" s="4" t="str">
        <f t="shared" si="51"/>
        <v>P</v>
      </c>
      <c r="E364" s="4" t="s">
        <v>161</v>
      </c>
      <c r="F364" s="4" t="str">
        <f t="shared" si="52"/>
        <v>Ins</v>
      </c>
      <c r="G364" s="4" t="s">
        <v>71</v>
      </c>
      <c r="H364" s="4"/>
      <c r="I364" s="4" t="s">
        <v>64</v>
      </c>
      <c r="J364" s="4" t="str">
        <f t="shared" si="53"/>
        <v>(P) Inseam gas pre-drainage, underground: drilling: Accidental intersection of artesian aquifer - /NA</v>
      </c>
      <c r="K364" s="6"/>
      <c r="L364" s="6"/>
      <c r="M364" s="4"/>
      <c r="N364" s="6"/>
      <c r="O364" s="6"/>
      <c r="P364" s="4"/>
      <c r="Q364" s="5"/>
      <c r="R364" s="5"/>
      <c r="S364" s="5">
        <f t="shared" si="54"/>
        <v>0</v>
      </c>
      <c r="T364" s="5">
        <f t="shared" si="55"/>
        <v>0</v>
      </c>
      <c r="U364" s="7">
        <f t="shared" si="56"/>
        <v>0</v>
      </c>
      <c r="V364" s="7">
        <f t="shared" si="57"/>
        <v>0</v>
      </c>
      <c r="W364" s="4">
        <f t="shared" si="58"/>
        <v>0</v>
      </c>
      <c r="X364" s="4">
        <f t="shared" si="59"/>
        <v>0</v>
      </c>
    </row>
    <row r="365" spans="1:24" x14ac:dyDescent="0.2">
      <c r="A365" s="4" t="s">
        <v>7</v>
      </c>
      <c r="B365" s="4" t="str">
        <f t="shared" si="50"/>
        <v>U</v>
      </c>
      <c r="C365" s="4" t="s">
        <v>2</v>
      </c>
      <c r="D365" s="4" t="str">
        <f t="shared" si="51"/>
        <v>P</v>
      </c>
      <c r="E365" s="4" t="s">
        <v>241</v>
      </c>
      <c r="F365" s="4" t="str">
        <f t="shared" si="52"/>
        <v>Min</v>
      </c>
      <c r="G365" s="4" t="s">
        <v>243</v>
      </c>
      <c r="I365" s="4" t="s">
        <v>64</v>
      </c>
      <c r="J365" s="4" t="str">
        <f t="shared" si="53"/>
        <v>(P) Mine dewatering, treatment, reuse and disposal (multi-seam mining): Incremental mine water increase (unplanned) - from old workings - /NA</v>
      </c>
      <c r="S365" s="5">
        <f t="shared" si="54"/>
        <v>0</v>
      </c>
      <c r="T365" s="5">
        <f t="shared" si="55"/>
        <v>0</v>
      </c>
      <c r="U365" s="7">
        <f t="shared" si="56"/>
        <v>0</v>
      </c>
      <c r="V365" s="7">
        <f t="shared" si="57"/>
        <v>0</v>
      </c>
      <c r="W365" s="4">
        <f t="shared" si="58"/>
        <v>0</v>
      </c>
      <c r="X365" s="4">
        <f t="shared" si="59"/>
        <v>0</v>
      </c>
    </row>
    <row r="366" spans="1:24" x14ac:dyDescent="0.2">
      <c r="A366" s="4" t="s">
        <v>7</v>
      </c>
      <c r="B366" s="4" t="str">
        <f t="shared" si="50"/>
        <v>U</v>
      </c>
      <c r="C366" s="4" t="s">
        <v>2</v>
      </c>
      <c r="D366" s="4" t="str">
        <f t="shared" si="51"/>
        <v>P</v>
      </c>
      <c r="E366" s="4" t="s">
        <v>241</v>
      </c>
      <c r="F366" s="4" t="str">
        <f t="shared" si="52"/>
        <v>Min</v>
      </c>
      <c r="G366" s="4" t="s">
        <v>168</v>
      </c>
      <c r="I366" s="4" t="s">
        <v>64</v>
      </c>
      <c r="J366" s="4" t="str">
        <f t="shared" si="53"/>
        <v>(P) Mine dewatering, treatment, reuse and disposal (multi-seam mining): Sudden mine water increase (unplanned) - from old workings - /NA</v>
      </c>
      <c r="S366" s="5">
        <f t="shared" si="54"/>
        <v>0</v>
      </c>
      <c r="T366" s="5">
        <f t="shared" si="55"/>
        <v>0</v>
      </c>
      <c r="U366" s="7">
        <f t="shared" si="56"/>
        <v>0</v>
      </c>
      <c r="V366" s="7">
        <f t="shared" si="57"/>
        <v>0</v>
      </c>
      <c r="W366" s="4">
        <f t="shared" si="58"/>
        <v>0</v>
      </c>
      <c r="X366" s="4">
        <f t="shared" si="59"/>
        <v>0</v>
      </c>
    </row>
    <row r="367" spans="1:24" x14ac:dyDescent="0.2">
      <c r="A367" s="4" t="s">
        <v>7</v>
      </c>
      <c r="B367" s="4" t="str">
        <f t="shared" si="50"/>
        <v>U</v>
      </c>
      <c r="C367" s="4" t="s">
        <v>2</v>
      </c>
      <c r="D367" s="4" t="str">
        <f t="shared" si="51"/>
        <v>P</v>
      </c>
      <c r="E367" s="4" t="s">
        <v>242</v>
      </c>
      <c r="F367" s="4" t="str">
        <f t="shared" si="52"/>
        <v>Min</v>
      </c>
      <c r="G367" s="4" t="s">
        <v>243</v>
      </c>
      <c r="I367" s="4" t="s">
        <v>64</v>
      </c>
      <c r="J367" s="4" t="str">
        <f t="shared" si="53"/>
        <v>(P) Mine dewatering, treatment, reuse and disposal (single-seam mining): Incremental mine water increase (unplanned) - from old workings - /NA</v>
      </c>
      <c r="S367" s="5">
        <f t="shared" si="54"/>
        <v>0</v>
      </c>
      <c r="T367" s="5">
        <f t="shared" si="55"/>
        <v>0</v>
      </c>
      <c r="U367" s="7">
        <f t="shared" si="56"/>
        <v>0</v>
      </c>
      <c r="V367" s="7">
        <f t="shared" si="57"/>
        <v>0</v>
      </c>
      <c r="W367" s="4">
        <f t="shared" si="58"/>
        <v>0</v>
      </c>
      <c r="X367" s="4">
        <f t="shared" si="59"/>
        <v>0</v>
      </c>
    </row>
    <row r="368" spans="1:24" x14ac:dyDescent="0.2">
      <c r="A368" s="4" t="s">
        <v>7</v>
      </c>
      <c r="B368" s="4" t="str">
        <f t="shared" si="50"/>
        <v>U</v>
      </c>
      <c r="C368" s="4" t="s">
        <v>2</v>
      </c>
      <c r="D368" s="4" t="str">
        <f t="shared" si="51"/>
        <v>P</v>
      </c>
      <c r="E368" s="4" t="s">
        <v>242</v>
      </c>
      <c r="F368" s="4" t="str">
        <f t="shared" si="52"/>
        <v>Min</v>
      </c>
      <c r="G368" s="4" t="s">
        <v>168</v>
      </c>
      <c r="I368" s="4" t="s">
        <v>64</v>
      </c>
      <c r="J368" s="4" t="str">
        <f t="shared" si="53"/>
        <v>(P) Mine dewatering, treatment, reuse and disposal (single-seam mining): Sudden mine water increase (unplanned) - from old workings - /NA</v>
      </c>
      <c r="S368" s="5">
        <f t="shared" si="54"/>
        <v>0</v>
      </c>
      <c r="T368" s="5">
        <f t="shared" si="55"/>
        <v>0</v>
      </c>
      <c r="U368" s="7">
        <f t="shared" si="56"/>
        <v>0</v>
      </c>
      <c r="V368" s="7">
        <f t="shared" si="57"/>
        <v>0</v>
      </c>
      <c r="W368" s="4">
        <f t="shared" si="58"/>
        <v>0</v>
      </c>
      <c r="X368" s="4">
        <f t="shared" si="59"/>
        <v>0</v>
      </c>
    </row>
    <row r="369" spans="19:22" x14ac:dyDescent="0.2">
      <c r="S369" s="4"/>
      <c r="T369" s="4"/>
      <c r="U369" s="4"/>
      <c r="V369" s="4"/>
    </row>
  </sheetData>
  <autoFilter ref="A1:X368">
    <sortState ref="A2:X368">
      <sortCondition descending="1" ref="W2:W368"/>
      <sortCondition descending="1" ref="V2:V368"/>
    </sortState>
  </autoFilter>
  <sortState ref="A2:X368">
    <sortCondition descending="1" ref="W2:W368"/>
  </sortState>
  <dataValidations count="6">
    <dataValidation type="list" allowBlank="1" showInputMessage="1" showErrorMessage="1" sqref="C378:D1048576 C370:D375 AWK5:AWK8 BZY5:BZY8 BQC5:BQC8 WLQ5:WLQ8 BGG5:BGG8 AMO5:AMO8 ACS5:ACS8 SW5:SW8 JA5:JA8 WVM5:WVM8 WBU5:WBU8 VRY5:VRY8 VIC5:VIC8 UYG5:UYG8 UOK5:UOK8 UEO5:UEO8 TUS5:TUS8 TKW5:TKW8 TBA5:TBA8 SRE5:SRE8 SHI5:SHI8 RXM5:RXM8 RNQ5:RNQ8 RDU5:RDU8 QTY5:QTY8 QKC5:QKC8 QAG5:QAG8 PQK5:PQK8 PGO5:PGO8 OWS5:OWS8 OMW5:OMW8 ODA5:ODA8 NTE5:NTE8 NJI5:NJI8 MZM5:MZM8 MPQ5:MPQ8 MFU5:MFU8 LVY5:LVY8 LMC5:LMC8 LCG5:LCG8 KSK5:KSK8 KIO5:KIO8 JYS5:JYS8 JOW5:JOW8 JFA5:JFA8 IVE5:IVE8 ILI5:ILI8 IBM5:IBM8 HRQ5:HRQ8 HHU5:HHU8 GXY5:GXY8 GOC5:GOC8 GEG5:GEG8 FUK5:FUK8 FKO5:FKO8 FAS5:FAS8 EQW5:EQW8 EHA5:EHA8 DXE5:DXE8 DNI5:DNI8 DDM5:DDM8 CTQ5:CTQ8 E145:E148 C124:C125 C128:D128 C143:C144 C2:C112 D190:D368 CJU5:CJU8 C190:C191 D2:D127 D129:D188 D189:E189">
      <formula1>Life_cycle</formula1>
    </dataValidation>
    <dataValidation type="list" allowBlank="1" showInputMessage="1" showErrorMessage="1" sqref="A370:B375 A378:B1048576 A2:A144 DNH5:DNH8 CJT5:CJT8 CTP5:CTP8 WLP5:WLP8 BZX5:BZX8 BGF5:BGF8 BQB5:BQB8 AWJ5:AWJ8 AMN5:AMN8 ACR5:ACR8 SV5:SV8 IZ5:IZ8 WVL5:WVL8 WBT5:WBT8 VRX5:VRX8 VIB5:VIB8 UYF5:UYF8 UOJ5:UOJ8 UEN5:UEN8 TUR5:TUR8 TKV5:TKV8 TAZ5:TAZ8 SRD5:SRD8 SHH5:SHH8 RXL5:RXL8 RNP5:RNP8 RDT5:RDT8 QTX5:QTX8 QKB5:QKB8 QAF5:QAF8 PQJ5:PQJ8 PGN5:PGN8 OWR5:OWR8 OMV5:OMV8 OCZ5:OCZ8 NTD5:NTD8 NJH5:NJH8 MZL5:MZL8 MPP5:MPP8 MFT5:MFT8 LVX5:LVX8 LMB5:LMB8 LCF5:LCF8 KSJ5:KSJ8 KIN5:KIN8 JYR5:JYR8 JOV5:JOV8 JEZ5:JEZ8 IVD5:IVD8 ILH5:ILH8 IBL5:IBL8 HRP5:HRP8 HHT5:HHT8 GXX5:GXX8 GOB5:GOB8 GEF5:GEF8 FUJ5:FUJ8 FKN5:FKN8 FAR5:FAR8 EQV5:EQV8 EGZ5:EGZ8 C145:C148 B190:B368 DDL5:DDL8 DXD5:DXD8 A192:A368 B2:B188 B189:C189">
      <formula1>Components</formula1>
    </dataValidation>
    <dataValidation type="list" allowBlank="1" showInputMessage="1" showErrorMessage="1" sqref="Q303:R312 R378:R1048576 Q370:R375 S742:S1048576 Q368:R368 Q351:R358 Q343:R344 Q340:R340 Q335:R338 Q322:R330 Q318:R318 Q361:R361 Q292:R292 Q297:R299 Q378:Q742 Q279:R280 Q282:R283 Q285:R287 Q290:R290 Q268:R275 Q250:R261 WMB5:WMC8 WCF5:WCG8 VSJ5:VSK8 VIN5:VIO8 UYR5:UYS8 UOV5:UOW8 UEZ5:UFA8 TVD5:TVE8 TLH5:TLI8 TBL5:TBM8 SRP5:SRQ8 SHT5:SHU8 RXX5:RXY8 ROB5:ROC8 REF5:REG8 QUJ5:QUK8 QKN5:QKO8 QAR5:QAS8 PQV5:PQW8 PGZ5:PHA8 OXD5:OXE8 ONH5:ONI8 ODL5:ODM8 NTP5:NTQ8 NJT5:NJU8 MZX5:MZY8 MQB5:MQC8 MGF5:MGG8 LWJ5:LWK8 LMN5:LMO8 LCR5:LCS8 KSV5:KSW8 KIZ5:KJA8 JZD5:JZE8 JPH5:JPI8 JFL5:JFM8 IVP5:IVQ8 ILT5:ILU8 IBX5:IBY8 HSB5:HSC8 HIF5:HIG8 GYJ5:GYK8 GON5:GOO8 GER5:GES8 FUV5:FUW8 FKZ5:FLA8 FBD5:FBE8 ERH5:ERI8 EHL5:EHM8 DXP5:DXQ8 DNT5:DNU8 DDX5:DDY8 CUB5:CUC8 CKF5:CKG8 CAJ5:CAK8 BQN5:BQO8 BGR5:BGS8 AWV5:AWW8 AMZ5:ANA8 ADD5:ADE8 TH5:TI8 Q183:R185 Q188:R191 Q238:R238 Q242:R242 Q244:R246 Q233:R233 Q221:R229 Q219:R219 Q94:R106 Q196:R215 Q235:R236 Q163:R175 Q180:R181 Q45:R53 Q118:R136 Q87:R89 Q91:R92 Q57:R72 Q140:R157 Q74:R83 Q159:R161 WVX5:WVY8 Q31:R36 Q5:R12 Q14:R29 Q38:R40 Q42:R43 Q108:R114 JL5:JM8">
      <formula1>Detect_score</formula1>
    </dataValidation>
    <dataValidation type="list" allowBlank="1" showInputMessage="1" showErrorMessage="1" sqref="L378:L1048576 K370:L375 K368:L368 K348:L358 K343:L344 K340:L340 K332:L338 K322:L330 K314:L314 K319:L319 K361:L361 K279:L280 K378:K741 K282:L283 K285:L287 K290:L290 K265:L275 K240:L261 K183:L185 WBZ5:WCA8 VSD5:VSE8 VIH5:VII8 UYL5:UYM8 UOP5:UOQ8 UET5:UEU8 TUX5:TUY8 TLB5:TLC8 TBF5:TBG8 SRJ5:SRK8 SHN5:SHO8 RXR5:RXS8 RNV5:RNW8 RDZ5:REA8 QUD5:QUE8 QKH5:QKI8 QAL5:QAM8 PQP5:PQQ8 PGT5:PGU8 OWX5:OWY8 ONB5:ONC8 ODF5:ODG8 NTJ5:NTK8 NJN5:NJO8 MZR5:MZS8 MPV5:MPW8 MFZ5:MGA8 LWD5:LWE8 LMH5:LMI8 LCL5:LCM8 KSP5:KSQ8 KIT5:KIU8 JYX5:JYY8 JPB5:JPC8 JFF5:JFG8 IVJ5:IVK8 ILN5:ILO8 IBR5:IBS8 HRV5:HRW8 HHZ5:HIA8 GYD5:GYE8 GOH5:GOI8 GEL5:GEM8 FUP5:FUQ8 FKT5:FKU8 FAX5:FAY8 ERB5:ERC8 EHF5:EHG8 DXJ5:DXK8 DNN5:DNO8 DDR5:DDS8 CTV5:CTW8 CJZ5:CKA8 CAD5:CAE8 BQH5:BQI8 BGL5:BGM8 AWP5:AWQ8 AMT5:AMU8 ACX5:ACY8 TB5:TC8 JF5:JG8 K188:L194 K231:L238 K196:L223 K225:L229 WLV5:WLW8 K163:L175 K14:L29 K35:L36 K45:L72 K87:L88 K91:L92 K94:L106 K31:L33 K159:L161 K122:L157 K2:L12 K74:L85 K108:L111 K113:L120 K38:L40 K42:L43 WVR5:WVS8 K292:L312">
      <formula1>Severity_score</formula1>
    </dataValidation>
    <dataValidation type="list" allowBlank="1" showInputMessage="1" showErrorMessage="1" sqref="N378:N741 N265:O276 N348:O356 N358:O358 N332:O338 N343:O344 N340:O340 N322:O330 N292:O316 N318:O319 N361:O361 O378:O1048576 N280:O280 N283:O283 N286:O287 N290:O290 N240:O261 N183:O185 VIK5:VIL8 UYO5:UYP8 UOS5:UOT8 UEW5:UEX8 TVA5:TVB8 TLE5:TLF8 TBI5:TBJ8 SRM5:SRN8 SHQ5:SHR8 RXU5:RXV8 RNY5:RNZ8 REC5:RED8 QUG5:QUH8 QKK5:QKL8 QAO5:QAP8 PQS5:PQT8 PGW5:PGX8 OXA5:OXB8 ONE5:ONF8 ODI5:ODJ8 NTM5:NTN8 NJQ5:NJR8 MZU5:MZV8 MPY5:MPZ8 MGC5:MGD8 LWG5:LWH8 LMK5:LML8 LCO5:LCP8 KSS5:KST8 KIW5:KIX8 JZA5:JZB8 JPE5:JPF8 JFI5:JFJ8 IVM5:IVN8 ILQ5:ILR8 IBU5:IBV8 HRY5:HRZ8 HIC5:HID8 GYG5:GYH8 GOK5:GOL8 GEO5:GEP8 FUS5:FUT8 FKW5:FKX8 FBA5:FBB8 ERE5:ERF8 EHI5:EHJ8 DXM5:DXN8 DNQ5:DNR8 DDU5:DDV8 CTY5:CTZ8 CKC5:CKD8 CAG5:CAH8 BQK5:BQL8 BGO5:BGP8 AWS5:AWT8 AMW5:AMX8 ADA5:ADB8 TE5:TF8 JI5:JJ8 N178:O178 N188:O194 N231:O238 O112:O123 VSG5:VSH8 N196:O215 N163:O175 N124:O157 N36:O36 N43:O43 N91:O92 N32:O33 N87:N88 N159:O161 N14:O29 WLY5:WLZ8 O74:O89 N2:O12 N74:N85 N94:O106 N180:O181 N122:N123 N113:N120 N40:O40 N217:O229 N46:O72 WVU5:WVV8 WCC5:WCD8 N370:O375">
      <formula1>Like_score</formula1>
    </dataValidation>
    <dataValidation type="list" allowBlank="1" showInputMessage="1" showErrorMessage="1" sqref="Q348:R350 Q332:R334 Q314:R314 Q319:R319 Q293:R296 Q300:R302 Q264:R267 Q247:R249 Q240:R241 Q243:R243 Q231:R232 Q192:R194 Q217:R218 Q220:R220 Q234:R234 Q237:R237 Q137:R139 Q84:R86 Q54:R56 Q115:R117 Q2:R4">
      <formula1>Detect_score2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"/>
  <sheetViews>
    <sheetView workbookViewId="0">
      <selection activeCell="B84" sqref="B84"/>
    </sheetView>
  </sheetViews>
  <sheetFormatPr defaultRowHeight="15" x14ac:dyDescent="0.25"/>
  <cols>
    <col min="1" max="1" width="57.5703125" customWidth="1"/>
    <col min="2" max="2" width="36.5703125" customWidth="1"/>
    <col min="3" max="3" width="61.5703125" customWidth="1"/>
    <col min="4" max="4" width="20.7109375" customWidth="1"/>
    <col min="5" max="5" width="5.42578125" customWidth="1"/>
  </cols>
  <sheetData>
    <row r="1" spans="1:3" x14ac:dyDescent="0.25">
      <c r="A1" s="15" t="s">
        <v>342</v>
      </c>
      <c r="B1" s="16">
        <v>0</v>
      </c>
    </row>
    <row r="4" spans="1:3" x14ac:dyDescent="0.25">
      <c r="A4" s="15" t="s">
        <v>231</v>
      </c>
      <c r="B4" s="15" t="s">
        <v>31</v>
      </c>
      <c r="C4" s="15" t="s">
        <v>230</v>
      </c>
    </row>
    <row r="5" spans="1:3" x14ac:dyDescent="0.25">
      <c r="A5" t="s">
        <v>95</v>
      </c>
      <c r="B5" t="s">
        <v>22</v>
      </c>
      <c r="C5" t="s">
        <v>215</v>
      </c>
    </row>
    <row r="6" spans="1:3" x14ac:dyDescent="0.25">
      <c r="B6" t="s">
        <v>135</v>
      </c>
      <c r="C6" t="s">
        <v>215</v>
      </c>
    </row>
    <row r="7" spans="1:3" x14ac:dyDescent="0.25">
      <c r="A7" t="s">
        <v>313</v>
      </c>
      <c r="B7" t="s">
        <v>16</v>
      </c>
      <c r="C7" t="s">
        <v>214</v>
      </c>
    </row>
    <row r="8" spans="1:3" x14ac:dyDescent="0.25">
      <c r="B8" t="s">
        <v>179</v>
      </c>
      <c r="C8" t="s">
        <v>92</v>
      </c>
    </row>
    <row r="9" spans="1:3" x14ac:dyDescent="0.25">
      <c r="B9" t="s">
        <v>181</v>
      </c>
      <c r="C9" t="s">
        <v>92</v>
      </c>
    </row>
    <row r="10" spans="1:3" x14ac:dyDescent="0.25">
      <c r="B10" t="s">
        <v>156</v>
      </c>
      <c r="C10" t="s">
        <v>158</v>
      </c>
    </row>
    <row r="11" spans="1:3" x14ac:dyDescent="0.25">
      <c r="B11" t="s">
        <v>130</v>
      </c>
      <c r="C11" t="s">
        <v>92</v>
      </c>
    </row>
    <row r="12" spans="1:3" x14ac:dyDescent="0.25">
      <c r="B12" t="s">
        <v>131</v>
      </c>
      <c r="C12" t="s">
        <v>92</v>
      </c>
    </row>
    <row r="13" spans="1:3" x14ac:dyDescent="0.25">
      <c r="B13" t="s">
        <v>117</v>
      </c>
      <c r="C13" t="s">
        <v>92</v>
      </c>
    </row>
    <row r="14" spans="1:3" x14ac:dyDescent="0.25">
      <c r="B14" t="s">
        <v>191</v>
      </c>
      <c r="C14" t="s">
        <v>92</v>
      </c>
    </row>
    <row r="15" spans="1:3" x14ac:dyDescent="0.25">
      <c r="B15" t="s">
        <v>254</v>
      </c>
      <c r="C15" t="s">
        <v>92</v>
      </c>
    </row>
    <row r="16" spans="1:3" x14ac:dyDescent="0.25">
      <c r="B16" t="s">
        <v>27</v>
      </c>
      <c r="C16" t="s">
        <v>92</v>
      </c>
    </row>
    <row r="17" spans="1:3" x14ac:dyDescent="0.25">
      <c r="B17" t="s">
        <v>22</v>
      </c>
      <c r="C17" t="s">
        <v>214</v>
      </c>
    </row>
    <row r="18" spans="1:3" x14ac:dyDescent="0.25">
      <c r="A18" t="s">
        <v>111</v>
      </c>
      <c r="B18" t="s">
        <v>23</v>
      </c>
      <c r="C18" t="s">
        <v>234</v>
      </c>
    </row>
    <row r="19" spans="1:3" x14ac:dyDescent="0.25">
      <c r="A19" t="s">
        <v>314</v>
      </c>
      <c r="B19" t="s">
        <v>192</v>
      </c>
      <c r="C19" t="s">
        <v>58</v>
      </c>
    </row>
    <row r="20" spans="1:3" x14ac:dyDescent="0.25">
      <c r="A20" t="s">
        <v>310</v>
      </c>
      <c r="B20" t="s">
        <v>199</v>
      </c>
      <c r="C20" t="s">
        <v>269</v>
      </c>
    </row>
    <row r="21" spans="1:3" x14ac:dyDescent="0.25">
      <c r="B21" t="s">
        <v>180</v>
      </c>
      <c r="C21" t="s">
        <v>225</v>
      </c>
    </row>
    <row r="22" spans="1:3" x14ac:dyDescent="0.25">
      <c r="B22" t="s">
        <v>179</v>
      </c>
      <c r="C22" t="s">
        <v>270</v>
      </c>
    </row>
    <row r="23" spans="1:3" x14ac:dyDescent="0.25">
      <c r="B23" t="s">
        <v>275</v>
      </c>
      <c r="C23" t="s">
        <v>270</v>
      </c>
    </row>
    <row r="24" spans="1:3" x14ac:dyDescent="0.25">
      <c r="B24" t="s">
        <v>154</v>
      </c>
      <c r="C24" t="s">
        <v>226</v>
      </c>
    </row>
    <row r="25" spans="1:3" x14ac:dyDescent="0.25">
      <c r="B25" t="s">
        <v>276</v>
      </c>
      <c r="C25" t="s">
        <v>226</v>
      </c>
    </row>
    <row r="26" spans="1:3" x14ac:dyDescent="0.25">
      <c r="B26" t="s">
        <v>149</v>
      </c>
      <c r="C26" t="s">
        <v>86</v>
      </c>
    </row>
    <row r="27" spans="1:3" x14ac:dyDescent="0.25">
      <c r="B27" t="s">
        <v>206</v>
      </c>
      <c r="C27" t="s">
        <v>85</v>
      </c>
    </row>
    <row r="28" spans="1:3" x14ac:dyDescent="0.25">
      <c r="B28" t="s">
        <v>140</v>
      </c>
      <c r="C28" t="s">
        <v>86</v>
      </c>
    </row>
    <row r="29" spans="1:3" x14ac:dyDescent="0.25">
      <c r="B29" t="s">
        <v>207</v>
      </c>
      <c r="C29" t="s">
        <v>85</v>
      </c>
    </row>
    <row r="30" spans="1:3" x14ac:dyDescent="0.25">
      <c r="B30" t="s">
        <v>13</v>
      </c>
      <c r="C30" t="s">
        <v>86</v>
      </c>
    </row>
    <row r="31" spans="1:3" x14ac:dyDescent="0.25">
      <c r="B31" t="s">
        <v>177</v>
      </c>
      <c r="C31" t="s">
        <v>229</v>
      </c>
    </row>
    <row r="32" spans="1:3" x14ac:dyDescent="0.25">
      <c r="B32" t="s">
        <v>130</v>
      </c>
      <c r="C32" t="s">
        <v>227</v>
      </c>
    </row>
    <row r="33" spans="1:3" x14ac:dyDescent="0.25">
      <c r="B33" t="s">
        <v>131</v>
      </c>
      <c r="C33" t="s">
        <v>227</v>
      </c>
    </row>
    <row r="34" spans="1:3" x14ac:dyDescent="0.25">
      <c r="B34" t="s">
        <v>188</v>
      </c>
      <c r="C34" t="s">
        <v>86</v>
      </c>
    </row>
    <row r="35" spans="1:3" x14ac:dyDescent="0.25">
      <c r="B35" t="s">
        <v>208</v>
      </c>
      <c r="C35" t="s">
        <v>85</v>
      </c>
    </row>
    <row r="36" spans="1:3" x14ac:dyDescent="0.25">
      <c r="B36" t="s">
        <v>29</v>
      </c>
      <c r="C36" t="s">
        <v>260</v>
      </c>
    </row>
    <row r="37" spans="1:3" x14ac:dyDescent="0.25">
      <c r="B37" t="s">
        <v>155</v>
      </c>
      <c r="C37" t="s">
        <v>269</v>
      </c>
    </row>
    <row r="38" spans="1:3" x14ac:dyDescent="0.25">
      <c r="B38" t="s">
        <v>35</v>
      </c>
      <c r="C38" t="s">
        <v>270</v>
      </c>
    </row>
    <row r="39" spans="1:3" x14ac:dyDescent="0.25">
      <c r="C39" t="s">
        <v>269</v>
      </c>
    </row>
    <row r="40" spans="1:3" x14ac:dyDescent="0.25">
      <c r="B40" t="s">
        <v>205</v>
      </c>
      <c r="C40" t="s">
        <v>85</v>
      </c>
    </row>
    <row r="41" spans="1:3" x14ac:dyDescent="0.25">
      <c r="B41" t="s">
        <v>213</v>
      </c>
      <c r="C41" t="s">
        <v>269</v>
      </c>
    </row>
    <row r="42" spans="1:3" x14ac:dyDescent="0.25">
      <c r="B42" t="s">
        <v>40</v>
      </c>
      <c r="C42" t="s">
        <v>269</v>
      </c>
    </row>
    <row r="43" spans="1:3" x14ac:dyDescent="0.25">
      <c r="B43" t="s">
        <v>159</v>
      </c>
      <c r="C43" t="s">
        <v>227</v>
      </c>
    </row>
    <row r="44" spans="1:3" x14ac:dyDescent="0.25">
      <c r="B44" t="s">
        <v>22</v>
      </c>
      <c r="C44" t="s">
        <v>228</v>
      </c>
    </row>
    <row r="45" spans="1:3" x14ac:dyDescent="0.25">
      <c r="B45" t="s">
        <v>135</v>
      </c>
      <c r="C45" t="s">
        <v>228</v>
      </c>
    </row>
    <row r="46" spans="1:3" x14ac:dyDescent="0.25">
      <c r="A46" t="s">
        <v>311</v>
      </c>
      <c r="B46" t="s">
        <v>182</v>
      </c>
      <c r="C46" t="s">
        <v>116</v>
      </c>
    </row>
    <row r="47" spans="1:3" x14ac:dyDescent="0.25">
      <c r="B47" t="s">
        <v>190</v>
      </c>
      <c r="C47" t="s">
        <v>217</v>
      </c>
    </row>
    <row r="48" spans="1:3" x14ac:dyDescent="0.25">
      <c r="C48" t="s">
        <v>218</v>
      </c>
    </row>
    <row r="49" spans="1:3" x14ac:dyDescent="0.25">
      <c r="C49" t="s">
        <v>99</v>
      </c>
    </row>
    <row r="50" spans="1:3" x14ac:dyDescent="0.25">
      <c r="B50" t="s">
        <v>105</v>
      </c>
      <c r="C50" t="s">
        <v>218</v>
      </c>
    </row>
    <row r="51" spans="1:3" x14ac:dyDescent="0.25">
      <c r="B51" t="s">
        <v>204</v>
      </c>
      <c r="C51" t="s">
        <v>219</v>
      </c>
    </row>
    <row r="52" spans="1:3" x14ac:dyDescent="0.25">
      <c r="A52" t="s">
        <v>320</v>
      </c>
      <c r="B52" t="s">
        <v>196</v>
      </c>
      <c r="C52" t="s">
        <v>222</v>
      </c>
    </row>
    <row r="53" spans="1:3" x14ac:dyDescent="0.25">
      <c r="A53" t="s">
        <v>98</v>
      </c>
      <c r="B53" t="s">
        <v>18</v>
      </c>
      <c r="C53" t="s">
        <v>97</v>
      </c>
    </row>
    <row r="54" spans="1:3" x14ac:dyDescent="0.25">
      <c r="B54" t="s">
        <v>183</v>
      </c>
      <c r="C54" t="s">
        <v>97</v>
      </c>
    </row>
    <row r="55" spans="1:3" x14ac:dyDescent="0.25">
      <c r="B55" t="s">
        <v>193</v>
      </c>
      <c r="C55" t="s">
        <v>97</v>
      </c>
    </row>
    <row r="56" spans="1:3" x14ac:dyDescent="0.25">
      <c r="B56" t="s">
        <v>184</v>
      </c>
      <c r="C56" t="s">
        <v>97</v>
      </c>
    </row>
    <row r="57" spans="1:3" x14ac:dyDescent="0.25">
      <c r="A57" t="s">
        <v>317</v>
      </c>
      <c r="B57" t="s">
        <v>25</v>
      </c>
      <c r="C57" t="s">
        <v>107</v>
      </c>
    </row>
    <row r="58" spans="1:3" x14ac:dyDescent="0.25">
      <c r="A58" t="s">
        <v>316</v>
      </c>
      <c r="B58" t="s">
        <v>181</v>
      </c>
      <c r="C58" t="s">
        <v>81</v>
      </c>
    </row>
    <row r="59" spans="1:3" x14ac:dyDescent="0.25">
      <c r="B59" t="s">
        <v>130</v>
      </c>
      <c r="C59" t="s">
        <v>176</v>
      </c>
    </row>
    <row r="60" spans="1:3" x14ac:dyDescent="0.25">
      <c r="B60" t="s">
        <v>131</v>
      </c>
      <c r="C60" t="s">
        <v>176</v>
      </c>
    </row>
    <row r="61" spans="1:3" x14ac:dyDescent="0.25">
      <c r="C61" t="s">
        <v>134</v>
      </c>
    </row>
    <row r="62" spans="1:3" x14ac:dyDescent="0.25">
      <c r="B62" t="s">
        <v>34</v>
      </c>
      <c r="C62" t="s">
        <v>223</v>
      </c>
    </row>
    <row r="63" spans="1:3" x14ac:dyDescent="0.25">
      <c r="B63" t="s">
        <v>197</v>
      </c>
      <c r="C63" t="s">
        <v>112</v>
      </c>
    </row>
    <row r="64" spans="1:3" x14ac:dyDescent="0.25">
      <c r="A64" t="s">
        <v>63</v>
      </c>
      <c r="B64" t="s">
        <v>199</v>
      </c>
      <c r="C64" t="s">
        <v>60</v>
      </c>
    </row>
    <row r="65" spans="2:3" x14ac:dyDescent="0.25">
      <c r="B65" t="s">
        <v>201</v>
      </c>
      <c r="C65" t="s">
        <v>60</v>
      </c>
    </row>
    <row r="66" spans="2:3" x14ac:dyDescent="0.25">
      <c r="B66" t="s">
        <v>90</v>
      </c>
      <c r="C66" t="s">
        <v>60</v>
      </c>
    </row>
    <row r="67" spans="2:3" x14ac:dyDescent="0.25">
      <c r="B67" t="s">
        <v>91</v>
      </c>
      <c r="C67" t="s">
        <v>60</v>
      </c>
    </row>
    <row r="68" spans="2:3" x14ac:dyDescent="0.25">
      <c r="B68" t="s">
        <v>37</v>
      </c>
      <c r="C68" t="s">
        <v>60</v>
      </c>
    </row>
    <row r="69" spans="2:3" x14ac:dyDescent="0.25">
      <c r="B69" t="s">
        <v>146</v>
      </c>
      <c r="C69" t="s">
        <v>60</v>
      </c>
    </row>
    <row r="70" spans="2:3" x14ac:dyDescent="0.25">
      <c r="B70" t="s">
        <v>137</v>
      </c>
      <c r="C70" t="s">
        <v>60</v>
      </c>
    </row>
    <row r="71" spans="2:3" x14ac:dyDescent="0.25">
      <c r="B71" t="s">
        <v>12</v>
      </c>
      <c r="C71" t="s">
        <v>60</v>
      </c>
    </row>
    <row r="72" spans="2:3" x14ac:dyDescent="0.25">
      <c r="B72" t="s">
        <v>124</v>
      </c>
      <c r="C72" t="s">
        <v>60</v>
      </c>
    </row>
    <row r="73" spans="2:3" x14ac:dyDescent="0.25">
      <c r="B73" t="s">
        <v>156</v>
      </c>
      <c r="C73" t="s">
        <v>60</v>
      </c>
    </row>
    <row r="74" spans="2:3" x14ac:dyDescent="0.25">
      <c r="B74" t="s">
        <v>130</v>
      </c>
      <c r="C74" t="s">
        <v>60</v>
      </c>
    </row>
    <row r="75" spans="2:3" x14ac:dyDescent="0.25">
      <c r="B75" t="s">
        <v>131</v>
      </c>
      <c r="C75" t="s">
        <v>60</v>
      </c>
    </row>
    <row r="76" spans="2:3" x14ac:dyDescent="0.25">
      <c r="B76" t="s">
        <v>185</v>
      </c>
      <c r="C76" t="s">
        <v>60</v>
      </c>
    </row>
    <row r="77" spans="2:3" x14ac:dyDescent="0.25">
      <c r="B77" t="s">
        <v>127</v>
      </c>
      <c r="C77" t="s">
        <v>60</v>
      </c>
    </row>
    <row r="78" spans="2:3" x14ac:dyDescent="0.25">
      <c r="B78" t="s">
        <v>42</v>
      </c>
      <c r="C78" t="s">
        <v>60</v>
      </c>
    </row>
    <row r="79" spans="2:3" x14ac:dyDescent="0.25">
      <c r="B79" t="s">
        <v>122</v>
      </c>
      <c r="C79" t="s">
        <v>60</v>
      </c>
    </row>
    <row r="80" spans="2:3" x14ac:dyDescent="0.25">
      <c r="B80" t="s">
        <v>123</v>
      </c>
      <c r="C80" t="s">
        <v>60</v>
      </c>
    </row>
    <row r="81" spans="1:3" x14ac:dyDescent="0.25">
      <c r="B81" t="s">
        <v>39</v>
      </c>
      <c r="C81" t="s">
        <v>60</v>
      </c>
    </row>
    <row r="82" spans="1:3" x14ac:dyDescent="0.25">
      <c r="B82" t="s">
        <v>14</v>
      </c>
      <c r="C82" t="s">
        <v>60</v>
      </c>
    </row>
    <row r="83" spans="1:3" x14ac:dyDescent="0.25">
      <c r="B83" t="s">
        <v>213</v>
      </c>
      <c r="C83" t="s">
        <v>60</v>
      </c>
    </row>
    <row r="84" spans="1:3" x14ac:dyDescent="0.25">
      <c r="B84" t="s">
        <v>203</v>
      </c>
      <c r="C84" t="s">
        <v>60</v>
      </c>
    </row>
    <row r="85" spans="1:3" x14ac:dyDescent="0.25">
      <c r="B85" t="s">
        <v>27</v>
      </c>
      <c r="C85" t="s">
        <v>60</v>
      </c>
    </row>
    <row r="86" spans="1:3" x14ac:dyDescent="0.25">
      <c r="A86" t="s">
        <v>312</v>
      </c>
      <c r="B86" t="s">
        <v>45</v>
      </c>
      <c r="C86" t="s">
        <v>102</v>
      </c>
    </row>
    <row r="87" spans="1:3" x14ac:dyDescent="0.25">
      <c r="A87" t="s">
        <v>318</v>
      </c>
      <c r="B87" t="s">
        <v>11</v>
      </c>
      <c r="C87" t="s">
        <v>71</v>
      </c>
    </row>
    <row r="88" spans="1:3" x14ac:dyDescent="0.25">
      <c r="B88" t="s">
        <v>141</v>
      </c>
      <c r="C88" t="s">
        <v>143</v>
      </c>
    </row>
    <row r="89" spans="1:3" x14ac:dyDescent="0.25">
      <c r="B89" t="s">
        <v>161</v>
      </c>
      <c r="C89" t="s">
        <v>143</v>
      </c>
    </row>
    <row r="90" spans="1:3" x14ac:dyDescent="0.25">
      <c r="B90" t="s">
        <v>165</v>
      </c>
      <c r="C90" t="s">
        <v>166</v>
      </c>
    </row>
    <row r="91" spans="1:3" x14ac:dyDescent="0.25">
      <c r="B91" t="s">
        <v>108</v>
      </c>
      <c r="C91" t="s">
        <v>107</v>
      </c>
    </row>
    <row r="92" spans="1:3" x14ac:dyDescent="0.25">
      <c r="B92" t="s">
        <v>52</v>
      </c>
      <c r="C92" t="s">
        <v>87</v>
      </c>
    </row>
    <row r="93" spans="1:3" x14ac:dyDescent="0.25">
      <c r="A93" t="s">
        <v>343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244"/>
  <sheetViews>
    <sheetView topLeftCell="C212" workbookViewId="0">
      <selection activeCell="A4" sqref="A4:C243"/>
    </sheetView>
  </sheetViews>
  <sheetFormatPr defaultRowHeight="15" x14ac:dyDescent="0.25"/>
  <cols>
    <col min="1" max="1" width="22.28515625" customWidth="1"/>
    <col min="2" max="2" width="55.28515625" customWidth="1"/>
    <col min="3" max="3" width="255.7109375" customWidth="1"/>
    <col min="4" max="4" width="255.7109375" bestFit="1" customWidth="1"/>
    <col min="5" max="5" width="4.42578125" customWidth="1"/>
    <col min="6" max="6" width="19.7109375" bestFit="1" customWidth="1"/>
    <col min="7" max="7" width="82.85546875" bestFit="1" customWidth="1"/>
    <col min="8" max="8" width="59.28515625" bestFit="1" customWidth="1"/>
    <col min="9" max="9" width="47.85546875" bestFit="1" customWidth="1"/>
    <col min="10" max="10" width="60.140625" bestFit="1" customWidth="1"/>
    <col min="11" max="11" width="24.5703125" bestFit="1" customWidth="1"/>
    <col min="12" max="12" width="64.140625" bestFit="1" customWidth="1"/>
    <col min="13" max="13" width="56.140625" bestFit="1" customWidth="1"/>
    <col min="14" max="14" width="21.5703125" bestFit="1" customWidth="1"/>
    <col min="15" max="15" width="36.7109375" bestFit="1" customWidth="1"/>
    <col min="16" max="16" width="68.28515625" bestFit="1" customWidth="1"/>
    <col min="17" max="17" width="7.28515625" customWidth="1"/>
    <col min="18" max="18" width="11.28515625" bestFit="1" customWidth="1"/>
  </cols>
  <sheetData>
    <row r="4" spans="1:3" x14ac:dyDescent="0.25">
      <c r="A4" s="15" t="s">
        <v>344</v>
      </c>
      <c r="B4" s="15" t="s">
        <v>345</v>
      </c>
      <c r="C4" s="15" t="s">
        <v>339</v>
      </c>
    </row>
    <row r="5" spans="1:3" x14ac:dyDescent="0.25">
      <c r="A5" t="s">
        <v>347</v>
      </c>
      <c r="B5" t="s">
        <v>348</v>
      </c>
      <c r="C5" t="s">
        <v>367</v>
      </c>
    </row>
    <row r="6" spans="1:3" x14ac:dyDescent="0.25">
      <c r="C6" t="s">
        <v>368</v>
      </c>
    </row>
    <row r="7" spans="1:3" x14ac:dyDescent="0.25">
      <c r="C7" t="s">
        <v>369</v>
      </c>
    </row>
    <row r="8" spans="1:3" x14ac:dyDescent="0.25">
      <c r="C8" t="s">
        <v>370</v>
      </c>
    </row>
    <row r="9" spans="1:3" x14ac:dyDescent="0.25">
      <c r="C9" t="s">
        <v>371</v>
      </c>
    </row>
    <row r="10" spans="1:3" x14ac:dyDescent="0.25">
      <c r="C10" t="s">
        <v>372</v>
      </c>
    </row>
    <row r="11" spans="1:3" x14ac:dyDescent="0.25">
      <c r="C11" t="s">
        <v>373</v>
      </c>
    </row>
    <row r="12" spans="1:3" x14ac:dyDescent="0.25">
      <c r="B12" t="s">
        <v>349</v>
      </c>
      <c r="C12" t="s">
        <v>374</v>
      </c>
    </row>
    <row r="13" spans="1:3" x14ac:dyDescent="0.25">
      <c r="C13" t="s">
        <v>375</v>
      </c>
    </row>
    <row r="14" spans="1:3" x14ac:dyDescent="0.25">
      <c r="C14" t="s">
        <v>376</v>
      </c>
    </row>
    <row r="15" spans="1:3" x14ac:dyDescent="0.25">
      <c r="C15" t="s">
        <v>377</v>
      </c>
    </row>
    <row r="16" spans="1:3" x14ac:dyDescent="0.25">
      <c r="C16" t="s">
        <v>378</v>
      </c>
    </row>
    <row r="17" spans="1:3" x14ac:dyDescent="0.25">
      <c r="C17" t="s">
        <v>379</v>
      </c>
    </row>
    <row r="18" spans="1:3" x14ac:dyDescent="0.25">
      <c r="C18" t="s">
        <v>380</v>
      </c>
    </row>
    <row r="19" spans="1:3" x14ac:dyDescent="0.25">
      <c r="C19" t="s">
        <v>381</v>
      </c>
    </row>
    <row r="20" spans="1:3" x14ac:dyDescent="0.25">
      <c r="C20" t="s">
        <v>382</v>
      </c>
    </row>
    <row r="21" spans="1:3" x14ac:dyDescent="0.25">
      <c r="C21" t="s">
        <v>383</v>
      </c>
    </row>
    <row r="22" spans="1:3" x14ac:dyDescent="0.25">
      <c r="C22" t="s">
        <v>384</v>
      </c>
    </row>
    <row r="23" spans="1:3" x14ac:dyDescent="0.25">
      <c r="C23" t="s">
        <v>385</v>
      </c>
    </row>
    <row r="24" spans="1:3" x14ac:dyDescent="0.25">
      <c r="B24" t="s">
        <v>350</v>
      </c>
      <c r="C24" t="s">
        <v>386</v>
      </c>
    </row>
    <row r="25" spans="1:3" x14ac:dyDescent="0.25">
      <c r="C25" t="s">
        <v>387</v>
      </c>
    </row>
    <row r="26" spans="1:3" x14ac:dyDescent="0.25">
      <c r="C26" t="s">
        <v>388</v>
      </c>
    </row>
    <row r="27" spans="1:3" x14ac:dyDescent="0.25">
      <c r="B27" t="s">
        <v>351</v>
      </c>
      <c r="C27" t="s">
        <v>389</v>
      </c>
    </row>
    <row r="28" spans="1:3" x14ac:dyDescent="0.25">
      <c r="C28" t="s">
        <v>390</v>
      </c>
    </row>
    <row r="29" spans="1:3" x14ac:dyDescent="0.25">
      <c r="A29" t="s">
        <v>352</v>
      </c>
      <c r="B29" t="s">
        <v>348</v>
      </c>
      <c r="C29" t="s">
        <v>391</v>
      </c>
    </row>
    <row r="30" spans="1:3" x14ac:dyDescent="0.25">
      <c r="C30" t="s">
        <v>392</v>
      </c>
    </row>
    <row r="31" spans="1:3" x14ac:dyDescent="0.25">
      <c r="B31" t="s">
        <v>354</v>
      </c>
      <c r="C31" t="s">
        <v>393</v>
      </c>
    </row>
    <row r="32" spans="1:3" x14ac:dyDescent="0.25">
      <c r="C32" t="s">
        <v>394</v>
      </c>
    </row>
    <row r="33" spans="2:3" x14ac:dyDescent="0.25">
      <c r="C33" t="s">
        <v>395</v>
      </c>
    </row>
    <row r="34" spans="2:3" x14ac:dyDescent="0.25">
      <c r="C34" t="s">
        <v>396</v>
      </c>
    </row>
    <row r="35" spans="2:3" x14ac:dyDescent="0.25">
      <c r="C35" t="s">
        <v>397</v>
      </c>
    </row>
    <row r="36" spans="2:3" x14ac:dyDescent="0.25">
      <c r="C36" t="s">
        <v>398</v>
      </c>
    </row>
    <row r="37" spans="2:3" x14ac:dyDescent="0.25">
      <c r="C37" t="s">
        <v>399</v>
      </c>
    </row>
    <row r="38" spans="2:3" x14ac:dyDescent="0.25">
      <c r="C38" t="s">
        <v>400</v>
      </c>
    </row>
    <row r="39" spans="2:3" x14ac:dyDescent="0.25">
      <c r="C39" t="s">
        <v>401</v>
      </c>
    </row>
    <row r="40" spans="2:3" x14ac:dyDescent="0.25">
      <c r="C40" t="s">
        <v>402</v>
      </c>
    </row>
    <row r="41" spans="2:3" x14ac:dyDescent="0.25">
      <c r="C41" t="s">
        <v>403</v>
      </c>
    </row>
    <row r="42" spans="2:3" x14ac:dyDescent="0.25">
      <c r="C42" t="s">
        <v>404</v>
      </c>
    </row>
    <row r="43" spans="2:3" x14ac:dyDescent="0.25">
      <c r="B43" t="s">
        <v>353</v>
      </c>
      <c r="C43" t="s">
        <v>405</v>
      </c>
    </row>
    <row r="44" spans="2:3" x14ac:dyDescent="0.25">
      <c r="C44" t="s">
        <v>406</v>
      </c>
    </row>
    <row r="45" spans="2:3" x14ac:dyDescent="0.25">
      <c r="C45" t="s">
        <v>407</v>
      </c>
    </row>
    <row r="46" spans="2:3" x14ac:dyDescent="0.25">
      <c r="C46" t="s">
        <v>408</v>
      </c>
    </row>
    <row r="47" spans="2:3" x14ac:dyDescent="0.25">
      <c r="C47" t="s">
        <v>409</v>
      </c>
    </row>
    <row r="48" spans="2:3" x14ac:dyDescent="0.25">
      <c r="C48" t="s">
        <v>410</v>
      </c>
    </row>
    <row r="49" spans="2:3" x14ac:dyDescent="0.25">
      <c r="C49" t="s">
        <v>411</v>
      </c>
    </row>
    <row r="50" spans="2:3" x14ac:dyDescent="0.25">
      <c r="C50" t="s">
        <v>412</v>
      </c>
    </row>
    <row r="51" spans="2:3" x14ac:dyDescent="0.25">
      <c r="C51" t="s">
        <v>413</v>
      </c>
    </row>
    <row r="52" spans="2:3" x14ac:dyDescent="0.25">
      <c r="C52" t="s">
        <v>414</v>
      </c>
    </row>
    <row r="53" spans="2:3" x14ac:dyDescent="0.25">
      <c r="C53" t="s">
        <v>415</v>
      </c>
    </row>
    <row r="54" spans="2:3" x14ac:dyDescent="0.25">
      <c r="B54" t="s">
        <v>92</v>
      </c>
      <c r="C54" t="s">
        <v>416</v>
      </c>
    </row>
    <row r="55" spans="2:3" x14ac:dyDescent="0.25">
      <c r="C55" t="s">
        <v>417</v>
      </c>
    </row>
    <row r="56" spans="2:3" x14ac:dyDescent="0.25">
      <c r="C56" t="s">
        <v>418</v>
      </c>
    </row>
    <row r="57" spans="2:3" x14ac:dyDescent="0.25">
      <c r="C57" t="s">
        <v>419</v>
      </c>
    </row>
    <row r="58" spans="2:3" x14ac:dyDescent="0.25">
      <c r="C58" t="s">
        <v>420</v>
      </c>
    </row>
    <row r="59" spans="2:3" x14ac:dyDescent="0.25">
      <c r="C59" t="s">
        <v>421</v>
      </c>
    </row>
    <row r="60" spans="2:3" x14ac:dyDescent="0.25">
      <c r="C60" t="s">
        <v>422</v>
      </c>
    </row>
    <row r="61" spans="2:3" x14ac:dyDescent="0.25">
      <c r="C61" t="s">
        <v>423</v>
      </c>
    </row>
    <row r="62" spans="2:3" x14ac:dyDescent="0.25">
      <c r="C62" t="s">
        <v>424</v>
      </c>
    </row>
    <row r="63" spans="2:3" x14ac:dyDescent="0.25">
      <c r="C63" t="s">
        <v>425</v>
      </c>
    </row>
    <row r="64" spans="2:3" x14ac:dyDescent="0.25">
      <c r="C64" t="s">
        <v>426</v>
      </c>
    </row>
    <row r="65" spans="2:3" x14ac:dyDescent="0.25">
      <c r="C65" t="s">
        <v>427</v>
      </c>
    </row>
    <row r="66" spans="2:3" x14ac:dyDescent="0.25">
      <c r="C66" t="s">
        <v>428</v>
      </c>
    </row>
    <row r="67" spans="2:3" x14ac:dyDescent="0.25">
      <c r="C67" t="s">
        <v>429</v>
      </c>
    </row>
    <row r="68" spans="2:3" x14ac:dyDescent="0.25">
      <c r="C68" t="s">
        <v>430</v>
      </c>
    </row>
    <row r="69" spans="2:3" x14ac:dyDescent="0.25">
      <c r="C69" t="s">
        <v>431</v>
      </c>
    </row>
    <row r="70" spans="2:3" x14ac:dyDescent="0.25">
      <c r="C70" t="s">
        <v>432</v>
      </c>
    </row>
    <row r="71" spans="2:3" x14ac:dyDescent="0.25">
      <c r="B71" t="s">
        <v>359</v>
      </c>
      <c r="C71" t="s">
        <v>435</v>
      </c>
    </row>
    <row r="72" spans="2:3" x14ac:dyDescent="0.25">
      <c r="C72" t="s">
        <v>436</v>
      </c>
    </row>
    <row r="73" spans="2:3" x14ac:dyDescent="0.25">
      <c r="C73" t="s">
        <v>437</v>
      </c>
    </row>
    <row r="74" spans="2:3" x14ac:dyDescent="0.25">
      <c r="C74" t="s">
        <v>438</v>
      </c>
    </row>
    <row r="75" spans="2:3" x14ac:dyDescent="0.25">
      <c r="C75" t="s">
        <v>439</v>
      </c>
    </row>
    <row r="76" spans="2:3" x14ac:dyDescent="0.25">
      <c r="C76" t="s">
        <v>440</v>
      </c>
    </row>
    <row r="77" spans="2:3" x14ac:dyDescent="0.25">
      <c r="C77" t="s">
        <v>441</v>
      </c>
    </row>
    <row r="78" spans="2:3" x14ac:dyDescent="0.25">
      <c r="C78" t="s">
        <v>442</v>
      </c>
    </row>
    <row r="79" spans="2:3" x14ac:dyDescent="0.25">
      <c r="C79" t="s">
        <v>443</v>
      </c>
    </row>
    <row r="80" spans="2:3" x14ac:dyDescent="0.25">
      <c r="C80" t="s">
        <v>444</v>
      </c>
    </row>
    <row r="81" spans="3:3" x14ac:dyDescent="0.25">
      <c r="C81" t="s">
        <v>445</v>
      </c>
    </row>
    <row r="82" spans="3:3" x14ac:dyDescent="0.25">
      <c r="C82" t="s">
        <v>446</v>
      </c>
    </row>
    <row r="83" spans="3:3" x14ac:dyDescent="0.25">
      <c r="C83" t="s">
        <v>447</v>
      </c>
    </row>
    <row r="84" spans="3:3" x14ac:dyDescent="0.25">
      <c r="C84" t="s">
        <v>448</v>
      </c>
    </row>
    <row r="85" spans="3:3" x14ac:dyDescent="0.25">
      <c r="C85" t="s">
        <v>449</v>
      </c>
    </row>
    <row r="86" spans="3:3" x14ac:dyDescent="0.25">
      <c r="C86" t="s">
        <v>450</v>
      </c>
    </row>
    <row r="87" spans="3:3" x14ac:dyDescent="0.25">
      <c r="C87" t="s">
        <v>451</v>
      </c>
    </row>
    <row r="88" spans="3:3" x14ac:dyDescent="0.25">
      <c r="C88" t="s">
        <v>452</v>
      </c>
    </row>
    <row r="89" spans="3:3" x14ac:dyDescent="0.25">
      <c r="C89" t="s">
        <v>453</v>
      </c>
    </row>
    <row r="90" spans="3:3" x14ac:dyDescent="0.25">
      <c r="C90" t="s">
        <v>454</v>
      </c>
    </row>
    <row r="91" spans="3:3" x14ac:dyDescent="0.25">
      <c r="C91" t="s">
        <v>455</v>
      </c>
    </row>
    <row r="92" spans="3:3" x14ac:dyDescent="0.25">
      <c r="C92" t="s">
        <v>456</v>
      </c>
    </row>
    <row r="93" spans="3:3" x14ac:dyDescent="0.25">
      <c r="C93" t="s">
        <v>457</v>
      </c>
    </row>
    <row r="94" spans="3:3" x14ac:dyDescent="0.25">
      <c r="C94" t="s">
        <v>458</v>
      </c>
    </row>
    <row r="95" spans="3:3" x14ac:dyDescent="0.25">
      <c r="C95" t="s">
        <v>459</v>
      </c>
    </row>
    <row r="96" spans="3:3" x14ac:dyDescent="0.25">
      <c r="C96" t="s">
        <v>460</v>
      </c>
    </row>
    <row r="97" spans="2:3" x14ac:dyDescent="0.25">
      <c r="C97" t="s">
        <v>461</v>
      </c>
    </row>
    <row r="98" spans="2:3" x14ac:dyDescent="0.25">
      <c r="C98" t="s">
        <v>462</v>
      </c>
    </row>
    <row r="99" spans="2:3" x14ac:dyDescent="0.25">
      <c r="C99" t="s">
        <v>463</v>
      </c>
    </row>
    <row r="100" spans="2:3" x14ac:dyDescent="0.25">
      <c r="C100" t="s">
        <v>464</v>
      </c>
    </row>
    <row r="101" spans="2:3" x14ac:dyDescent="0.25">
      <c r="C101" t="s">
        <v>465</v>
      </c>
    </row>
    <row r="102" spans="2:3" x14ac:dyDescent="0.25">
      <c r="C102" t="s">
        <v>466</v>
      </c>
    </row>
    <row r="103" spans="2:3" x14ac:dyDescent="0.25">
      <c r="C103" t="s">
        <v>467</v>
      </c>
    </row>
    <row r="104" spans="2:3" x14ac:dyDescent="0.25">
      <c r="C104" t="s">
        <v>468</v>
      </c>
    </row>
    <row r="105" spans="2:3" x14ac:dyDescent="0.25">
      <c r="C105" t="s">
        <v>469</v>
      </c>
    </row>
    <row r="106" spans="2:3" x14ac:dyDescent="0.25">
      <c r="C106" t="s">
        <v>470</v>
      </c>
    </row>
    <row r="107" spans="2:3" x14ac:dyDescent="0.25">
      <c r="B107" t="s">
        <v>356</v>
      </c>
      <c r="C107" t="s">
        <v>471</v>
      </c>
    </row>
    <row r="108" spans="2:3" x14ac:dyDescent="0.25">
      <c r="C108" t="s">
        <v>472</v>
      </c>
    </row>
    <row r="109" spans="2:3" x14ac:dyDescent="0.25">
      <c r="C109" t="s">
        <v>473</v>
      </c>
    </row>
    <row r="110" spans="2:3" x14ac:dyDescent="0.25">
      <c r="C110" t="s">
        <v>474</v>
      </c>
    </row>
    <row r="111" spans="2:3" x14ac:dyDescent="0.25">
      <c r="C111" t="s">
        <v>475</v>
      </c>
    </row>
    <row r="112" spans="2:3" x14ac:dyDescent="0.25">
      <c r="C112" t="s">
        <v>476</v>
      </c>
    </row>
    <row r="113" spans="2:3" x14ac:dyDescent="0.25">
      <c r="C113" t="s">
        <v>477</v>
      </c>
    </row>
    <row r="114" spans="2:3" x14ac:dyDescent="0.25">
      <c r="C114" t="s">
        <v>478</v>
      </c>
    </row>
    <row r="115" spans="2:3" x14ac:dyDescent="0.25">
      <c r="C115" t="s">
        <v>479</v>
      </c>
    </row>
    <row r="116" spans="2:3" x14ac:dyDescent="0.25">
      <c r="C116" t="s">
        <v>480</v>
      </c>
    </row>
    <row r="117" spans="2:3" x14ac:dyDescent="0.25">
      <c r="C117" t="s">
        <v>481</v>
      </c>
    </row>
    <row r="118" spans="2:3" x14ac:dyDescent="0.25">
      <c r="C118" t="s">
        <v>482</v>
      </c>
    </row>
    <row r="119" spans="2:3" x14ac:dyDescent="0.25">
      <c r="B119" t="s">
        <v>355</v>
      </c>
      <c r="C119" t="s">
        <v>483</v>
      </c>
    </row>
    <row r="120" spans="2:3" x14ac:dyDescent="0.25">
      <c r="C120" t="s">
        <v>484</v>
      </c>
    </row>
    <row r="121" spans="2:3" x14ac:dyDescent="0.25">
      <c r="C121" t="s">
        <v>485</v>
      </c>
    </row>
    <row r="122" spans="2:3" x14ac:dyDescent="0.25">
      <c r="C122" t="s">
        <v>486</v>
      </c>
    </row>
    <row r="123" spans="2:3" x14ac:dyDescent="0.25">
      <c r="C123" t="s">
        <v>487</v>
      </c>
    </row>
    <row r="124" spans="2:3" x14ac:dyDescent="0.25">
      <c r="C124" t="s">
        <v>488</v>
      </c>
    </row>
    <row r="125" spans="2:3" x14ac:dyDescent="0.25">
      <c r="C125" t="s">
        <v>489</v>
      </c>
    </row>
    <row r="126" spans="2:3" x14ac:dyDescent="0.25">
      <c r="C126" t="s">
        <v>490</v>
      </c>
    </row>
    <row r="127" spans="2:3" x14ac:dyDescent="0.25">
      <c r="B127" t="s">
        <v>360</v>
      </c>
      <c r="C127" t="s">
        <v>491</v>
      </c>
    </row>
    <row r="128" spans="2:3" x14ac:dyDescent="0.25">
      <c r="C128" t="s">
        <v>492</v>
      </c>
    </row>
    <row r="129" spans="2:3" x14ac:dyDescent="0.25">
      <c r="C129" t="s">
        <v>493</v>
      </c>
    </row>
    <row r="130" spans="2:3" x14ac:dyDescent="0.25">
      <c r="C130" t="s">
        <v>494</v>
      </c>
    </row>
    <row r="131" spans="2:3" x14ac:dyDescent="0.25">
      <c r="C131" t="s">
        <v>495</v>
      </c>
    </row>
    <row r="132" spans="2:3" x14ac:dyDescent="0.25">
      <c r="B132" t="s">
        <v>362</v>
      </c>
      <c r="C132" t="s">
        <v>496</v>
      </c>
    </row>
    <row r="133" spans="2:3" x14ac:dyDescent="0.25">
      <c r="B133" t="s">
        <v>361</v>
      </c>
      <c r="C133" t="s">
        <v>497</v>
      </c>
    </row>
    <row r="134" spans="2:3" x14ac:dyDescent="0.25">
      <c r="C134" t="s">
        <v>498</v>
      </c>
    </row>
    <row r="135" spans="2:3" x14ac:dyDescent="0.25">
      <c r="C135" t="s">
        <v>499</v>
      </c>
    </row>
    <row r="136" spans="2:3" x14ac:dyDescent="0.25">
      <c r="C136" t="s">
        <v>500</v>
      </c>
    </row>
    <row r="137" spans="2:3" x14ac:dyDescent="0.25">
      <c r="C137" t="s">
        <v>501</v>
      </c>
    </row>
    <row r="138" spans="2:3" x14ac:dyDescent="0.25">
      <c r="C138" t="s">
        <v>502</v>
      </c>
    </row>
    <row r="139" spans="2:3" x14ac:dyDescent="0.25">
      <c r="C139" t="s">
        <v>503</v>
      </c>
    </row>
    <row r="140" spans="2:3" x14ac:dyDescent="0.25">
      <c r="C140" t="s">
        <v>504</v>
      </c>
    </row>
    <row r="141" spans="2:3" x14ac:dyDescent="0.25">
      <c r="C141" t="s">
        <v>505</v>
      </c>
    </row>
    <row r="142" spans="2:3" x14ac:dyDescent="0.25">
      <c r="C142" t="s">
        <v>506</v>
      </c>
    </row>
    <row r="143" spans="2:3" x14ac:dyDescent="0.25">
      <c r="C143" t="s">
        <v>507</v>
      </c>
    </row>
    <row r="144" spans="2:3" x14ac:dyDescent="0.25">
      <c r="C144" t="s">
        <v>508</v>
      </c>
    </row>
    <row r="145" spans="3:3" x14ac:dyDescent="0.25">
      <c r="C145" t="s">
        <v>509</v>
      </c>
    </row>
    <row r="146" spans="3:3" x14ac:dyDescent="0.25">
      <c r="C146" t="s">
        <v>510</v>
      </c>
    </row>
    <row r="147" spans="3:3" x14ac:dyDescent="0.25">
      <c r="C147" t="s">
        <v>511</v>
      </c>
    </row>
    <row r="148" spans="3:3" x14ac:dyDescent="0.25">
      <c r="C148" t="s">
        <v>512</v>
      </c>
    </row>
    <row r="149" spans="3:3" x14ac:dyDescent="0.25">
      <c r="C149" t="s">
        <v>513</v>
      </c>
    </row>
    <row r="150" spans="3:3" x14ac:dyDescent="0.25">
      <c r="C150" t="s">
        <v>514</v>
      </c>
    </row>
    <row r="151" spans="3:3" x14ac:dyDescent="0.25">
      <c r="C151" t="s">
        <v>515</v>
      </c>
    </row>
    <row r="152" spans="3:3" x14ac:dyDescent="0.25">
      <c r="C152" t="s">
        <v>516</v>
      </c>
    </row>
    <row r="153" spans="3:3" x14ac:dyDescent="0.25">
      <c r="C153" t="s">
        <v>517</v>
      </c>
    </row>
    <row r="154" spans="3:3" x14ac:dyDescent="0.25">
      <c r="C154" t="s">
        <v>518</v>
      </c>
    </row>
    <row r="155" spans="3:3" x14ac:dyDescent="0.25">
      <c r="C155" t="s">
        <v>519</v>
      </c>
    </row>
    <row r="156" spans="3:3" x14ac:dyDescent="0.25">
      <c r="C156" t="s">
        <v>520</v>
      </c>
    </row>
    <row r="157" spans="3:3" x14ac:dyDescent="0.25">
      <c r="C157" t="s">
        <v>521</v>
      </c>
    </row>
    <row r="158" spans="3:3" x14ac:dyDescent="0.25">
      <c r="C158" t="s">
        <v>522</v>
      </c>
    </row>
    <row r="159" spans="3:3" x14ac:dyDescent="0.25">
      <c r="C159" t="s">
        <v>523</v>
      </c>
    </row>
    <row r="160" spans="3:3" x14ac:dyDescent="0.25">
      <c r="C160" t="s">
        <v>524</v>
      </c>
    </row>
    <row r="161" spans="2:3" x14ac:dyDescent="0.25">
      <c r="C161" t="s">
        <v>525</v>
      </c>
    </row>
    <row r="162" spans="2:3" x14ac:dyDescent="0.25">
      <c r="C162" t="s">
        <v>526</v>
      </c>
    </row>
    <row r="163" spans="2:3" x14ac:dyDescent="0.25">
      <c r="C163" t="s">
        <v>527</v>
      </c>
    </row>
    <row r="164" spans="2:3" x14ac:dyDescent="0.25">
      <c r="B164" t="s">
        <v>358</v>
      </c>
      <c r="C164" t="s">
        <v>528</v>
      </c>
    </row>
    <row r="165" spans="2:3" x14ac:dyDescent="0.25">
      <c r="C165" t="s">
        <v>529</v>
      </c>
    </row>
    <row r="166" spans="2:3" x14ac:dyDescent="0.25">
      <c r="C166" t="s">
        <v>530</v>
      </c>
    </row>
    <row r="167" spans="2:3" x14ac:dyDescent="0.25">
      <c r="C167" t="s">
        <v>531</v>
      </c>
    </row>
    <row r="168" spans="2:3" x14ac:dyDescent="0.25">
      <c r="C168" t="s">
        <v>532</v>
      </c>
    </row>
    <row r="169" spans="2:3" x14ac:dyDescent="0.25">
      <c r="C169" t="s">
        <v>533</v>
      </c>
    </row>
    <row r="170" spans="2:3" x14ac:dyDescent="0.25">
      <c r="C170" t="s">
        <v>534</v>
      </c>
    </row>
    <row r="171" spans="2:3" x14ac:dyDescent="0.25">
      <c r="C171" t="s">
        <v>535</v>
      </c>
    </row>
    <row r="172" spans="2:3" x14ac:dyDescent="0.25">
      <c r="C172" t="s">
        <v>536</v>
      </c>
    </row>
    <row r="173" spans="2:3" x14ac:dyDescent="0.25">
      <c r="C173" t="s">
        <v>537</v>
      </c>
    </row>
    <row r="174" spans="2:3" x14ac:dyDescent="0.25">
      <c r="C174" t="s">
        <v>538</v>
      </c>
    </row>
    <row r="175" spans="2:3" x14ac:dyDescent="0.25">
      <c r="C175" t="s">
        <v>539</v>
      </c>
    </row>
    <row r="176" spans="2:3" x14ac:dyDescent="0.25">
      <c r="C176" t="s">
        <v>540</v>
      </c>
    </row>
    <row r="177" spans="3:3" x14ac:dyDescent="0.25">
      <c r="C177" t="s">
        <v>541</v>
      </c>
    </row>
    <row r="178" spans="3:3" x14ac:dyDescent="0.25">
      <c r="C178" t="s">
        <v>542</v>
      </c>
    </row>
    <row r="179" spans="3:3" x14ac:dyDescent="0.25">
      <c r="C179" t="s">
        <v>543</v>
      </c>
    </row>
    <row r="180" spans="3:3" x14ac:dyDescent="0.25">
      <c r="C180" t="s">
        <v>544</v>
      </c>
    </row>
    <row r="181" spans="3:3" x14ac:dyDescent="0.25">
      <c r="C181" t="s">
        <v>545</v>
      </c>
    </row>
    <row r="182" spans="3:3" x14ac:dyDescent="0.25">
      <c r="C182" t="s">
        <v>546</v>
      </c>
    </row>
    <row r="183" spans="3:3" x14ac:dyDescent="0.25">
      <c r="C183" t="s">
        <v>547</v>
      </c>
    </row>
    <row r="184" spans="3:3" x14ac:dyDescent="0.25">
      <c r="C184" t="s">
        <v>548</v>
      </c>
    </row>
    <row r="185" spans="3:3" x14ac:dyDescent="0.25">
      <c r="C185" t="s">
        <v>549</v>
      </c>
    </row>
    <row r="186" spans="3:3" x14ac:dyDescent="0.25">
      <c r="C186" t="s">
        <v>550</v>
      </c>
    </row>
    <row r="187" spans="3:3" x14ac:dyDescent="0.25">
      <c r="C187" t="s">
        <v>551</v>
      </c>
    </row>
    <row r="188" spans="3:3" x14ac:dyDescent="0.25">
      <c r="C188" t="s">
        <v>552</v>
      </c>
    </row>
    <row r="189" spans="3:3" x14ac:dyDescent="0.25">
      <c r="C189" t="s">
        <v>553</v>
      </c>
    </row>
    <row r="190" spans="3:3" x14ac:dyDescent="0.25">
      <c r="C190" t="s">
        <v>554</v>
      </c>
    </row>
    <row r="191" spans="3:3" x14ac:dyDescent="0.25">
      <c r="C191" t="s">
        <v>555</v>
      </c>
    </row>
    <row r="192" spans="3:3" x14ac:dyDescent="0.25">
      <c r="C192" t="s">
        <v>556</v>
      </c>
    </row>
    <row r="193" spans="2:3" x14ac:dyDescent="0.25">
      <c r="C193" t="s">
        <v>557</v>
      </c>
    </row>
    <row r="194" spans="2:3" x14ac:dyDescent="0.25">
      <c r="C194" t="s">
        <v>558</v>
      </c>
    </row>
    <row r="195" spans="2:3" x14ac:dyDescent="0.25">
      <c r="B195" t="s">
        <v>365</v>
      </c>
      <c r="C195" t="s">
        <v>433</v>
      </c>
    </row>
    <row r="196" spans="2:3" x14ac:dyDescent="0.25">
      <c r="C196" t="s">
        <v>434</v>
      </c>
    </row>
    <row r="197" spans="2:3" x14ac:dyDescent="0.25">
      <c r="C197" t="s">
        <v>559</v>
      </c>
    </row>
    <row r="198" spans="2:3" x14ac:dyDescent="0.25">
      <c r="C198" t="s">
        <v>560</v>
      </c>
    </row>
    <row r="199" spans="2:3" x14ac:dyDescent="0.25">
      <c r="C199" t="s">
        <v>561</v>
      </c>
    </row>
    <row r="200" spans="2:3" x14ac:dyDescent="0.25">
      <c r="C200" t="s">
        <v>562</v>
      </c>
    </row>
    <row r="201" spans="2:3" x14ac:dyDescent="0.25">
      <c r="C201" t="s">
        <v>563</v>
      </c>
    </row>
    <row r="202" spans="2:3" x14ac:dyDescent="0.25">
      <c r="C202" t="s">
        <v>564</v>
      </c>
    </row>
    <row r="203" spans="2:3" x14ac:dyDescent="0.25">
      <c r="C203" t="s">
        <v>565</v>
      </c>
    </row>
    <row r="204" spans="2:3" x14ac:dyDescent="0.25">
      <c r="C204" t="s">
        <v>566</v>
      </c>
    </row>
    <row r="205" spans="2:3" x14ac:dyDescent="0.25">
      <c r="C205" t="s">
        <v>567</v>
      </c>
    </row>
    <row r="206" spans="2:3" x14ac:dyDescent="0.25">
      <c r="C206" t="s">
        <v>568</v>
      </c>
    </row>
    <row r="207" spans="2:3" x14ac:dyDescent="0.25">
      <c r="C207" t="s">
        <v>569</v>
      </c>
    </row>
    <row r="208" spans="2:3" x14ac:dyDescent="0.25">
      <c r="C208" t="s">
        <v>570</v>
      </c>
    </row>
    <row r="209" spans="3:3" x14ac:dyDescent="0.25">
      <c r="C209" t="s">
        <v>571</v>
      </c>
    </row>
    <row r="210" spans="3:3" x14ac:dyDescent="0.25">
      <c r="C210" t="s">
        <v>572</v>
      </c>
    </row>
    <row r="211" spans="3:3" x14ac:dyDescent="0.25">
      <c r="C211" t="s">
        <v>573</v>
      </c>
    </row>
    <row r="212" spans="3:3" x14ac:dyDescent="0.25">
      <c r="C212" t="s">
        <v>574</v>
      </c>
    </row>
    <row r="213" spans="3:3" x14ac:dyDescent="0.25">
      <c r="C213" t="s">
        <v>575</v>
      </c>
    </row>
    <row r="214" spans="3:3" x14ac:dyDescent="0.25">
      <c r="C214" t="s">
        <v>576</v>
      </c>
    </row>
    <row r="215" spans="3:3" x14ac:dyDescent="0.25">
      <c r="C215" t="s">
        <v>577</v>
      </c>
    </row>
    <row r="216" spans="3:3" x14ac:dyDescent="0.25">
      <c r="C216" t="s">
        <v>578</v>
      </c>
    </row>
    <row r="217" spans="3:3" x14ac:dyDescent="0.25">
      <c r="C217" t="s">
        <v>579</v>
      </c>
    </row>
    <row r="218" spans="3:3" x14ac:dyDescent="0.25">
      <c r="C218" t="s">
        <v>580</v>
      </c>
    </row>
    <row r="219" spans="3:3" x14ac:dyDescent="0.25">
      <c r="C219" t="s">
        <v>581</v>
      </c>
    </row>
    <row r="220" spans="3:3" x14ac:dyDescent="0.25">
      <c r="C220" t="s">
        <v>582</v>
      </c>
    </row>
    <row r="221" spans="3:3" x14ac:dyDescent="0.25">
      <c r="C221" t="s">
        <v>583</v>
      </c>
    </row>
    <row r="222" spans="3:3" x14ac:dyDescent="0.25">
      <c r="C222" t="s">
        <v>584</v>
      </c>
    </row>
    <row r="223" spans="3:3" x14ac:dyDescent="0.25">
      <c r="C223" t="s">
        <v>585</v>
      </c>
    </row>
    <row r="224" spans="3:3" x14ac:dyDescent="0.25">
      <c r="C224" t="s">
        <v>586</v>
      </c>
    </row>
    <row r="225" spans="1:3" x14ac:dyDescent="0.25">
      <c r="C225" t="s">
        <v>587</v>
      </c>
    </row>
    <row r="226" spans="1:3" x14ac:dyDescent="0.25">
      <c r="C226" t="s">
        <v>588</v>
      </c>
    </row>
    <row r="227" spans="1:3" x14ac:dyDescent="0.25">
      <c r="C227" t="s">
        <v>589</v>
      </c>
    </row>
    <row r="228" spans="1:3" x14ac:dyDescent="0.25">
      <c r="B228" t="s">
        <v>366</v>
      </c>
      <c r="C228" t="s">
        <v>590</v>
      </c>
    </row>
    <row r="229" spans="1:3" x14ac:dyDescent="0.25">
      <c r="C229" t="s">
        <v>591</v>
      </c>
    </row>
    <row r="230" spans="1:3" x14ac:dyDescent="0.25">
      <c r="C230" t="s">
        <v>592</v>
      </c>
    </row>
    <row r="231" spans="1:3" x14ac:dyDescent="0.25">
      <c r="C231" t="s">
        <v>593</v>
      </c>
    </row>
    <row r="232" spans="1:3" x14ac:dyDescent="0.25">
      <c r="C232" t="s">
        <v>595</v>
      </c>
    </row>
    <row r="233" spans="1:3" x14ac:dyDescent="0.25">
      <c r="C233" t="s">
        <v>598</v>
      </c>
    </row>
    <row r="234" spans="1:3" x14ac:dyDescent="0.25">
      <c r="C234" t="s">
        <v>599</v>
      </c>
    </row>
    <row r="235" spans="1:3" x14ac:dyDescent="0.25">
      <c r="C235" t="s">
        <v>600</v>
      </c>
    </row>
    <row r="236" spans="1:3" x14ac:dyDescent="0.25">
      <c r="C236" t="s">
        <v>601</v>
      </c>
    </row>
    <row r="237" spans="1:3" x14ac:dyDescent="0.25">
      <c r="A237" t="s">
        <v>357</v>
      </c>
      <c r="B237" t="s">
        <v>364</v>
      </c>
      <c r="C237" t="s">
        <v>603</v>
      </c>
    </row>
    <row r="238" spans="1:3" x14ac:dyDescent="0.25">
      <c r="B238" t="s">
        <v>363</v>
      </c>
      <c r="C238" t="s">
        <v>604</v>
      </c>
    </row>
    <row r="239" spans="1:3" x14ac:dyDescent="0.25">
      <c r="C239" t="s">
        <v>605</v>
      </c>
    </row>
    <row r="240" spans="1:3" x14ac:dyDescent="0.25">
      <c r="B240" t="s">
        <v>607</v>
      </c>
      <c r="C240" t="s">
        <v>594</v>
      </c>
    </row>
    <row r="241" spans="1:3" x14ac:dyDescent="0.25">
      <c r="C241" t="s">
        <v>596</v>
      </c>
    </row>
    <row r="242" spans="1:3" x14ac:dyDescent="0.25">
      <c r="C242" t="s">
        <v>597</v>
      </c>
    </row>
    <row r="243" spans="1:3" x14ac:dyDescent="0.25">
      <c r="C243" t="s">
        <v>602</v>
      </c>
    </row>
    <row r="244" spans="1:3" x14ac:dyDescent="0.25">
      <c r="A244" t="s">
        <v>343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tabSelected="1" topLeftCell="C1" workbookViewId="0">
      <selection activeCell="E4" sqref="E4:F4"/>
    </sheetView>
  </sheetViews>
  <sheetFormatPr defaultRowHeight="15" x14ac:dyDescent="0.25"/>
  <cols>
    <col min="1" max="1" width="103.42578125" bestFit="1" customWidth="1"/>
    <col min="2" max="2" width="99.5703125" bestFit="1" customWidth="1"/>
    <col min="3" max="3" width="5.42578125" customWidth="1"/>
  </cols>
  <sheetData>
    <row r="2" spans="1:6" x14ac:dyDescent="0.25">
      <c r="E2" t="s">
        <v>608</v>
      </c>
    </row>
    <row r="3" spans="1:6" x14ac:dyDescent="0.25">
      <c r="A3" s="15" t="s">
        <v>606</v>
      </c>
    </row>
    <row r="4" spans="1:6" x14ac:dyDescent="0.25">
      <c r="A4" s="15" t="s">
        <v>344</v>
      </c>
      <c r="B4" s="15" t="s">
        <v>345</v>
      </c>
      <c r="C4" t="s">
        <v>611</v>
      </c>
      <c r="E4" s="18" t="s">
        <v>609</v>
      </c>
      <c r="F4" s="18" t="s">
        <v>610</v>
      </c>
    </row>
    <row r="5" spans="1:6" x14ac:dyDescent="0.25">
      <c r="A5" t="s">
        <v>347</v>
      </c>
      <c r="B5" t="s">
        <v>348</v>
      </c>
      <c r="C5" s="17">
        <v>7</v>
      </c>
      <c r="E5" t="str">
        <f>A5</f>
        <v>Modelling</v>
      </c>
      <c r="F5" t="str">
        <f>B5</f>
        <v>Disruption of natural surface drainage and change in run-off (interception of run-off by pit)</v>
      </c>
    </row>
    <row r="6" spans="1:6" x14ac:dyDescent="0.25">
      <c r="B6" t="s">
        <v>349</v>
      </c>
      <c r="C6" s="17">
        <v>12</v>
      </c>
      <c r="F6" t="str">
        <f>B6</f>
        <v>Groundwater dewatering of target seam (underground) and layers to coal seam (open cut)</v>
      </c>
    </row>
    <row r="7" spans="1:6" x14ac:dyDescent="0.25">
      <c r="B7" t="s">
        <v>350</v>
      </c>
      <c r="C7" s="17">
        <v>3</v>
      </c>
      <c r="F7" t="str">
        <f>B7</f>
        <v>Post mining - creation of groundwater sink, artificial point of recharge</v>
      </c>
    </row>
    <row r="8" spans="1:6" x14ac:dyDescent="0.25">
      <c r="B8" t="s">
        <v>351</v>
      </c>
      <c r="C8" s="17">
        <v>2</v>
      </c>
      <c r="F8" t="str">
        <f>B8</f>
        <v>Subsidence due to underground mining</v>
      </c>
    </row>
    <row r="9" spans="1:6" x14ac:dyDescent="0.25">
      <c r="A9" t="s">
        <v>612</v>
      </c>
      <c r="C9" s="17">
        <v>24</v>
      </c>
      <c r="E9" t="str">
        <f>A10</f>
        <v>Narrative</v>
      </c>
      <c r="F9" t="str">
        <f>B10</f>
        <v>Changes to water quality associated with depressurisation and connecting aquifers</v>
      </c>
    </row>
    <row r="10" spans="1:6" x14ac:dyDescent="0.25">
      <c r="A10" t="s">
        <v>357</v>
      </c>
      <c r="B10" t="s">
        <v>364</v>
      </c>
      <c r="C10" s="17">
        <v>1</v>
      </c>
      <c r="F10" t="str">
        <f>B11</f>
        <v>Unregulated or forced release of water due to dam/containment failure</v>
      </c>
    </row>
    <row r="11" spans="1:6" x14ac:dyDescent="0.25">
      <c r="B11" t="s">
        <v>363</v>
      </c>
      <c r="C11" s="17">
        <v>2</v>
      </c>
      <c r="F11" t="str">
        <f>B12</f>
        <v>Disruption of natural surface drainage (beyond site, e.g. rail)</v>
      </c>
    </row>
    <row r="12" spans="1:6" x14ac:dyDescent="0.25">
      <c r="B12" t="s">
        <v>607</v>
      </c>
      <c r="C12" s="17">
        <v>4</v>
      </c>
      <c r="E12" t="str">
        <f>A14</f>
        <v>Site based risk management</v>
      </c>
      <c r="F12" t="str">
        <f>B14</f>
        <v>Disruption of natural surface drainage and change in run-off (interception of run-off by pit)</v>
      </c>
    </row>
    <row r="13" spans="1:6" x14ac:dyDescent="0.25">
      <c r="A13" t="s">
        <v>613</v>
      </c>
      <c r="C13" s="17">
        <v>7</v>
      </c>
      <c r="F13" t="str">
        <f>B15</f>
        <v>Disruption of surface drainage network (site-based infrastructure, plant and facilities, roads, creek crossings)</v>
      </c>
    </row>
    <row r="14" spans="1:6" x14ac:dyDescent="0.25">
      <c r="A14" t="s">
        <v>352</v>
      </c>
      <c r="B14" t="s">
        <v>348</v>
      </c>
      <c r="C14" s="17">
        <v>2</v>
      </c>
      <c r="F14" t="str">
        <f>B16</f>
        <v>Disruption of surface drainage network (site-based)</v>
      </c>
    </row>
    <row r="15" spans="1:6" x14ac:dyDescent="0.25">
      <c r="B15" t="s">
        <v>366</v>
      </c>
      <c r="C15" s="17">
        <v>9</v>
      </c>
      <c r="F15" t="str">
        <f>B17</f>
        <v>Equipment/infrastructure failure</v>
      </c>
    </row>
    <row r="16" spans="1:6" x14ac:dyDescent="0.25">
      <c r="B16" t="s">
        <v>354</v>
      </c>
      <c r="C16" s="17">
        <v>12</v>
      </c>
      <c r="F16" t="str">
        <f>B18</f>
        <v>Fire</v>
      </c>
    </row>
    <row r="17" spans="1:6" x14ac:dyDescent="0.25">
      <c r="B17" t="s">
        <v>353</v>
      </c>
      <c r="C17" s="17">
        <v>11</v>
      </c>
      <c r="F17" t="str">
        <f>B19</f>
        <v>Ground staff impacts, spillage, dust suppression</v>
      </c>
    </row>
    <row r="18" spans="1:6" x14ac:dyDescent="0.25">
      <c r="B18" t="s">
        <v>92</v>
      </c>
      <c r="C18" s="17">
        <v>17</v>
      </c>
      <c r="F18" t="str">
        <f>B20</f>
        <v>Inter aquifer connectivity - Shaft construction, bore construction</v>
      </c>
    </row>
    <row r="19" spans="1:6" x14ac:dyDescent="0.25">
      <c r="B19" t="s">
        <v>365</v>
      </c>
      <c r="C19" s="17">
        <v>33</v>
      </c>
      <c r="F19" t="str">
        <f>B21</f>
        <v>Leaching/leaking from storage ponds and stockpiles</v>
      </c>
    </row>
    <row r="20" spans="1:6" x14ac:dyDescent="0.25">
      <c r="B20" t="s">
        <v>359</v>
      </c>
      <c r="C20" s="17">
        <v>36</v>
      </c>
      <c r="F20" t="str">
        <f>B22</f>
        <v>Loss of containment (due to construction or design, slope failure)</v>
      </c>
    </row>
    <row r="21" spans="1:6" x14ac:dyDescent="0.25">
      <c r="B21" t="s">
        <v>356</v>
      </c>
      <c r="C21" s="17">
        <v>12</v>
      </c>
      <c r="F21" t="str">
        <f>B23</f>
        <v>Mine rehabilitation issues</v>
      </c>
    </row>
    <row r="22" spans="1:6" x14ac:dyDescent="0.25">
      <c r="B22" t="s">
        <v>355</v>
      </c>
      <c r="C22" s="17">
        <v>8</v>
      </c>
      <c r="F22" t="str">
        <f>B24</f>
        <v>Re-contouring, compaction and settlement following backfill</v>
      </c>
    </row>
    <row r="23" spans="1:6" x14ac:dyDescent="0.25">
      <c r="B23" t="s">
        <v>360</v>
      </c>
      <c r="C23" s="17">
        <v>5</v>
      </c>
      <c r="F23" t="str">
        <f>B25</f>
        <v>Spillages and disposals</v>
      </c>
    </row>
    <row r="24" spans="1:6" x14ac:dyDescent="0.25">
      <c r="B24" t="s">
        <v>362</v>
      </c>
      <c r="C24" s="17">
        <v>1</v>
      </c>
      <c r="F24" t="str">
        <f>B26</f>
        <v>Vegetation clearance and subsequent soil erosion following heavy rainfall</v>
      </c>
    </row>
    <row r="25" spans="1:6" x14ac:dyDescent="0.25">
      <c r="B25" t="s">
        <v>361</v>
      </c>
      <c r="C25" s="17">
        <v>31</v>
      </c>
    </row>
    <row r="26" spans="1:6" x14ac:dyDescent="0.25">
      <c r="B26" t="s">
        <v>358</v>
      </c>
      <c r="C26" s="17">
        <v>31</v>
      </c>
    </row>
    <row r="27" spans="1:6" x14ac:dyDescent="0.25">
      <c r="A27" t="s">
        <v>614</v>
      </c>
      <c r="C27" s="17">
        <v>208</v>
      </c>
    </row>
    <row r="28" spans="1:6" x14ac:dyDescent="0.25">
      <c r="A28" t="s">
        <v>343</v>
      </c>
      <c r="C28" s="17">
        <v>239</v>
      </c>
    </row>
  </sheetData>
  <pageMargins left="0.7" right="0.7" top="0.75" bottom="0.75" header="0.3" footer="0.3"/>
  <pageSetup paperSize="9" orientation="portrait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0"/>
  <sheetViews>
    <sheetView workbookViewId="0">
      <selection activeCell="G17" sqref="G17"/>
    </sheetView>
  </sheetViews>
  <sheetFormatPr defaultColWidth="5.28515625" defaultRowHeight="15" x14ac:dyDescent="0.25"/>
  <cols>
    <col min="5" max="5" width="29" customWidth="1"/>
    <col min="7" max="7" width="37.5703125" customWidth="1"/>
    <col min="8" max="8" width="7.5703125" customWidth="1"/>
    <col min="10" max="10" width="47" customWidth="1"/>
    <col min="13" max="13" width="14.7109375" customWidth="1"/>
    <col min="26" max="26" width="18.42578125" customWidth="1"/>
  </cols>
  <sheetData>
    <row r="1" spans="1:28" x14ac:dyDescent="0.25">
      <c r="A1" s="8" t="s">
        <v>30</v>
      </c>
      <c r="B1" s="8" t="s">
        <v>336</v>
      </c>
      <c r="C1" s="8" t="s">
        <v>0</v>
      </c>
      <c r="D1" s="8" t="s">
        <v>337</v>
      </c>
      <c r="E1" s="8" t="s">
        <v>31</v>
      </c>
      <c r="F1" s="8" t="s">
        <v>338</v>
      </c>
      <c r="G1" s="8" t="s">
        <v>230</v>
      </c>
      <c r="H1" s="8" t="s">
        <v>32</v>
      </c>
      <c r="I1" s="8" t="s">
        <v>129</v>
      </c>
      <c r="J1" s="8" t="s">
        <v>339</v>
      </c>
      <c r="K1" s="9" t="s">
        <v>268</v>
      </c>
      <c r="L1" s="9" t="s">
        <v>267</v>
      </c>
      <c r="M1" s="8" t="s">
        <v>231</v>
      </c>
      <c r="N1" s="9" t="s">
        <v>266</v>
      </c>
      <c r="O1" s="9" t="s">
        <v>265</v>
      </c>
      <c r="P1" s="8" t="s">
        <v>33</v>
      </c>
      <c r="Q1" s="10" t="s">
        <v>263</v>
      </c>
      <c r="R1" s="10" t="s">
        <v>264</v>
      </c>
      <c r="S1" s="10" t="s">
        <v>56</v>
      </c>
      <c r="T1" s="10" t="s">
        <v>57</v>
      </c>
      <c r="U1" s="11" t="s">
        <v>261</v>
      </c>
      <c r="V1" s="11" t="s">
        <v>262</v>
      </c>
      <c r="W1" s="4" t="s">
        <v>340</v>
      </c>
      <c r="X1" s="4" t="s">
        <v>341</v>
      </c>
      <c r="Y1" s="11" t="s">
        <v>342</v>
      </c>
      <c r="Z1" t="s">
        <v>344</v>
      </c>
      <c r="AA1" t="s">
        <v>345</v>
      </c>
      <c r="AB1" t="s">
        <v>346</v>
      </c>
    </row>
    <row r="2" spans="1:28" x14ac:dyDescent="0.25">
      <c r="A2" s="4" t="s">
        <v>7</v>
      </c>
      <c r="B2" s="4" t="str">
        <f t="shared" ref="B2:B65" si="0">LEFT(A2,1)</f>
        <v>U</v>
      </c>
      <c r="C2" s="4" t="s">
        <v>2</v>
      </c>
      <c r="D2" s="4" t="str">
        <f t="shared" ref="D2:D65" si="1">LEFT(C2,1)</f>
        <v>P</v>
      </c>
      <c r="E2" s="4" t="s">
        <v>156</v>
      </c>
      <c r="F2" s="4" t="str">
        <f t="shared" ref="F2:F65" si="2">LEFT(E2,3)</f>
        <v>Lon</v>
      </c>
      <c r="G2" s="4" t="s">
        <v>160</v>
      </c>
      <c r="H2" s="4" t="s">
        <v>293</v>
      </c>
      <c r="I2" s="4" t="s">
        <v>305</v>
      </c>
      <c r="J2" s="4" t="str">
        <f>"("&amp;D2&amp;":"&amp;B2&amp;") "&amp;E2&amp;": "&amp;G2&amp;" - "&amp;H2&amp;"/"&amp;I2</f>
        <v>(P:U) Long wall coal extraction: Sub-surface fractures (create new, enlarge or change existing) - change in GW pressure, GW flow, GW quality, GW quantity/volume, SW flow, SW volume/quantity/GW level, change in GW pressure, GW quality, SW flow, SW volume/quantity</v>
      </c>
      <c r="K2" s="6">
        <v>7</v>
      </c>
      <c r="L2" s="6">
        <v>9</v>
      </c>
      <c r="M2" s="4" t="s">
        <v>316</v>
      </c>
      <c r="N2" s="6">
        <v>1</v>
      </c>
      <c r="O2" s="6">
        <v>2</v>
      </c>
      <c r="P2" s="4" t="s">
        <v>323</v>
      </c>
      <c r="Q2" s="5">
        <v>0</v>
      </c>
      <c r="R2" s="5">
        <v>3</v>
      </c>
      <c r="S2" s="5">
        <f t="shared" ref="S2:S65" si="3">K2+N2+Q2</f>
        <v>8</v>
      </c>
      <c r="T2" s="5">
        <f t="shared" ref="T2:T65" si="4">L2+O2+R2</f>
        <v>14</v>
      </c>
      <c r="U2" s="7">
        <f t="shared" ref="U2:U65" si="5">$K2+$N2</f>
        <v>8</v>
      </c>
      <c r="V2" s="7">
        <f t="shared" ref="V2:V65" si="6">$L2+$O2</f>
        <v>11</v>
      </c>
      <c r="W2" s="4">
        <f t="shared" ref="W2:W65" si="7">T2-(T2-S2)/2</f>
        <v>11</v>
      </c>
      <c r="X2" s="4">
        <f t="shared" ref="X2:X65" si="8">(T2-S2)/2</f>
        <v>3</v>
      </c>
      <c r="Y2">
        <v>1</v>
      </c>
      <c r="Z2" t="s">
        <v>352</v>
      </c>
      <c r="AA2" t="s">
        <v>355</v>
      </c>
    </row>
    <row r="3" spans="1:28" x14ac:dyDescent="0.25">
      <c r="A3" s="4" t="s">
        <v>6</v>
      </c>
      <c r="B3" s="4" t="str">
        <f t="shared" si="0"/>
        <v>O</v>
      </c>
      <c r="C3" s="4" t="s">
        <v>2</v>
      </c>
      <c r="D3" s="4" t="str">
        <f t="shared" si="1"/>
        <v>P</v>
      </c>
      <c r="E3" s="4" t="s">
        <v>34</v>
      </c>
      <c r="F3" s="4" t="str">
        <f t="shared" si="2"/>
        <v>Pit</v>
      </c>
      <c r="G3" s="4" t="s">
        <v>223</v>
      </c>
      <c r="H3" s="4" t="s">
        <v>114</v>
      </c>
      <c r="I3" s="4" t="s">
        <v>257</v>
      </c>
      <c r="J3" s="4" t="str">
        <f t="shared" ref="J3:J66" si="9">"("&amp;D3&amp;":"&amp;B3&amp;") "&amp;E3&amp;": "&amp;G3&amp;" - "&amp;H3&amp;"/"&amp;I3</f>
        <v>(P:O) Pit backfill (in-pit dump): Leaching:  in pit waste rock dump - GW quality/TSS, TDS, pH, Pollutants (e.g. metals/trace elements/sulfides/phosphorous)</v>
      </c>
      <c r="K3" s="6">
        <v>5</v>
      </c>
      <c r="L3" s="6">
        <v>7</v>
      </c>
      <c r="M3" s="4" t="s">
        <v>316</v>
      </c>
      <c r="N3" s="6">
        <v>1</v>
      </c>
      <c r="O3" s="6">
        <v>2</v>
      </c>
      <c r="P3" s="4" t="s">
        <v>323</v>
      </c>
      <c r="Q3" s="5">
        <v>2.5</v>
      </c>
      <c r="R3" s="5">
        <v>4</v>
      </c>
      <c r="S3" s="5">
        <f t="shared" si="3"/>
        <v>8.5</v>
      </c>
      <c r="T3" s="5">
        <f t="shared" si="4"/>
        <v>13</v>
      </c>
      <c r="U3" s="7">
        <f t="shared" si="5"/>
        <v>6</v>
      </c>
      <c r="V3" s="7">
        <f t="shared" si="6"/>
        <v>9</v>
      </c>
      <c r="W3" s="4">
        <f t="shared" si="7"/>
        <v>10.75</v>
      </c>
      <c r="X3" s="4">
        <f t="shared" si="8"/>
        <v>2.25</v>
      </c>
      <c r="Y3">
        <v>0</v>
      </c>
      <c r="Z3" t="s">
        <v>352</v>
      </c>
      <c r="AA3" t="s">
        <v>356</v>
      </c>
    </row>
    <row r="4" spans="1:28" x14ac:dyDescent="0.25">
      <c r="A4" s="4" t="s">
        <v>6</v>
      </c>
      <c r="B4" s="4" t="str">
        <f t="shared" si="0"/>
        <v>O</v>
      </c>
      <c r="C4" s="4" t="s">
        <v>2</v>
      </c>
      <c r="D4" s="4" t="str">
        <f t="shared" si="1"/>
        <v>P</v>
      </c>
      <c r="E4" s="4" t="s">
        <v>22</v>
      </c>
      <c r="F4" s="4" t="str">
        <f t="shared" si="2"/>
        <v>Was</v>
      </c>
      <c r="G4" s="4" t="s">
        <v>224</v>
      </c>
      <c r="H4" s="4" t="s">
        <v>239</v>
      </c>
      <c r="I4" s="4" t="s">
        <v>257</v>
      </c>
      <c r="J4" s="4" t="str">
        <f t="shared" si="9"/>
        <v>(P:O) Waste rock blasting, excavation and storage: Leaching:  waste storage - GW quality, SW quality/TSS, TDS, pH, Pollutants (e.g. metals/trace elements/sulfides/phosphorous)</v>
      </c>
      <c r="K4" s="6">
        <v>5</v>
      </c>
      <c r="L4" s="6">
        <v>7</v>
      </c>
      <c r="M4" s="4" t="s">
        <v>316</v>
      </c>
      <c r="N4" s="6">
        <v>1</v>
      </c>
      <c r="O4" s="6">
        <v>2</v>
      </c>
      <c r="P4" s="4" t="s">
        <v>323</v>
      </c>
      <c r="Q4" s="5">
        <v>2.5</v>
      </c>
      <c r="R4" s="5">
        <v>4</v>
      </c>
      <c r="S4" s="5">
        <f t="shared" si="3"/>
        <v>8.5</v>
      </c>
      <c r="T4" s="5">
        <f t="shared" si="4"/>
        <v>13</v>
      </c>
      <c r="U4" s="7">
        <f t="shared" si="5"/>
        <v>6</v>
      </c>
      <c r="V4" s="7">
        <f t="shared" si="6"/>
        <v>9</v>
      </c>
      <c r="W4" s="4">
        <f t="shared" si="7"/>
        <v>10.75</v>
      </c>
      <c r="X4" s="4">
        <f t="shared" si="8"/>
        <v>2.25</v>
      </c>
      <c r="Y4">
        <v>1</v>
      </c>
      <c r="Z4" t="s">
        <v>352</v>
      </c>
      <c r="AA4" t="s">
        <v>356</v>
      </c>
    </row>
    <row r="5" spans="1:28" x14ac:dyDescent="0.25">
      <c r="A5" s="4" t="s">
        <v>6</v>
      </c>
      <c r="B5" s="4" t="str">
        <f t="shared" si="0"/>
        <v>O</v>
      </c>
      <c r="C5" s="4" t="s">
        <v>2</v>
      </c>
      <c r="D5" s="4" t="str">
        <f t="shared" si="1"/>
        <v>P</v>
      </c>
      <c r="E5" s="4" t="s">
        <v>22</v>
      </c>
      <c r="F5" s="4" t="str">
        <f t="shared" si="2"/>
        <v>Was</v>
      </c>
      <c r="G5" s="4" t="s">
        <v>221</v>
      </c>
      <c r="H5" s="4" t="s">
        <v>298</v>
      </c>
      <c r="I5" s="4" t="s">
        <v>93</v>
      </c>
      <c r="J5" s="4" t="str">
        <f t="shared" si="9"/>
        <v>(P:O) Waste rock blasting, excavation and storage: Disruption of natural surface drainage: Pit - expansion - SW directional characteristics, SW volume/quantity, SW quality, GW directional characteristics, GW quantity/volume, GW quality/TSS, SW flow, GW flow</v>
      </c>
      <c r="K5" s="6">
        <v>5</v>
      </c>
      <c r="L5" s="6">
        <v>8</v>
      </c>
      <c r="M5" s="4" t="s">
        <v>316</v>
      </c>
      <c r="N5" s="6">
        <v>2.5</v>
      </c>
      <c r="O5" s="6">
        <v>2.5</v>
      </c>
      <c r="P5" s="4" t="s">
        <v>323</v>
      </c>
      <c r="Q5" s="5">
        <v>0</v>
      </c>
      <c r="R5" s="5">
        <v>3</v>
      </c>
      <c r="S5" s="5">
        <f t="shared" si="3"/>
        <v>7.5</v>
      </c>
      <c r="T5" s="5">
        <f t="shared" si="4"/>
        <v>13.5</v>
      </c>
      <c r="U5" s="7">
        <f t="shared" si="5"/>
        <v>7.5</v>
      </c>
      <c r="V5" s="7">
        <f t="shared" si="6"/>
        <v>10.5</v>
      </c>
      <c r="W5" s="4">
        <f t="shared" si="7"/>
        <v>10.5</v>
      </c>
      <c r="X5" s="4">
        <f t="shared" si="8"/>
        <v>3</v>
      </c>
      <c r="Y5">
        <v>1</v>
      </c>
      <c r="Z5" t="s">
        <v>352</v>
      </c>
      <c r="AA5" t="s">
        <v>354</v>
      </c>
    </row>
    <row r="6" spans="1:28" x14ac:dyDescent="0.25">
      <c r="A6" s="4" t="s">
        <v>7</v>
      </c>
      <c r="B6" s="4" t="str">
        <f t="shared" si="0"/>
        <v>U</v>
      </c>
      <c r="C6" s="4" t="s">
        <v>2</v>
      </c>
      <c r="D6" s="4" t="str">
        <f t="shared" si="1"/>
        <v>P</v>
      </c>
      <c r="E6" s="4" t="s">
        <v>156</v>
      </c>
      <c r="F6" s="4" t="str">
        <f t="shared" si="2"/>
        <v>Lon</v>
      </c>
      <c r="G6" s="4" t="s">
        <v>110</v>
      </c>
      <c r="H6" s="4" t="s">
        <v>296</v>
      </c>
      <c r="I6" s="4" t="s">
        <v>308</v>
      </c>
      <c r="J6" s="4" t="str">
        <f t="shared" si="9"/>
        <v>(P:U) Long wall coal extraction: Subsidence - SW directional characteristics/SW flow, SW directional characteristics</v>
      </c>
      <c r="K6" s="6">
        <v>6</v>
      </c>
      <c r="L6" s="6">
        <v>9</v>
      </c>
      <c r="M6" s="4" t="s">
        <v>316</v>
      </c>
      <c r="N6" s="6">
        <v>1</v>
      </c>
      <c r="O6" s="6">
        <v>2</v>
      </c>
      <c r="P6" s="4" t="s">
        <v>325</v>
      </c>
      <c r="Q6" s="5">
        <v>1</v>
      </c>
      <c r="R6" s="5">
        <v>1.5</v>
      </c>
      <c r="S6" s="5">
        <f t="shared" si="3"/>
        <v>8</v>
      </c>
      <c r="T6" s="5">
        <f t="shared" si="4"/>
        <v>12.5</v>
      </c>
      <c r="U6" s="7">
        <f t="shared" si="5"/>
        <v>7</v>
      </c>
      <c r="V6" s="7">
        <f t="shared" si="6"/>
        <v>11</v>
      </c>
      <c r="W6" s="4">
        <f t="shared" si="7"/>
        <v>10.25</v>
      </c>
      <c r="X6" s="4">
        <f t="shared" si="8"/>
        <v>2.25</v>
      </c>
      <c r="Y6">
        <v>1</v>
      </c>
      <c r="Z6" t="s">
        <v>347</v>
      </c>
      <c r="AA6" t="s">
        <v>351</v>
      </c>
    </row>
    <row r="7" spans="1:28" x14ac:dyDescent="0.25">
      <c r="A7" s="4" t="s">
        <v>6</v>
      </c>
      <c r="B7" s="4" t="str">
        <f t="shared" si="0"/>
        <v>O</v>
      </c>
      <c r="C7" s="4" t="s">
        <v>3</v>
      </c>
      <c r="D7" s="4" t="str">
        <f t="shared" si="1"/>
        <v>D</v>
      </c>
      <c r="E7" s="4" t="s">
        <v>22</v>
      </c>
      <c r="F7" s="4" t="str">
        <f t="shared" si="2"/>
        <v>Was</v>
      </c>
      <c r="G7" s="4" t="s">
        <v>224</v>
      </c>
      <c r="H7" s="4" t="s">
        <v>239</v>
      </c>
      <c r="I7" s="4" t="s">
        <v>257</v>
      </c>
      <c r="J7" s="4" t="str">
        <f t="shared" si="9"/>
        <v>(D:O) Waste rock blasting, excavation and storage: Leaching:  waste storage - GW quality, SW quality/TSS, TDS, pH, Pollutants (e.g. metals/trace elements/sulfides/phosphorous)</v>
      </c>
      <c r="K7" s="6">
        <v>5</v>
      </c>
      <c r="L7" s="6">
        <v>6</v>
      </c>
      <c r="M7" s="4" t="s">
        <v>316</v>
      </c>
      <c r="N7" s="6">
        <v>1</v>
      </c>
      <c r="O7" s="6">
        <v>2</v>
      </c>
      <c r="P7" s="4" t="s">
        <v>323</v>
      </c>
      <c r="Q7" s="5">
        <v>2.5</v>
      </c>
      <c r="R7" s="5">
        <v>4</v>
      </c>
      <c r="S7" s="5">
        <f t="shared" si="3"/>
        <v>8.5</v>
      </c>
      <c r="T7" s="5">
        <f t="shared" si="4"/>
        <v>12</v>
      </c>
      <c r="U7" s="7">
        <f t="shared" si="5"/>
        <v>6</v>
      </c>
      <c r="V7" s="7">
        <f t="shared" si="6"/>
        <v>8</v>
      </c>
      <c r="W7" s="4">
        <f t="shared" si="7"/>
        <v>10.25</v>
      </c>
      <c r="X7" s="4">
        <f t="shared" si="8"/>
        <v>1.75</v>
      </c>
      <c r="Y7">
        <v>1</v>
      </c>
      <c r="Z7" t="s">
        <v>352</v>
      </c>
      <c r="AA7" t="s">
        <v>356</v>
      </c>
    </row>
    <row r="8" spans="1:28" x14ac:dyDescent="0.25">
      <c r="A8" s="4" t="s">
        <v>7</v>
      </c>
      <c r="B8" s="4" t="str">
        <f t="shared" si="0"/>
        <v>U</v>
      </c>
      <c r="C8" s="4" t="s">
        <v>2</v>
      </c>
      <c r="D8" s="4" t="str">
        <f t="shared" si="1"/>
        <v>P</v>
      </c>
      <c r="E8" s="4" t="s">
        <v>156</v>
      </c>
      <c r="F8" s="4" t="str">
        <f t="shared" si="2"/>
        <v>Lon</v>
      </c>
      <c r="G8" s="4" t="s">
        <v>110</v>
      </c>
      <c r="H8" s="4" t="s">
        <v>328</v>
      </c>
      <c r="I8" s="4" t="s">
        <v>331</v>
      </c>
      <c r="J8" s="4" t="str">
        <f t="shared" si="9"/>
        <v>(P:U) Long wall coal extraction: Subsidence - GW quantity/volume, GW quantity/volume (changed recharge), GW connectivity/GW quantity, GW directional characteristics, GW connectivity</v>
      </c>
      <c r="K8" s="6">
        <v>5</v>
      </c>
      <c r="L8" s="6">
        <v>8</v>
      </c>
      <c r="M8" s="4" t="s">
        <v>316</v>
      </c>
      <c r="N8" s="6">
        <v>1</v>
      </c>
      <c r="O8" s="6">
        <v>2</v>
      </c>
      <c r="P8" s="4" t="s">
        <v>325</v>
      </c>
      <c r="Q8" s="5">
        <v>1</v>
      </c>
      <c r="R8" s="5">
        <v>2.5</v>
      </c>
      <c r="S8" s="5">
        <f t="shared" si="3"/>
        <v>7</v>
      </c>
      <c r="T8" s="5">
        <f t="shared" si="4"/>
        <v>12.5</v>
      </c>
      <c r="U8" s="7">
        <f t="shared" si="5"/>
        <v>6</v>
      </c>
      <c r="V8" s="7">
        <f t="shared" si="6"/>
        <v>10</v>
      </c>
      <c r="W8" s="4">
        <f t="shared" si="7"/>
        <v>9.75</v>
      </c>
      <c r="X8" s="4">
        <f t="shared" si="8"/>
        <v>2.75</v>
      </c>
      <c r="Y8">
        <v>1</v>
      </c>
      <c r="Z8" t="s">
        <v>347</v>
      </c>
      <c r="AA8" t="s">
        <v>351</v>
      </c>
    </row>
    <row r="9" spans="1:28" x14ac:dyDescent="0.25">
      <c r="A9" s="4" t="s">
        <v>7</v>
      </c>
      <c r="B9" s="4" t="str">
        <f t="shared" si="0"/>
        <v>U</v>
      </c>
      <c r="C9" s="4" t="s">
        <v>2</v>
      </c>
      <c r="D9" s="4" t="str">
        <f t="shared" si="1"/>
        <v>P</v>
      </c>
      <c r="E9" s="4" t="s">
        <v>156</v>
      </c>
      <c r="F9" s="4" t="str">
        <f t="shared" si="2"/>
        <v>Lon</v>
      </c>
      <c r="G9" s="4" t="s">
        <v>173</v>
      </c>
      <c r="H9" s="4" t="s">
        <v>133</v>
      </c>
      <c r="I9" s="4" t="s">
        <v>329</v>
      </c>
      <c r="J9" s="4" t="str">
        <f t="shared" si="9"/>
        <v>(P:U) Long wall coal extraction: GW dewatering - GW level/GW level, change in GW pressure, GW quality, GW directional characteristics, SW volume/quantity</v>
      </c>
      <c r="K9" s="6">
        <v>6</v>
      </c>
      <c r="L9" s="6">
        <v>8</v>
      </c>
      <c r="M9" s="4" t="s">
        <v>316</v>
      </c>
      <c r="N9" s="6">
        <v>0</v>
      </c>
      <c r="O9" s="6">
        <v>2</v>
      </c>
      <c r="P9" s="4" t="s">
        <v>323</v>
      </c>
      <c r="Q9" s="5">
        <v>1</v>
      </c>
      <c r="R9" s="5">
        <v>2</v>
      </c>
      <c r="S9" s="5">
        <f t="shared" si="3"/>
        <v>7</v>
      </c>
      <c r="T9" s="5">
        <f t="shared" si="4"/>
        <v>12</v>
      </c>
      <c r="U9" s="7">
        <f t="shared" si="5"/>
        <v>6</v>
      </c>
      <c r="V9" s="7">
        <f t="shared" si="6"/>
        <v>10</v>
      </c>
      <c r="W9" s="4">
        <f t="shared" si="7"/>
        <v>9.5</v>
      </c>
      <c r="X9" s="4">
        <f t="shared" si="8"/>
        <v>2.5</v>
      </c>
      <c r="Y9">
        <v>1</v>
      </c>
      <c r="Z9" t="s">
        <v>347</v>
      </c>
      <c r="AA9" t="s">
        <v>349</v>
      </c>
    </row>
    <row r="10" spans="1:28" x14ac:dyDescent="0.25">
      <c r="A10" s="4" t="s">
        <v>6</v>
      </c>
      <c r="B10" s="4" t="str">
        <f t="shared" si="0"/>
        <v>O</v>
      </c>
      <c r="C10" s="4" t="s">
        <v>2</v>
      </c>
      <c r="D10" s="4" t="str">
        <f t="shared" si="1"/>
        <v>P</v>
      </c>
      <c r="E10" s="4" t="s">
        <v>109</v>
      </c>
      <c r="F10" s="4" t="str">
        <f t="shared" si="2"/>
        <v>Min</v>
      </c>
      <c r="G10" s="4" t="s">
        <v>252</v>
      </c>
      <c r="H10" s="4" t="s">
        <v>295</v>
      </c>
      <c r="I10" s="4" t="s">
        <v>330</v>
      </c>
      <c r="J10" s="4" t="str">
        <f t="shared" si="9"/>
        <v>(P:O) Mine expansion too close to river/lake: Linking aquifers, preferential drainage of rivers/alluvium degraded water quality - SW flow, GW quantity/volume, change in GW pressure, GW quality, disrupt SW system(s), increased zero flow periods/SW flow, GW flow, change in GW pressure</v>
      </c>
      <c r="K10" s="6">
        <v>5</v>
      </c>
      <c r="L10" s="6">
        <v>7</v>
      </c>
      <c r="M10" s="4" t="s">
        <v>253</v>
      </c>
      <c r="N10" s="6">
        <v>0</v>
      </c>
      <c r="O10" s="6">
        <v>1</v>
      </c>
      <c r="P10" s="4" t="s">
        <v>323</v>
      </c>
      <c r="Q10" s="5">
        <v>1</v>
      </c>
      <c r="R10" s="5">
        <v>4</v>
      </c>
      <c r="S10" s="5">
        <f t="shared" si="3"/>
        <v>6</v>
      </c>
      <c r="T10" s="5">
        <f t="shared" si="4"/>
        <v>12</v>
      </c>
      <c r="U10" s="7">
        <f t="shared" si="5"/>
        <v>5</v>
      </c>
      <c r="V10" s="7">
        <f t="shared" si="6"/>
        <v>8</v>
      </c>
      <c r="W10" s="4">
        <f t="shared" si="7"/>
        <v>9</v>
      </c>
      <c r="X10" s="4">
        <f t="shared" si="8"/>
        <v>3</v>
      </c>
      <c r="Y10">
        <v>1</v>
      </c>
      <c r="Z10" t="s">
        <v>357</v>
      </c>
      <c r="AA10" t="s">
        <v>364</v>
      </c>
    </row>
    <row r="11" spans="1:28" x14ac:dyDescent="0.25">
      <c r="A11" s="4" t="s">
        <v>6</v>
      </c>
      <c r="B11" s="4" t="str">
        <f t="shared" si="0"/>
        <v>O</v>
      </c>
      <c r="C11" s="4" t="s">
        <v>2</v>
      </c>
      <c r="D11" s="4" t="str">
        <f t="shared" si="1"/>
        <v>P</v>
      </c>
      <c r="E11" s="4" t="s">
        <v>181</v>
      </c>
      <c r="F11" s="4" t="str">
        <f t="shared" si="2"/>
        <v>Coa</v>
      </c>
      <c r="G11" s="4" t="s">
        <v>81</v>
      </c>
      <c r="H11" s="4" t="s">
        <v>239</v>
      </c>
      <c r="I11" s="4" t="s">
        <v>257</v>
      </c>
      <c r="J11" s="4" t="str">
        <f t="shared" si="9"/>
        <v>(P:O) Coal on-site transport: stockpiles: Leaching - GW quality, SW quality/TSS, TDS, pH, Pollutants (e.g. metals/trace elements/sulfides/phosphorous)</v>
      </c>
      <c r="K11" s="6">
        <v>4</v>
      </c>
      <c r="L11" s="6">
        <v>6</v>
      </c>
      <c r="M11" s="4" t="s">
        <v>316</v>
      </c>
      <c r="N11" s="6">
        <v>-0.5</v>
      </c>
      <c r="O11" s="6">
        <v>0.5</v>
      </c>
      <c r="P11" s="4" t="s">
        <v>323</v>
      </c>
      <c r="Q11" s="5">
        <v>2.5</v>
      </c>
      <c r="R11" s="5">
        <v>4</v>
      </c>
      <c r="S11" s="5">
        <f t="shared" si="3"/>
        <v>6</v>
      </c>
      <c r="T11" s="5">
        <f t="shared" si="4"/>
        <v>10.5</v>
      </c>
      <c r="U11" s="7">
        <f t="shared" si="5"/>
        <v>3.5</v>
      </c>
      <c r="V11" s="7">
        <f t="shared" si="6"/>
        <v>6.5</v>
      </c>
      <c r="W11" s="4">
        <f t="shared" si="7"/>
        <v>8.25</v>
      </c>
      <c r="X11" s="4">
        <f t="shared" si="8"/>
        <v>2.25</v>
      </c>
      <c r="Y11">
        <v>0</v>
      </c>
      <c r="Z11" t="s">
        <v>352</v>
      </c>
      <c r="AA11" t="s">
        <v>356</v>
      </c>
    </row>
    <row r="12" spans="1:28" x14ac:dyDescent="0.25">
      <c r="A12" s="4" t="s">
        <v>6</v>
      </c>
      <c r="B12" s="4" t="str">
        <f t="shared" si="0"/>
        <v>O</v>
      </c>
      <c r="C12" s="4" t="s">
        <v>2</v>
      </c>
      <c r="D12" s="4" t="str">
        <f t="shared" si="1"/>
        <v>P</v>
      </c>
      <c r="E12" s="4" t="s">
        <v>108</v>
      </c>
      <c r="F12" s="4" t="str">
        <f t="shared" si="2"/>
        <v>Was</v>
      </c>
      <c r="G12" s="4" t="s">
        <v>81</v>
      </c>
      <c r="H12" s="4" t="s">
        <v>239</v>
      </c>
      <c r="I12" s="4" t="s">
        <v>257</v>
      </c>
      <c r="J12" s="4" t="str">
        <f t="shared" si="9"/>
        <v>(P:O) Waste rock dump rehabilitation: Leaching - GW quality, SW quality/TSS, TDS, pH, Pollutants (e.g. metals/trace elements/sulfides/phosphorous)</v>
      </c>
      <c r="K12" s="6">
        <v>4</v>
      </c>
      <c r="L12" s="6">
        <v>6</v>
      </c>
      <c r="M12" s="4" t="s">
        <v>316</v>
      </c>
      <c r="N12" s="6">
        <v>-0.5</v>
      </c>
      <c r="O12" s="6">
        <v>0.5</v>
      </c>
      <c r="P12" s="4" t="s">
        <v>323</v>
      </c>
      <c r="Q12" s="5">
        <v>2.5</v>
      </c>
      <c r="R12" s="5">
        <v>4</v>
      </c>
      <c r="S12" s="5">
        <f t="shared" si="3"/>
        <v>6</v>
      </c>
      <c r="T12" s="5">
        <f t="shared" si="4"/>
        <v>10.5</v>
      </c>
      <c r="U12" s="7">
        <f t="shared" si="5"/>
        <v>3.5</v>
      </c>
      <c r="V12" s="7">
        <f t="shared" si="6"/>
        <v>6.5</v>
      </c>
      <c r="W12" s="4">
        <f t="shared" si="7"/>
        <v>8.25</v>
      </c>
      <c r="X12" s="4">
        <f t="shared" si="8"/>
        <v>2.25</v>
      </c>
      <c r="Y12">
        <v>1</v>
      </c>
      <c r="Z12" t="s">
        <v>352</v>
      </c>
      <c r="AA12" t="s">
        <v>356</v>
      </c>
    </row>
    <row r="13" spans="1:28" x14ac:dyDescent="0.25">
      <c r="A13" s="4" t="s">
        <v>8</v>
      </c>
      <c r="B13" s="4" t="str">
        <f t="shared" si="0"/>
        <v>S</v>
      </c>
      <c r="C13" s="4" t="s">
        <v>2</v>
      </c>
      <c r="D13" s="4" t="str">
        <f t="shared" si="1"/>
        <v>P</v>
      </c>
      <c r="E13" s="4" t="s">
        <v>117</v>
      </c>
      <c r="F13" s="4" t="str">
        <f t="shared" si="2"/>
        <v>Pro</v>
      </c>
      <c r="G13" s="4" t="s">
        <v>81</v>
      </c>
      <c r="H13" s="4" t="s">
        <v>239</v>
      </c>
      <c r="I13" s="4" t="s">
        <v>257</v>
      </c>
      <c r="J13" s="4" t="str">
        <f t="shared" si="9"/>
        <v>(P:S) Product coal stockpiling: Leaching - GW quality, SW quality/TSS, TDS, pH, Pollutants (e.g. metals/trace elements/sulfides/phosphorous)</v>
      </c>
      <c r="K13" s="6">
        <v>4</v>
      </c>
      <c r="L13" s="6">
        <v>6</v>
      </c>
      <c r="M13" s="4" t="s">
        <v>316</v>
      </c>
      <c r="N13" s="6">
        <v>-0.5</v>
      </c>
      <c r="O13" s="6">
        <v>0.5</v>
      </c>
      <c r="P13" s="4" t="s">
        <v>323</v>
      </c>
      <c r="Q13" s="5">
        <v>2.5</v>
      </c>
      <c r="R13" s="5">
        <v>4</v>
      </c>
      <c r="S13" s="5">
        <f t="shared" si="3"/>
        <v>6</v>
      </c>
      <c r="T13" s="5">
        <f t="shared" si="4"/>
        <v>10.5</v>
      </c>
      <c r="U13" s="7">
        <f t="shared" si="5"/>
        <v>3.5</v>
      </c>
      <c r="V13" s="7">
        <f t="shared" si="6"/>
        <v>6.5</v>
      </c>
      <c r="W13" s="4">
        <f t="shared" si="7"/>
        <v>8.25</v>
      </c>
      <c r="X13" s="4">
        <f t="shared" si="8"/>
        <v>2.25</v>
      </c>
      <c r="Y13">
        <v>1</v>
      </c>
      <c r="Z13" t="s">
        <v>352</v>
      </c>
      <c r="AA13" t="s">
        <v>356</v>
      </c>
    </row>
    <row r="14" spans="1:28" x14ac:dyDescent="0.25">
      <c r="A14" s="4" t="s">
        <v>8</v>
      </c>
      <c r="B14" s="4" t="str">
        <f t="shared" si="0"/>
        <v>S</v>
      </c>
      <c r="C14" s="4" t="s">
        <v>2</v>
      </c>
      <c r="D14" s="4" t="str">
        <f t="shared" si="1"/>
        <v>P</v>
      </c>
      <c r="E14" s="4" t="s">
        <v>191</v>
      </c>
      <c r="F14" s="4" t="str">
        <f t="shared" si="2"/>
        <v>Run</v>
      </c>
      <c r="G14" s="4" t="s">
        <v>81</v>
      </c>
      <c r="H14" s="4" t="s">
        <v>239</v>
      </c>
      <c r="I14" s="4" t="s">
        <v>257</v>
      </c>
      <c r="J14" s="4" t="str">
        <f t="shared" si="9"/>
        <v>(P:S) Run-of-mine (ROM) plants: Leaching - GW quality, SW quality/TSS, TDS, pH, Pollutants (e.g. metals/trace elements/sulfides/phosphorous)</v>
      </c>
      <c r="K14" s="6">
        <v>4</v>
      </c>
      <c r="L14" s="6">
        <v>6</v>
      </c>
      <c r="M14" s="4" t="s">
        <v>316</v>
      </c>
      <c r="N14" s="6">
        <v>-0.5</v>
      </c>
      <c r="O14" s="6">
        <v>0.5</v>
      </c>
      <c r="P14" s="4" t="s">
        <v>323</v>
      </c>
      <c r="Q14" s="5">
        <v>2.5</v>
      </c>
      <c r="R14" s="5">
        <v>4</v>
      </c>
      <c r="S14" s="5">
        <f t="shared" si="3"/>
        <v>6</v>
      </c>
      <c r="T14" s="5">
        <f t="shared" si="4"/>
        <v>10.5</v>
      </c>
      <c r="U14" s="7">
        <f t="shared" si="5"/>
        <v>3.5</v>
      </c>
      <c r="V14" s="7">
        <f t="shared" si="6"/>
        <v>6.5</v>
      </c>
      <c r="W14" s="4">
        <f t="shared" si="7"/>
        <v>8.25</v>
      </c>
      <c r="X14" s="4">
        <f t="shared" si="8"/>
        <v>2.25</v>
      </c>
      <c r="Y14">
        <v>1</v>
      </c>
      <c r="Z14" t="s">
        <v>352</v>
      </c>
      <c r="AA14" t="s">
        <v>356</v>
      </c>
    </row>
    <row r="15" spans="1:28" x14ac:dyDescent="0.25">
      <c r="A15" s="4" t="s">
        <v>7</v>
      </c>
      <c r="B15" s="4" t="str">
        <f t="shared" si="0"/>
        <v>U</v>
      </c>
      <c r="C15" s="4" t="s">
        <v>2</v>
      </c>
      <c r="D15" s="4" t="str">
        <f t="shared" si="1"/>
        <v>P</v>
      </c>
      <c r="E15" s="4" t="s">
        <v>181</v>
      </c>
      <c r="F15" s="4" t="str">
        <f t="shared" si="2"/>
        <v>Coa</v>
      </c>
      <c r="G15" s="4" t="s">
        <v>81</v>
      </c>
      <c r="H15" s="4" t="s">
        <v>239</v>
      </c>
      <c r="I15" s="4" t="s">
        <v>257</v>
      </c>
      <c r="J15" s="4" t="str">
        <f t="shared" si="9"/>
        <v>(P:U) Coal on-site transport: stockpiles: Leaching - GW quality, SW quality/TSS, TDS, pH, Pollutants (e.g. metals/trace elements/sulfides/phosphorous)</v>
      </c>
      <c r="K15" s="6">
        <v>4</v>
      </c>
      <c r="L15" s="6">
        <v>6</v>
      </c>
      <c r="M15" s="4" t="s">
        <v>316</v>
      </c>
      <c r="N15" s="6">
        <v>-0.5</v>
      </c>
      <c r="O15" s="6">
        <v>0.5</v>
      </c>
      <c r="P15" s="4" t="s">
        <v>323</v>
      </c>
      <c r="Q15" s="5">
        <v>2.5</v>
      </c>
      <c r="R15" s="5">
        <v>4</v>
      </c>
      <c r="S15" s="5">
        <f t="shared" si="3"/>
        <v>6</v>
      </c>
      <c r="T15" s="5">
        <f t="shared" si="4"/>
        <v>10.5</v>
      </c>
      <c r="U15" s="7">
        <f t="shared" si="5"/>
        <v>3.5</v>
      </c>
      <c r="V15" s="7">
        <f t="shared" si="6"/>
        <v>6.5</v>
      </c>
      <c r="W15" s="4">
        <f t="shared" si="7"/>
        <v>8.25</v>
      </c>
      <c r="X15" s="4">
        <f t="shared" si="8"/>
        <v>2.25</v>
      </c>
      <c r="Y15">
        <v>0</v>
      </c>
      <c r="Z15" t="s">
        <v>352</v>
      </c>
      <c r="AA15" t="s">
        <v>356</v>
      </c>
    </row>
    <row r="16" spans="1:28" x14ac:dyDescent="0.25">
      <c r="A16" s="4" t="s">
        <v>8</v>
      </c>
      <c r="B16" s="4" t="str">
        <f t="shared" si="0"/>
        <v>S</v>
      </c>
      <c r="C16" s="4" t="s">
        <v>2</v>
      </c>
      <c r="D16" s="4" t="str">
        <f t="shared" si="1"/>
        <v>P</v>
      </c>
      <c r="E16" s="4" t="s">
        <v>45</v>
      </c>
      <c r="F16" s="4" t="str">
        <f t="shared" si="2"/>
        <v>Tai</v>
      </c>
      <c r="G16" s="4" t="s">
        <v>81</v>
      </c>
      <c r="H16" s="4" t="s">
        <v>239</v>
      </c>
      <c r="I16" s="4" t="s">
        <v>257</v>
      </c>
      <c r="J16" s="4" t="str">
        <f t="shared" si="9"/>
        <v>(P:S) Tailings decant water dam: Leaching - GW quality, SW quality/TSS, TDS, pH, Pollutants (e.g. metals/trace elements/sulfides/phosphorous)</v>
      </c>
      <c r="K16" s="6">
        <v>3</v>
      </c>
      <c r="L16" s="6">
        <v>6</v>
      </c>
      <c r="M16" s="4" t="s">
        <v>314</v>
      </c>
      <c r="N16" s="6">
        <v>0</v>
      </c>
      <c r="O16" s="6">
        <v>0.5</v>
      </c>
      <c r="P16" s="4" t="s">
        <v>323</v>
      </c>
      <c r="Q16" s="5">
        <v>2.5</v>
      </c>
      <c r="R16" s="5">
        <v>4</v>
      </c>
      <c r="S16" s="5">
        <f t="shared" si="3"/>
        <v>5.5</v>
      </c>
      <c r="T16" s="5">
        <f t="shared" si="4"/>
        <v>10.5</v>
      </c>
      <c r="U16" s="7">
        <f t="shared" si="5"/>
        <v>3</v>
      </c>
      <c r="V16" s="7">
        <f t="shared" si="6"/>
        <v>6.5</v>
      </c>
      <c r="W16" s="4">
        <f t="shared" si="7"/>
        <v>8</v>
      </c>
      <c r="X16" s="4">
        <f t="shared" si="8"/>
        <v>2.5</v>
      </c>
      <c r="Y16">
        <v>1</v>
      </c>
      <c r="Z16" t="s">
        <v>352</v>
      </c>
      <c r="AA16" t="s">
        <v>356</v>
      </c>
    </row>
    <row r="17" spans="1:27" x14ac:dyDescent="0.25">
      <c r="A17" s="4" t="s">
        <v>6</v>
      </c>
      <c r="B17" s="4" t="str">
        <f t="shared" si="0"/>
        <v>O</v>
      </c>
      <c r="C17" s="4" t="s">
        <v>2</v>
      </c>
      <c r="D17" s="4" t="str">
        <f t="shared" si="1"/>
        <v>P</v>
      </c>
      <c r="E17" s="4" t="s">
        <v>192</v>
      </c>
      <c r="F17" s="4" t="str">
        <f t="shared" si="2"/>
        <v>Top</v>
      </c>
      <c r="G17" s="4" t="s">
        <v>101</v>
      </c>
      <c r="H17" s="4" t="s">
        <v>285</v>
      </c>
      <c r="I17" s="4" t="s">
        <v>306</v>
      </c>
      <c r="J17" s="4" t="str">
        <f t="shared" si="9"/>
        <v>(P:O) Topsoil excavation and storage: Runoff changes - GW quantity/volume (changed recharge), SW recharge (baseflow)/GW quantity, SW volume/quantity</v>
      </c>
      <c r="K17" s="6">
        <v>4</v>
      </c>
      <c r="L17" s="6">
        <v>7</v>
      </c>
      <c r="M17" s="4" t="s">
        <v>316</v>
      </c>
      <c r="N17" s="6">
        <v>-1.5</v>
      </c>
      <c r="O17" s="6">
        <v>-0.5</v>
      </c>
      <c r="P17" s="4" t="s">
        <v>323</v>
      </c>
      <c r="Q17" s="5">
        <v>3</v>
      </c>
      <c r="R17" s="5">
        <v>4</v>
      </c>
      <c r="S17" s="5">
        <f t="shared" si="3"/>
        <v>5.5</v>
      </c>
      <c r="T17" s="5">
        <f t="shared" si="4"/>
        <v>10.5</v>
      </c>
      <c r="U17" s="7">
        <f t="shared" si="5"/>
        <v>2.5</v>
      </c>
      <c r="V17" s="7">
        <f t="shared" si="6"/>
        <v>6.5</v>
      </c>
      <c r="W17" s="4">
        <f t="shared" si="7"/>
        <v>8</v>
      </c>
      <c r="X17" s="4">
        <f t="shared" si="8"/>
        <v>2.5</v>
      </c>
      <c r="Y17">
        <v>1</v>
      </c>
      <c r="Z17" t="s">
        <v>347</v>
      </c>
      <c r="AA17" t="s">
        <v>348</v>
      </c>
    </row>
    <row r="18" spans="1:27" x14ac:dyDescent="0.25">
      <c r="A18" s="4" t="s">
        <v>6</v>
      </c>
      <c r="B18" s="4" t="str">
        <f t="shared" si="0"/>
        <v>O</v>
      </c>
      <c r="C18" s="4" t="s">
        <v>4</v>
      </c>
      <c r="D18" s="4" t="str">
        <f t="shared" si="1"/>
        <v>M</v>
      </c>
      <c r="E18" s="4" t="s">
        <v>197</v>
      </c>
      <c r="F18" s="4" t="str">
        <f t="shared" si="2"/>
        <v>Pos</v>
      </c>
      <c r="G18" s="4" t="s">
        <v>113</v>
      </c>
      <c r="H18" s="4" t="s">
        <v>286</v>
      </c>
      <c r="I18" s="4" t="s">
        <v>245</v>
      </c>
      <c r="J18" s="4" t="str">
        <f t="shared" si="9"/>
        <v>(M:O) Post-closure water filling the pit: Artificial point of recharge - GW quantity/volume, GW quality/GW quantity, TDS</v>
      </c>
      <c r="K18" s="6">
        <v>5</v>
      </c>
      <c r="L18" s="6">
        <v>6</v>
      </c>
      <c r="M18" s="4" t="s">
        <v>316</v>
      </c>
      <c r="N18" s="6">
        <v>-1</v>
      </c>
      <c r="O18" s="6">
        <v>0</v>
      </c>
      <c r="P18" s="4" t="s">
        <v>323</v>
      </c>
      <c r="Q18" s="5">
        <v>2.5</v>
      </c>
      <c r="R18" s="5">
        <v>3.5</v>
      </c>
      <c r="S18" s="5">
        <f t="shared" si="3"/>
        <v>6.5</v>
      </c>
      <c r="T18" s="5">
        <f t="shared" si="4"/>
        <v>9.5</v>
      </c>
      <c r="U18" s="7">
        <f t="shared" si="5"/>
        <v>4</v>
      </c>
      <c r="V18" s="7">
        <f t="shared" si="6"/>
        <v>6</v>
      </c>
      <c r="W18" s="4">
        <f t="shared" si="7"/>
        <v>8</v>
      </c>
      <c r="X18" s="4">
        <f t="shared" si="8"/>
        <v>1.5</v>
      </c>
      <c r="Y18">
        <v>1</v>
      </c>
      <c r="Z18" t="s">
        <v>347</v>
      </c>
      <c r="AA18" t="s">
        <v>350</v>
      </c>
    </row>
    <row r="19" spans="1:27" x14ac:dyDescent="0.25">
      <c r="A19" s="4" t="s">
        <v>7</v>
      </c>
      <c r="B19" s="4" t="str">
        <f t="shared" si="0"/>
        <v>U</v>
      </c>
      <c r="C19" s="4" t="s">
        <v>2</v>
      </c>
      <c r="D19" s="4" t="str">
        <f t="shared" si="1"/>
        <v>P</v>
      </c>
      <c r="E19" s="4" t="s">
        <v>165</v>
      </c>
      <c r="F19" s="4" t="str">
        <f t="shared" si="2"/>
        <v>Sub</v>
      </c>
      <c r="G19" s="4" t="s">
        <v>166</v>
      </c>
      <c r="H19" s="4" t="s">
        <v>299</v>
      </c>
      <c r="I19" s="4" t="s">
        <v>309</v>
      </c>
      <c r="J19" s="4" t="str">
        <f t="shared" si="9"/>
        <v>(P:U) Subsidence management and monitoring: Poor management and monitoring - SW flow, SW directional characteristics, SW quality, GW flow, GW level, GW directional characteristics/SW flow, SW directional characteristics, GW flow, GW level</v>
      </c>
      <c r="K19" s="6">
        <v>4</v>
      </c>
      <c r="L19" s="6">
        <v>8</v>
      </c>
      <c r="M19" s="4" t="s">
        <v>318</v>
      </c>
      <c r="N19" s="6">
        <v>-1</v>
      </c>
      <c r="O19" s="6">
        <v>0</v>
      </c>
      <c r="P19" s="4" t="s">
        <v>324</v>
      </c>
      <c r="Q19" s="5">
        <v>1.5</v>
      </c>
      <c r="R19" s="5">
        <v>2.5</v>
      </c>
      <c r="S19" s="5">
        <f t="shared" si="3"/>
        <v>4.5</v>
      </c>
      <c r="T19" s="5">
        <f t="shared" si="4"/>
        <v>10.5</v>
      </c>
      <c r="U19" s="7">
        <f t="shared" si="5"/>
        <v>3</v>
      </c>
      <c r="V19" s="7">
        <f t="shared" si="6"/>
        <v>8</v>
      </c>
      <c r="W19" s="4">
        <f t="shared" si="7"/>
        <v>7.5</v>
      </c>
      <c r="X19" s="4">
        <f t="shared" si="8"/>
        <v>3</v>
      </c>
      <c r="Y19">
        <v>0</v>
      </c>
      <c r="Z19" t="s">
        <v>352</v>
      </c>
      <c r="AA19" t="s">
        <v>354</v>
      </c>
    </row>
    <row r="20" spans="1:27" x14ac:dyDescent="0.25">
      <c r="A20" s="4" t="s">
        <v>6</v>
      </c>
      <c r="B20" s="4" t="str">
        <f t="shared" si="0"/>
        <v>O</v>
      </c>
      <c r="C20" s="4" t="s">
        <v>4</v>
      </c>
      <c r="D20" s="4" t="str">
        <f t="shared" si="1"/>
        <v>M</v>
      </c>
      <c r="E20" s="4" t="s">
        <v>23</v>
      </c>
      <c r="F20" s="4" t="str">
        <f t="shared" si="2"/>
        <v>Pit</v>
      </c>
      <c r="G20" s="4" t="s">
        <v>234</v>
      </c>
      <c r="H20" s="4" t="s">
        <v>300</v>
      </c>
      <c r="I20" s="4" t="s">
        <v>307</v>
      </c>
      <c r="J20" s="4" t="str">
        <f t="shared" si="9"/>
        <v>(M:O) Pit backfill: Compaction / settlement - SW directional characteristics, GW directional characteristics/SW flow, SW volume/quantity, GW level</v>
      </c>
      <c r="K20" s="6">
        <v>4</v>
      </c>
      <c r="L20" s="6">
        <v>6</v>
      </c>
      <c r="M20" s="4" t="s">
        <v>111</v>
      </c>
      <c r="N20" s="6">
        <v>-0.5</v>
      </c>
      <c r="O20" s="6">
        <v>1</v>
      </c>
      <c r="P20" s="4" t="s">
        <v>323</v>
      </c>
      <c r="Q20" s="5">
        <v>1</v>
      </c>
      <c r="R20" s="5">
        <v>3</v>
      </c>
      <c r="S20" s="5">
        <f t="shared" si="3"/>
        <v>4.5</v>
      </c>
      <c r="T20" s="5">
        <f t="shared" si="4"/>
        <v>10</v>
      </c>
      <c r="U20" s="7">
        <f t="shared" si="5"/>
        <v>3.5</v>
      </c>
      <c r="V20" s="7">
        <f t="shared" si="6"/>
        <v>7</v>
      </c>
      <c r="W20" s="4">
        <f t="shared" si="7"/>
        <v>7.25</v>
      </c>
      <c r="X20" s="4">
        <f t="shared" si="8"/>
        <v>2.75</v>
      </c>
      <c r="Y20">
        <v>0</v>
      </c>
      <c r="Z20" t="s">
        <v>352</v>
      </c>
      <c r="AA20" t="s">
        <v>354</v>
      </c>
    </row>
    <row r="21" spans="1:27" x14ac:dyDescent="0.25">
      <c r="A21" s="4" t="s">
        <v>6</v>
      </c>
      <c r="B21" s="4" t="str">
        <f t="shared" si="0"/>
        <v>O</v>
      </c>
      <c r="C21" s="4" t="s">
        <v>4</v>
      </c>
      <c r="D21" s="4" t="str">
        <f t="shared" si="1"/>
        <v>M</v>
      </c>
      <c r="E21" s="4" t="s">
        <v>197</v>
      </c>
      <c r="F21" s="4" t="str">
        <f t="shared" si="2"/>
        <v>Pos</v>
      </c>
      <c r="G21" s="4" t="s">
        <v>112</v>
      </c>
      <c r="H21" s="4" t="s">
        <v>114</v>
      </c>
      <c r="I21" s="4" t="s">
        <v>257</v>
      </c>
      <c r="J21" s="4" t="str">
        <f t="shared" si="9"/>
        <v>(M:O) Post-closure water filling the pit: Enhanced aquifer interconnectivity - GW quality/TSS, TDS, pH, Pollutants (e.g. metals/trace elements/sulfides/phosphorous)</v>
      </c>
      <c r="K21" s="6">
        <v>4</v>
      </c>
      <c r="L21" s="6">
        <v>7</v>
      </c>
      <c r="M21" s="4" t="s">
        <v>316</v>
      </c>
      <c r="N21" s="6">
        <v>-2.5</v>
      </c>
      <c r="O21" s="6">
        <v>-0.5</v>
      </c>
      <c r="P21" s="4" t="s">
        <v>323</v>
      </c>
      <c r="Q21" s="5">
        <v>2.5</v>
      </c>
      <c r="R21" s="5">
        <v>4</v>
      </c>
      <c r="S21" s="5">
        <f t="shared" si="3"/>
        <v>4</v>
      </c>
      <c r="T21" s="5">
        <f t="shared" si="4"/>
        <v>10.5</v>
      </c>
      <c r="U21" s="7">
        <f t="shared" si="5"/>
        <v>1.5</v>
      </c>
      <c r="V21" s="7">
        <f t="shared" si="6"/>
        <v>6.5</v>
      </c>
      <c r="W21" s="4">
        <f t="shared" si="7"/>
        <v>7.25</v>
      </c>
      <c r="X21" s="4">
        <f t="shared" si="8"/>
        <v>3.25</v>
      </c>
      <c r="Y21">
        <v>0</v>
      </c>
      <c r="Z21" t="s">
        <v>347</v>
      </c>
      <c r="AA21" t="s">
        <v>350</v>
      </c>
    </row>
    <row r="22" spans="1:27" x14ac:dyDescent="0.25">
      <c r="A22" s="4" t="s">
        <v>6</v>
      </c>
      <c r="B22" s="4" t="str">
        <f t="shared" si="0"/>
        <v>O</v>
      </c>
      <c r="C22" s="4" t="s">
        <v>3</v>
      </c>
      <c r="D22" s="4" t="str">
        <f t="shared" si="1"/>
        <v>D</v>
      </c>
      <c r="E22" s="4" t="s">
        <v>26</v>
      </c>
      <c r="F22" s="4" t="str">
        <f t="shared" si="2"/>
        <v>Rai</v>
      </c>
      <c r="G22" s="4" t="s">
        <v>87</v>
      </c>
      <c r="H22" s="4" t="s">
        <v>287</v>
      </c>
      <c r="I22" s="4" t="s">
        <v>93</v>
      </c>
      <c r="J22" s="4" t="str">
        <f t="shared" si="9"/>
        <v>(D:O) Rainwater and runoff diversion: Change to natural surface drainage - SW volume/quantity, SW quality, GW quantity/volume/TSS, SW flow, GW flow</v>
      </c>
      <c r="K22" s="6">
        <v>5</v>
      </c>
      <c r="L22" s="6">
        <v>7</v>
      </c>
      <c r="M22" s="4" t="s">
        <v>316</v>
      </c>
      <c r="N22" s="6">
        <v>1</v>
      </c>
      <c r="O22" s="6">
        <v>2</v>
      </c>
      <c r="P22" s="4" t="s">
        <v>323</v>
      </c>
      <c r="Q22" s="5">
        <v>-0.5</v>
      </c>
      <c r="R22" s="5">
        <v>-0.5</v>
      </c>
      <c r="S22" s="5">
        <f t="shared" si="3"/>
        <v>5.5</v>
      </c>
      <c r="T22" s="5">
        <f t="shared" si="4"/>
        <v>8.5</v>
      </c>
      <c r="U22" s="7">
        <f t="shared" si="5"/>
        <v>6</v>
      </c>
      <c r="V22" s="7">
        <f t="shared" si="6"/>
        <v>9</v>
      </c>
      <c r="W22" s="4">
        <f t="shared" si="7"/>
        <v>7</v>
      </c>
      <c r="X22" s="4">
        <f t="shared" si="8"/>
        <v>1.5</v>
      </c>
      <c r="Y22">
        <v>1</v>
      </c>
      <c r="Z22" t="s">
        <v>347</v>
      </c>
      <c r="AA22" t="s">
        <v>348</v>
      </c>
    </row>
    <row r="23" spans="1:27" x14ac:dyDescent="0.25">
      <c r="A23" s="4" t="s">
        <v>6</v>
      </c>
      <c r="B23" s="4" t="str">
        <f t="shared" si="0"/>
        <v>O</v>
      </c>
      <c r="C23" s="4" t="s">
        <v>3</v>
      </c>
      <c r="D23" s="4" t="str">
        <f t="shared" si="1"/>
        <v>D</v>
      </c>
      <c r="E23" s="4" t="s">
        <v>201</v>
      </c>
      <c r="F23" s="4" t="str">
        <f t="shared" si="2"/>
        <v>Dam</v>
      </c>
      <c r="G23" s="4" t="s">
        <v>59</v>
      </c>
      <c r="H23" s="4" t="s">
        <v>287</v>
      </c>
      <c r="I23" s="4" t="s">
        <v>93</v>
      </c>
      <c r="J23" s="4" t="str">
        <f t="shared" si="9"/>
        <v>(D:O) Dam construction for freshwater storage: Disruption of natural surface drainage - SW volume/quantity, SW quality, GW quantity/volume/TSS, SW flow, GW flow</v>
      </c>
      <c r="K23" s="6">
        <v>4</v>
      </c>
      <c r="L23" s="6">
        <v>6</v>
      </c>
      <c r="M23" s="4" t="s">
        <v>316</v>
      </c>
      <c r="N23" s="6">
        <v>0</v>
      </c>
      <c r="O23" s="6">
        <v>1</v>
      </c>
      <c r="P23" s="4" t="s">
        <v>323</v>
      </c>
      <c r="Q23" s="5">
        <v>0</v>
      </c>
      <c r="R23" s="5">
        <v>3</v>
      </c>
      <c r="S23" s="5">
        <f t="shared" si="3"/>
        <v>4</v>
      </c>
      <c r="T23" s="5">
        <f t="shared" si="4"/>
        <v>10</v>
      </c>
      <c r="U23" s="7">
        <f t="shared" si="5"/>
        <v>4</v>
      </c>
      <c r="V23" s="7">
        <f t="shared" si="6"/>
        <v>7</v>
      </c>
      <c r="W23" s="4">
        <f t="shared" si="7"/>
        <v>7</v>
      </c>
      <c r="X23" s="4">
        <f t="shared" si="8"/>
        <v>3</v>
      </c>
      <c r="Y23">
        <v>1</v>
      </c>
      <c r="Z23" t="s">
        <v>352</v>
      </c>
      <c r="AA23" t="s">
        <v>354</v>
      </c>
    </row>
    <row r="24" spans="1:27" x14ac:dyDescent="0.25">
      <c r="A24" s="4" t="s">
        <v>6</v>
      </c>
      <c r="B24" s="4" t="str">
        <f t="shared" si="0"/>
        <v>O</v>
      </c>
      <c r="C24" s="4" t="s">
        <v>3</v>
      </c>
      <c r="D24" s="4" t="str">
        <f t="shared" si="1"/>
        <v>D</v>
      </c>
      <c r="E24" s="4" t="s">
        <v>91</v>
      </c>
      <c r="F24" s="4" t="str">
        <f t="shared" si="2"/>
        <v>Dam</v>
      </c>
      <c r="G24" s="4" t="s">
        <v>59</v>
      </c>
      <c r="H24" s="4" t="s">
        <v>287</v>
      </c>
      <c r="I24" s="4" t="s">
        <v>93</v>
      </c>
      <c r="J24" s="4" t="str">
        <f t="shared" si="9"/>
        <v>(D:O) Dam construction for tailings storage: Disruption of natural surface drainage - SW volume/quantity, SW quality, GW quantity/volume/TSS, SW flow, GW flow</v>
      </c>
      <c r="K24" s="6">
        <v>4</v>
      </c>
      <c r="L24" s="6">
        <v>6</v>
      </c>
      <c r="M24" s="4" t="s">
        <v>316</v>
      </c>
      <c r="N24" s="6">
        <v>0</v>
      </c>
      <c r="O24" s="6">
        <v>1</v>
      </c>
      <c r="P24" s="4" t="s">
        <v>323</v>
      </c>
      <c r="Q24" s="5">
        <v>0</v>
      </c>
      <c r="R24" s="5">
        <v>3</v>
      </c>
      <c r="S24" s="5">
        <f t="shared" si="3"/>
        <v>4</v>
      </c>
      <c r="T24" s="5">
        <f t="shared" si="4"/>
        <v>10</v>
      </c>
      <c r="U24" s="7">
        <f t="shared" si="5"/>
        <v>4</v>
      </c>
      <c r="V24" s="7">
        <f t="shared" si="6"/>
        <v>7</v>
      </c>
      <c r="W24" s="4">
        <f t="shared" si="7"/>
        <v>7</v>
      </c>
      <c r="X24" s="4">
        <f t="shared" si="8"/>
        <v>3</v>
      </c>
      <c r="Y24">
        <v>1</v>
      </c>
      <c r="Z24" t="s">
        <v>352</v>
      </c>
      <c r="AA24" t="s">
        <v>354</v>
      </c>
    </row>
    <row r="25" spans="1:27" x14ac:dyDescent="0.25">
      <c r="A25" s="4" t="s">
        <v>7</v>
      </c>
      <c r="B25" s="4" t="str">
        <f t="shared" si="0"/>
        <v>U</v>
      </c>
      <c r="C25" s="4" t="s">
        <v>3</v>
      </c>
      <c r="D25" s="4" t="str">
        <f t="shared" si="1"/>
        <v>D</v>
      </c>
      <c r="E25" s="4" t="s">
        <v>276</v>
      </c>
      <c r="F25" s="4" t="str">
        <f t="shared" si="2"/>
        <v>Dev</v>
      </c>
      <c r="G25" s="4" t="s">
        <v>173</v>
      </c>
      <c r="H25" s="4" t="s">
        <v>133</v>
      </c>
      <c r="I25" s="4" t="s">
        <v>303</v>
      </c>
      <c r="J25" s="4" t="str">
        <f t="shared" si="9"/>
        <v>(D:U) Development of mine panels (construction of roadways): GW dewatering - GW level/GW level, change in GW pressure, GW quality</v>
      </c>
      <c r="K25" s="6">
        <v>3</v>
      </c>
      <c r="L25" s="6">
        <v>5</v>
      </c>
      <c r="M25" s="4" t="s">
        <v>316</v>
      </c>
      <c r="N25" s="6">
        <v>0</v>
      </c>
      <c r="O25" s="6">
        <v>1</v>
      </c>
      <c r="P25" s="4" t="s">
        <v>323</v>
      </c>
      <c r="Q25" s="5">
        <v>2</v>
      </c>
      <c r="R25" s="5">
        <v>3</v>
      </c>
      <c r="S25" s="5">
        <f t="shared" si="3"/>
        <v>5</v>
      </c>
      <c r="T25" s="5">
        <f t="shared" si="4"/>
        <v>9</v>
      </c>
      <c r="U25" s="7">
        <f t="shared" si="5"/>
        <v>3</v>
      </c>
      <c r="V25" s="7">
        <f t="shared" si="6"/>
        <v>6</v>
      </c>
      <c r="W25" s="4">
        <f t="shared" si="7"/>
        <v>7</v>
      </c>
      <c r="X25" s="4">
        <f t="shared" si="8"/>
        <v>2</v>
      </c>
      <c r="Y25">
        <v>1</v>
      </c>
      <c r="Z25" t="s">
        <v>347</v>
      </c>
      <c r="AA25" t="s">
        <v>349</v>
      </c>
    </row>
    <row r="26" spans="1:27" x14ac:dyDescent="0.25">
      <c r="A26" s="4" t="s">
        <v>6</v>
      </c>
      <c r="B26" s="4" t="str">
        <f t="shared" si="0"/>
        <v>O</v>
      </c>
      <c r="C26" s="4" t="s">
        <v>2</v>
      </c>
      <c r="D26" s="4" t="str">
        <f t="shared" si="1"/>
        <v>P</v>
      </c>
      <c r="E26" s="4" t="s">
        <v>105</v>
      </c>
      <c r="F26" s="4" t="str">
        <f t="shared" si="2"/>
        <v>Pit</v>
      </c>
      <c r="G26" s="4" t="s">
        <v>103</v>
      </c>
      <c r="H26" s="4" t="s">
        <v>289</v>
      </c>
      <c r="I26" s="4" t="s">
        <v>302</v>
      </c>
      <c r="J26" s="4" t="str">
        <f t="shared" si="9"/>
        <v>(P:O) Pit wall (stabilisation) dewatering, treatment, reuse and disposal : Deliberate - GW flow, GW directional characteristics, GW quantity/volume, change in GW pressure, SW flow/GW flow, change in GW pressure, SW flow</v>
      </c>
      <c r="K26" s="6">
        <v>6</v>
      </c>
      <c r="L26" s="6">
        <v>8</v>
      </c>
      <c r="M26" s="4" t="s">
        <v>316</v>
      </c>
      <c r="N26" s="6">
        <v>-2</v>
      </c>
      <c r="O26" s="6">
        <v>-1</v>
      </c>
      <c r="P26" s="4" t="s">
        <v>104</v>
      </c>
      <c r="Q26" s="5">
        <v>0.5</v>
      </c>
      <c r="R26" s="5">
        <v>2</v>
      </c>
      <c r="S26" s="5">
        <f t="shared" si="3"/>
        <v>4.5</v>
      </c>
      <c r="T26" s="5">
        <f t="shared" si="4"/>
        <v>9</v>
      </c>
      <c r="U26" s="7">
        <f t="shared" si="5"/>
        <v>4</v>
      </c>
      <c r="V26" s="7">
        <f t="shared" si="6"/>
        <v>7</v>
      </c>
      <c r="W26" s="4">
        <f t="shared" si="7"/>
        <v>6.75</v>
      </c>
      <c r="X26" s="4">
        <f t="shared" si="8"/>
        <v>2.25</v>
      </c>
      <c r="Y26">
        <v>1</v>
      </c>
      <c r="Z26" t="s">
        <v>347</v>
      </c>
      <c r="AA26" t="s">
        <v>349</v>
      </c>
    </row>
    <row r="27" spans="1:27" x14ac:dyDescent="0.25">
      <c r="A27" s="4" t="s">
        <v>6</v>
      </c>
      <c r="B27" s="4" t="str">
        <f t="shared" si="0"/>
        <v>O</v>
      </c>
      <c r="C27" s="4" t="s">
        <v>3</v>
      </c>
      <c r="D27" s="4" t="str">
        <f t="shared" si="1"/>
        <v>D</v>
      </c>
      <c r="E27" s="4" t="s">
        <v>18</v>
      </c>
      <c r="F27" s="4" t="str">
        <f t="shared" si="2"/>
        <v>Gro</v>
      </c>
      <c r="G27" s="4" t="s">
        <v>97</v>
      </c>
      <c r="H27" s="4" t="s">
        <v>171</v>
      </c>
      <c r="I27" s="4" t="s">
        <v>279</v>
      </c>
      <c r="J27" s="4" t="str">
        <f t="shared" si="9"/>
        <v>(D:O) Groundwater monitoring bore construction: Incomplete/compromised cementing/casing (linking aquifers) - GW composition, GW quality/GW composition, Hydrocarbons</v>
      </c>
      <c r="K27" s="6">
        <v>3</v>
      </c>
      <c r="L27" s="6">
        <v>4</v>
      </c>
      <c r="M27" s="4" t="s">
        <v>98</v>
      </c>
      <c r="N27" s="6">
        <v>-0.5</v>
      </c>
      <c r="O27" s="6">
        <v>0.5</v>
      </c>
      <c r="P27" s="4" t="s">
        <v>321</v>
      </c>
      <c r="Q27" s="5">
        <v>2.5</v>
      </c>
      <c r="R27" s="5">
        <v>4</v>
      </c>
      <c r="S27" s="5">
        <f t="shared" si="3"/>
        <v>5</v>
      </c>
      <c r="T27" s="5">
        <f t="shared" si="4"/>
        <v>8.5</v>
      </c>
      <c r="U27" s="7">
        <f t="shared" si="5"/>
        <v>2.5</v>
      </c>
      <c r="V27" s="7">
        <f t="shared" si="6"/>
        <v>4.5</v>
      </c>
      <c r="W27" s="4">
        <f t="shared" si="7"/>
        <v>6.75</v>
      </c>
      <c r="X27" s="4">
        <f t="shared" si="8"/>
        <v>1.75</v>
      </c>
      <c r="Y27">
        <v>0</v>
      </c>
      <c r="Z27" t="s">
        <v>352</v>
      </c>
      <c r="AA27" t="s">
        <v>359</v>
      </c>
    </row>
    <row r="28" spans="1:27" x14ac:dyDescent="0.25">
      <c r="A28" s="4" t="s">
        <v>6</v>
      </c>
      <c r="B28" s="4" t="str">
        <f t="shared" si="0"/>
        <v>O</v>
      </c>
      <c r="C28" s="4" t="s">
        <v>2</v>
      </c>
      <c r="D28" s="4" t="str">
        <f t="shared" si="1"/>
        <v>P</v>
      </c>
      <c r="E28" s="4" t="s">
        <v>183</v>
      </c>
      <c r="F28" s="4" t="str">
        <f t="shared" si="2"/>
        <v>Gro</v>
      </c>
      <c r="G28" s="4" t="s">
        <v>97</v>
      </c>
      <c r="H28" s="4" t="s">
        <v>171</v>
      </c>
      <c r="I28" s="4" t="s">
        <v>279</v>
      </c>
      <c r="J28" s="4" t="str">
        <f t="shared" si="9"/>
        <v>(P:O) Groundwater monitoring bore construction or expansion: Incomplete/compromised cementing/casing (linking aquifers) - GW composition, GW quality/GW composition, Hydrocarbons</v>
      </c>
      <c r="K28" s="6">
        <v>3</v>
      </c>
      <c r="L28" s="6">
        <v>4</v>
      </c>
      <c r="M28" s="4" t="s">
        <v>98</v>
      </c>
      <c r="N28" s="6">
        <v>-0.5</v>
      </c>
      <c r="O28" s="6">
        <v>0.5</v>
      </c>
      <c r="P28" s="4" t="s">
        <v>321</v>
      </c>
      <c r="Q28" s="5">
        <v>2.5</v>
      </c>
      <c r="R28" s="5">
        <v>4</v>
      </c>
      <c r="S28" s="5">
        <f t="shared" si="3"/>
        <v>5</v>
      </c>
      <c r="T28" s="5">
        <f t="shared" si="4"/>
        <v>8.5</v>
      </c>
      <c r="U28" s="7">
        <f t="shared" si="5"/>
        <v>2.5</v>
      </c>
      <c r="V28" s="7">
        <f t="shared" si="6"/>
        <v>4.5</v>
      </c>
      <c r="W28" s="4">
        <f t="shared" si="7"/>
        <v>6.75</v>
      </c>
      <c r="X28" s="4">
        <f t="shared" si="8"/>
        <v>1.75</v>
      </c>
      <c r="Y28">
        <v>0</v>
      </c>
      <c r="Z28" t="s">
        <v>352</v>
      </c>
      <c r="AA28" t="s">
        <v>359</v>
      </c>
    </row>
    <row r="29" spans="1:27" x14ac:dyDescent="0.25">
      <c r="A29" s="4" t="s">
        <v>6</v>
      </c>
      <c r="B29" s="4" t="str">
        <f t="shared" si="0"/>
        <v>O</v>
      </c>
      <c r="C29" s="4" t="s">
        <v>3</v>
      </c>
      <c r="D29" s="4" t="str">
        <f t="shared" si="1"/>
        <v>D</v>
      </c>
      <c r="E29" s="4" t="s">
        <v>22</v>
      </c>
      <c r="F29" s="4" t="str">
        <f t="shared" si="2"/>
        <v>Was</v>
      </c>
      <c r="G29" s="4" t="s">
        <v>220</v>
      </c>
      <c r="H29" s="4" t="s">
        <v>298</v>
      </c>
      <c r="I29" s="4" t="s">
        <v>93</v>
      </c>
      <c r="J29" s="4" t="str">
        <f t="shared" si="9"/>
        <v>(D:O) Waste rock blasting, excavation and storage: Disruption of natural surface drainage: Pit - SW directional characteristics, SW volume/quantity, SW quality, GW directional characteristics, GW quantity/volume, GW quality/TSS, SW flow, GW flow</v>
      </c>
      <c r="K29" s="6">
        <v>4</v>
      </c>
      <c r="L29" s="6">
        <v>7</v>
      </c>
      <c r="M29" s="4" t="s">
        <v>316</v>
      </c>
      <c r="N29" s="6">
        <v>-1</v>
      </c>
      <c r="O29" s="6">
        <v>0</v>
      </c>
      <c r="P29" s="4" t="s">
        <v>323</v>
      </c>
      <c r="Q29" s="5">
        <v>0</v>
      </c>
      <c r="R29" s="5">
        <v>3</v>
      </c>
      <c r="S29" s="5">
        <f t="shared" si="3"/>
        <v>3</v>
      </c>
      <c r="T29" s="5">
        <f t="shared" si="4"/>
        <v>10</v>
      </c>
      <c r="U29" s="7">
        <f t="shared" si="5"/>
        <v>3</v>
      </c>
      <c r="V29" s="7">
        <f t="shared" si="6"/>
        <v>7</v>
      </c>
      <c r="W29" s="4">
        <f t="shared" si="7"/>
        <v>6.5</v>
      </c>
      <c r="X29" s="4">
        <f t="shared" si="8"/>
        <v>3.5</v>
      </c>
      <c r="Y29">
        <v>1</v>
      </c>
      <c r="Z29" t="s">
        <v>352</v>
      </c>
      <c r="AA29" t="s">
        <v>354</v>
      </c>
    </row>
    <row r="30" spans="1:27" x14ac:dyDescent="0.25">
      <c r="A30" s="4" t="s">
        <v>6</v>
      </c>
      <c r="B30" s="4" t="str">
        <f t="shared" si="0"/>
        <v>O</v>
      </c>
      <c r="C30" s="4" t="s">
        <v>1</v>
      </c>
      <c r="D30" s="4" t="str">
        <f t="shared" si="1"/>
        <v>E</v>
      </c>
      <c r="E30" s="4" t="s">
        <v>82</v>
      </c>
      <c r="F30" s="4" t="str">
        <f t="shared" si="2"/>
        <v>Aba</v>
      </c>
      <c r="G30" s="4" t="s">
        <v>83</v>
      </c>
      <c r="H30" s="4" t="s">
        <v>171</v>
      </c>
      <c r="I30" s="4" t="s">
        <v>279</v>
      </c>
      <c r="J30" s="4" t="str">
        <f t="shared" si="9"/>
        <v>(E:O) Abandonment: Bore leakage between aquifers - GW composition, GW quality/GW composition, Hydrocarbons</v>
      </c>
      <c r="K30" s="6">
        <v>3</v>
      </c>
      <c r="L30" s="6">
        <v>6</v>
      </c>
      <c r="M30" s="4" t="s">
        <v>319</v>
      </c>
      <c r="N30" s="6">
        <v>-2</v>
      </c>
      <c r="O30" s="6">
        <v>-0.5</v>
      </c>
      <c r="P30" s="4" t="s">
        <v>321</v>
      </c>
      <c r="Q30" s="5">
        <v>2.5</v>
      </c>
      <c r="R30" s="5">
        <v>4</v>
      </c>
      <c r="S30" s="5">
        <f t="shared" si="3"/>
        <v>3.5</v>
      </c>
      <c r="T30" s="5">
        <f t="shared" si="4"/>
        <v>9.5</v>
      </c>
      <c r="U30" s="7">
        <f t="shared" si="5"/>
        <v>1</v>
      </c>
      <c r="V30" s="7">
        <f t="shared" si="6"/>
        <v>5.5</v>
      </c>
      <c r="W30" s="4">
        <f t="shared" si="7"/>
        <v>6.5</v>
      </c>
      <c r="X30" s="4">
        <f t="shared" si="8"/>
        <v>3</v>
      </c>
      <c r="Y30">
        <v>1</v>
      </c>
      <c r="Z30" t="s">
        <v>352</v>
      </c>
      <c r="AA30" t="s">
        <v>359</v>
      </c>
    </row>
    <row r="31" spans="1:27" x14ac:dyDescent="0.25">
      <c r="A31" s="4" t="s">
        <v>7</v>
      </c>
      <c r="B31" s="4" t="str">
        <f t="shared" si="0"/>
        <v>U</v>
      </c>
      <c r="C31" s="4" t="s">
        <v>1</v>
      </c>
      <c r="D31" s="4" t="str">
        <f t="shared" si="1"/>
        <v>E</v>
      </c>
      <c r="E31" s="4" t="s">
        <v>82</v>
      </c>
      <c r="F31" s="4" t="str">
        <f t="shared" si="2"/>
        <v>Aba</v>
      </c>
      <c r="G31" s="4" t="s">
        <v>83</v>
      </c>
      <c r="H31" s="4" t="s">
        <v>171</v>
      </c>
      <c r="I31" s="4" t="s">
        <v>279</v>
      </c>
      <c r="J31" s="4" t="str">
        <f t="shared" si="9"/>
        <v>(E:U) Abandonment: Bore leakage between aquifers - GW composition, GW quality/GW composition, Hydrocarbons</v>
      </c>
      <c r="K31" s="6">
        <v>3</v>
      </c>
      <c r="L31" s="6">
        <v>6</v>
      </c>
      <c r="M31" s="4" t="s">
        <v>319</v>
      </c>
      <c r="N31" s="6">
        <v>-2</v>
      </c>
      <c r="O31" s="6">
        <v>-0.5</v>
      </c>
      <c r="P31" s="4" t="s">
        <v>321</v>
      </c>
      <c r="Q31" s="5">
        <v>2.5</v>
      </c>
      <c r="R31" s="5">
        <v>4</v>
      </c>
      <c r="S31" s="5">
        <f t="shared" si="3"/>
        <v>3.5</v>
      </c>
      <c r="T31" s="5">
        <f t="shared" si="4"/>
        <v>9.5</v>
      </c>
      <c r="U31" s="7">
        <f t="shared" si="5"/>
        <v>1</v>
      </c>
      <c r="V31" s="7">
        <f t="shared" si="6"/>
        <v>5.5</v>
      </c>
      <c r="W31" s="4">
        <f t="shared" si="7"/>
        <v>6.5</v>
      </c>
      <c r="X31" s="4">
        <f t="shared" si="8"/>
        <v>3</v>
      </c>
      <c r="Y31">
        <v>1</v>
      </c>
      <c r="Z31" t="s">
        <v>352</v>
      </c>
      <c r="AA31" t="s">
        <v>359</v>
      </c>
    </row>
    <row r="32" spans="1:27" x14ac:dyDescent="0.25">
      <c r="A32" s="4" t="s">
        <v>7</v>
      </c>
      <c r="B32" s="4" t="str">
        <f t="shared" si="0"/>
        <v>U</v>
      </c>
      <c r="C32" s="4" t="s">
        <v>2</v>
      </c>
      <c r="D32" s="4" t="str">
        <f t="shared" si="1"/>
        <v>P</v>
      </c>
      <c r="E32" s="4" t="s">
        <v>150</v>
      </c>
      <c r="F32" s="4" t="str">
        <f t="shared" si="2"/>
        <v>Gas</v>
      </c>
      <c r="G32" s="4" t="s">
        <v>151</v>
      </c>
      <c r="H32" s="4" t="s">
        <v>171</v>
      </c>
      <c r="I32" s="4" t="s">
        <v>279</v>
      </c>
      <c r="J32" s="4" t="str">
        <f t="shared" si="9"/>
        <v>(P:U) Gas post-drainage, surface to goaf: abandonment: Leakage between aquifers - GW composition, GW quality/GW composition, Hydrocarbons</v>
      </c>
      <c r="K32" s="6">
        <v>3</v>
      </c>
      <c r="L32" s="6">
        <v>5</v>
      </c>
      <c r="M32" s="4" t="s">
        <v>319</v>
      </c>
      <c r="N32" s="6">
        <v>-1.5</v>
      </c>
      <c r="O32" s="6">
        <v>0</v>
      </c>
      <c r="P32" s="4" t="s">
        <v>321</v>
      </c>
      <c r="Q32" s="5">
        <v>2.5</v>
      </c>
      <c r="R32" s="5">
        <v>4</v>
      </c>
      <c r="S32" s="5">
        <f t="shared" si="3"/>
        <v>4</v>
      </c>
      <c r="T32" s="5">
        <f t="shared" si="4"/>
        <v>9</v>
      </c>
      <c r="U32" s="7">
        <f t="shared" si="5"/>
        <v>1.5</v>
      </c>
      <c r="V32" s="7">
        <f t="shared" si="6"/>
        <v>5</v>
      </c>
      <c r="W32" s="4">
        <f t="shared" si="7"/>
        <v>6.5</v>
      </c>
      <c r="X32" s="4">
        <f t="shared" si="8"/>
        <v>2.5</v>
      </c>
      <c r="Y32">
        <v>1</v>
      </c>
      <c r="Z32" t="s">
        <v>352</v>
      </c>
      <c r="AA32" t="s">
        <v>359</v>
      </c>
    </row>
    <row r="33" spans="1:27" x14ac:dyDescent="0.25">
      <c r="A33" s="4" t="s">
        <v>7</v>
      </c>
      <c r="B33" s="4" t="str">
        <f t="shared" si="0"/>
        <v>U</v>
      </c>
      <c r="C33" s="4" t="s">
        <v>3</v>
      </c>
      <c r="D33" s="4" t="str">
        <f t="shared" si="1"/>
        <v>D</v>
      </c>
      <c r="E33" s="4" t="s">
        <v>135</v>
      </c>
      <c r="F33" s="4" t="str">
        <f t="shared" si="2"/>
        <v>Was</v>
      </c>
      <c r="G33" s="4" t="s">
        <v>224</v>
      </c>
      <c r="H33" s="4" t="s">
        <v>239</v>
      </c>
      <c r="I33" s="4" t="s">
        <v>257</v>
      </c>
      <c r="J33" s="4" t="str">
        <f t="shared" si="9"/>
        <v>(D:U) Waste rock removal and storage during construction of mine access (adit/shaft/incline): Leaching:  waste storage - GW quality, SW quality/TSS, TDS, pH, Pollutants (e.g. metals/trace elements/sulfides/phosphorous)</v>
      </c>
      <c r="K33" s="6">
        <v>3</v>
      </c>
      <c r="L33" s="6">
        <v>4</v>
      </c>
      <c r="M33" s="4" t="s">
        <v>316</v>
      </c>
      <c r="N33" s="6">
        <v>-0.5</v>
      </c>
      <c r="O33" s="6">
        <v>0</v>
      </c>
      <c r="P33" s="4" t="s">
        <v>323</v>
      </c>
      <c r="Q33" s="5">
        <v>2.5</v>
      </c>
      <c r="R33" s="5">
        <v>4</v>
      </c>
      <c r="S33" s="5">
        <f t="shared" si="3"/>
        <v>5</v>
      </c>
      <c r="T33" s="5">
        <f t="shared" si="4"/>
        <v>8</v>
      </c>
      <c r="U33" s="7">
        <f t="shared" si="5"/>
        <v>2.5</v>
      </c>
      <c r="V33" s="7">
        <f t="shared" si="6"/>
        <v>4</v>
      </c>
      <c r="W33" s="4">
        <f t="shared" si="7"/>
        <v>6.5</v>
      </c>
      <c r="X33" s="4">
        <f t="shared" si="8"/>
        <v>1.5</v>
      </c>
      <c r="Y33">
        <v>1</v>
      </c>
      <c r="Z33" t="s">
        <v>352</v>
      </c>
      <c r="AA33" t="s">
        <v>356</v>
      </c>
    </row>
    <row r="34" spans="1:27" x14ac:dyDescent="0.25">
      <c r="A34" s="4" t="s">
        <v>7</v>
      </c>
      <c r="B34" s="4" t="str">
        <f t="shared" si="0"/>
        <v>U</v>
      </c>
      <c r="C34" s="4" t="s">
        <v>3</v>
      </c>
      <c r="D34" s="4" t="str">
        <f t="shared" si="1"/>
        <v>D</v>
      </c>
      <c r="E34" s="4" t="s">
        <v>90</v>
      </c>
      <c r="F34" s="4" t="str">
        <f t="shared" si="2"/>
        <v>Dam</v>
      </c>
      <c r="G34" s="4" t="s">
        <v>59</v>
      </c>
      <c r="H34" s="4" t="s">
        <v>287</v>
      </c>
      <c r="I34" s="4" t="s">
        <v>93</v>
      </c>
      <c r="J34" s="4" t="str">
        <f t="shared" si="9"/>
        <v>(D:U) Dam construction for mine water storage: Disruption of natural surface drainage - SW volume/quantity, SW quality, GW quantity/volume/TSS, SW flow, GW flow</v>
      </c>
      <c r="K34" s="6">
        <v>4</v>
      </c>
      <c r="L34" s="6">
        <v>6</v>
      </c>
      <c r="M34" s="4" t="s">
        <v>316</v>
      </c>
      <c r="N34" s="6">
        <v>-0.5</v>
      </c>
      <c r="O34" s="6">
        <v>0</v>
      </c>
      <c r="P34" s="4" t="s">
        <v>323</v>
      </c>
      <c r="Q34" s="5">
        <v>0</v>
      </c>
      <c r="R34" s="5">
        <v>3</v>
      </c>
      <c r="S34" s="5">
        <f t="shared" si="3"/>
        <v>3.5</v>
      </c>
      <c r="T34" s="5">
        <f t="shared" si="4"/>
        <v>9</v>
      </c>
      <c r="U34" s="7">
        <f t="shared" si="5"/>
        <v>3.5</v>
      </c>
      <c r="V34" s="7">
        <f t="shared" si="6"/>
        <v>6</v>
      </c>
      <c r="W34" s="4">
        <f t="shared" si="7"/>
        <v>6.25</v>
      </c>
      <c r="X34" s="4">
        <f t="shared" si="8"/>
        <v>2.75</v>
      </c>
      <c r="Y34">
        <v>1</v>
      </c>
      <c r="Z34" t="s">
        <v>352</v>
      </c>
      <c r="AA34" t="s">
        <v>354</v>
      </c>
    </row>
    <row r="35" spans="1:27" x14ac:dyDescent="0.25">
      <c r="A35" s="4" t="s">
        <v>7</v>
      </c>
      <c r="B35" s="4" t="str">
        <f t="shared" si="0"/>
        <v>U</v>
      </c>
      <c r="C35" s="4" t="s">
        <v>3</v>
      </c>
      <c r="D35" s="4" t="str">
        <f t="shared" si="1"/>
        <v>D</v>
      </c>
      <c r="E35" s="4" t="s">
        <v>91</v>
      </c>
      <c r="F35" s="4" t="str">
        <f t="shared" si="2"/>
        <v>Dam</v>
      </c>
      <c r="G35" s="4" t="s">
        <v>59</v>
      </c>
      <c r="H35" s="4" t="s">
        <v>287</v>
      </c>
      <c r="I35" s="4" t="s">
        <v>93</v>
      </c>
      <c r="J35" s="4" t="str">
        <f t="shared" si="9"/>
        <v>(D:U) Dam construction for tailings storage: Disruption of natural surface drainage - SW volume/quantity, SW quality, GW quantity/volume/TSS, SW flow, GW flow</v>
      </c>
      <c r="K35" s="6">
        <v>4</v>
      </c>
      <c r="L35" s="6">
        <v>6</v>
      </c>
      <c r="M35" s="4" t="s">
        <v>316</v>
      </c>
      <c r="N35" s="6">
        <v>-0.5</v>
      </c>
      <c r="O35" s="6">
        <v>0</v>
      </c>
      <c r="P35" s="4" t="s">
        <v>323</v>
      </c>
      <c r="Q35" s="5">
        <v>0</v>
      </c>
      <c r="R35" s="5">
        <v>3</v>
      </c>
      <c r="S35" s="5">
        <f t="shared" si="3"/>
        <v>3.5</v>
      </c>
      <c r="T35" s="5">
        <f t="shared" si="4"/>
        <v>9</v>
      </c>
      <c r="U35" s="7">
        <f t="shared" si="5"/>
        <v>3.5</v>
      </c>
      <c r="V35" s="7">
        <f t="shared" si="6"/>
        <v>6</v>
      </c>
      <c r="W35" s="4">
        <f t="shared" si="7"/>
        <v>6.25</v>
      </c>
      <c r="X35" s="4">
        <f t="shared" si="8"/>
        <v>2.75</v>
      </c>
      <c r="Y35">
        <v>1</v>
      </c>
      <c r="Z35" t="s">
        <v>352</v>
      </c>
      <c r="AA35" t="s">
        <v>354</v>
      </c>
    </row>
    <row r="36" spans="1:27" x14ac:dyDescent="0.25">
      <c r="A36" s="4" t="s">
        <v>6</v>
      </c>
      <c r="B36" s="4" t="str">
        <f t="shared" si="0"/>
        <v>O</v>
      </c>
      <c r="C36" s="4" t="s">
        <v>3</v>
      </c>
      <c r="D36" s="4" t="str">
        <f t="shared" si="1"/>
        <v>D</v>
      </c>
      <c r="E36" s="4" t="s">
        <v>88</v>
      </c>
      <c r="F36" s="4" t="str">
        <f t="shared" si="2"/>
        <v>Cre</v>
      </c>
      <c r="G36" s="4" t="s">
        <v>87</v>
      </c>
      <c r="H36" s="4" t="s">
        <v>297</v>
      </c>
      <c r="I36" s="4" t="s">
        <v>62</v>
      </c>
      <c r="J36" s="4" t="str">
        <f t="shared" si="9"/>
        <v>(D:O) Creek line diversion: Change to natural surface drainage - SW directional characteristics, SW volume/quantity, SW quality/TSS, SW flow</v>
      </c>
      <c r="K36" s="6">
        <v>5</v>
      </c>
      <c r="L36" s="6">
        <v>7</v>
      </c>
      <c r="M36" s="4" t="s">
        <v>316</v>
      </c>
      <c r="N36" s="6">
        <v>0</v>
      </c>
      <c r="O36" s="6">
        <v>1</v>
      </c>
      <c r="P36" s="4" t="s">
        <v>323</v>
      </c>
      <c r="Q36" s="5">
        <v>-0.5</v>
      </c>
      <c r="R36" s="5">
        <v>-0.5</v>
      </c>
      <c r="S36" s="5">
        <f t="shared" si="3"/>
        <v>4.5</v>
      </c>
      <c r="T36" s="5">
        <f t="shared" si="4"/>
        <v>7.5</v>
      </c>
      <c r="U36" s="7">
        <f t="shared" si="5"/>
        <v>5</v>
      </c>
      <c r="V36" s="7">
        <f t="shared" si="6"/>
        <v>8</v>
      </c>
      <c r="W36" s="4">
        <f t="shared" si="7"/>
        <v>6</v>
      </c>
      <c r="X36" s="4">
        <f t="shared" si="8"/>
        <v>1.5</v>
      </c>
      <c r="Y36">
        <v>1</v>
      </c>
      <c r="Z36" t="s">
        <v>347</v>
      </c>
      <c r="AA36" t="s">
        <v>348</v>
      </c>
    </row>
    <row r="37" spans="1:27" x14ac:dyDescent="0.25">
      <c r="A37" s="4" t="s">
        <v>6</v>
      </c>
      <c r="B37" s="4" t="str">
        <f t="shared" si="0"/>
        <v>O</v>
      </c>
      <c r="C37" s="4" t="s">
        <v>3</v>
      </c>
      <c r="D37" s="4" t="str">
        <f t="shared" si="1"/>
        <v>D</v>
      </c>
      <c r="E37" s="4" t="s">
        <v>90</v>
      </c>
      <c r="F37" s="4" t="str">
        <f t="shared" si="2"/>
        <v>Dam</v>
      </c>
      <c r="G37" s="4" t="s">
        <v>59</v>
      </c>
      <c r="H37" s="4" t="s">
        <v>287</v>
      </c>
      <c r="I37" s="4" t="s">
        <v>93</v>
      </c>
      <c r="J37" s="4" t="str">
        <f t="shared" si="9"/>
        <v>(D:O) Dam construction for mine water storage: Disruption of natural surface drainage - SW volume/quantity, SW quality, GW quantity/volume/TSS, SW flow, GW flow</v>
      </c>
      <c r="K37" s="6">
        <v>4</v>
      </c>
      <c r="L37" s="6">
        <v>6</v>
      </c>
      <c r="M37" s="4" t="s">
        <v>316</v>
      </c>
      <c r="N37" s="6">
        <v>0</v>
      </c>
      <c r="O37" s="6">
        <v>1</v>
      </c>
      <c r="P37" s="4" t="s">
        <v>323</v>
      </c>
      <c r="Q37" s="5">
        <v>0</v>
      </c>
      <c r="R37" s="5">
        <v>1</v>
      </c>
      <c r="S37" s="5">
        <f t="shared" si="3"/>
        <v>4</v>
      </c>
      <c r="T37" s="5">
        <f t="shared" si="4"/>
        <v>8</v>
      </c>
      <c r="U37" s="7">
        <f t="shared" si="5"/>
        <v>4</v>
      </c>
      <c r="V37" s="7">
        <f t="shared" si="6"/>
        <v>7</v>
      </c>
      <c r="W37" s="4">
        <f t="shared" si="7"/>
        <v>6</v>
      </c>
      <c r="X37" s="4">
        <f t="shared" si="8"/>
        <v>2</v>
      </c>
      <c r="Y37">
        <v>1</v>
      </c>
      <c r="Z37" t="s">
        <v>352</v>
      </c>
      <c r="AA37" t="s">
        <v>354</v>
      </c>
    </row>
    <row r="38" spans="1:27" x14ac:dyDescent="0.25">
      <c r="A38" s="4" t="s">
        <v>6</v>
      </c>
      <c r="B38" s="4" t="str">
        <f t="shared" si="0"/>
        <v>O</v>
      </c>
      <c r="C38" s="4" t="s">
        <v>4</v>
      </c>
      <c r="D38" s="4" t="str">
        <f t="shared" si="1"/>
        <v>M</v>
      </c>
      <c r="E38" s="4" t="s">
        <v>197</v>
      </c>
      <c r="F38" s="4" t="str">
        <f t="shared" si="2"/>
        <v>Pos</v>
      </c>
      <c r="G38" s="4" t="s">
        <v>273</v>
      </c>
      <c r="H38" s="4" t="s">
        <v>326</v>
      </c>
      <c r="I38" s="4" t="s">
        <v>274</v>
      </c>
      <c r="J38" s="4" t="str">
        <f t="shared" si="9"/>
        <v>(M:O) Post-closure water filling the pit: Groundwater sink - GW quantity/volume, GW directional characteristics/GW quantity</v>
      </c>
      <c r="K38" s="6">
        <v>4</v>
      </c>
      <c r="L38" s="6">
        <v>6</v>
      </c>
      <c r="M38" s="4" t="s">
        <v>316</v>
      </c>
      <c r="N38" s="6">
        <v>-1</v>
      </c>
      <c r="O38" s="6">
        <v>0</v>
      </c>
      <c r="P38" s="4" t="s">
        <v>323</v>
      </c>
      <c r="Q38" s="5">
        <v>1</v>
      </c>
      <c r="R38" s="5">
        <v>2</v>
      </c>
      <c r="S38" s="5">
        <f t="shared" si="3"/>
        <v>4</v>
      </c>
      <c r="T38" s="5">
        <f t="shared" si="4"/>
        <v>8</v>
      </c>
      <c r="U38" s="7">
        <f t="shared" si="5"/>
        <v>3</v>
      </c>
      <c r="V38" s="7">
        <f t="shared" si="6"/>
        <v>6</v>
      </c>
      <c r="W38" s="4">
        <f t="shared" si="7"/>
        <v>6</v>
      </c>
      <c r="X38" s="4">
        <f t="shared" si="8"/>
        <v>2</v>
      </c>
      <c r="Y38">
        <v>1</v>
      </c>
      <c r="Z38" t="s">
        <v>347</v>
      </c>
      <c r="AA38" t="s">
        <v>350</v>
      </c>
    </row>
    <row r="39" spans="1:27" x14ac:dyDescent="0.25">
      <c r="A39" s="4" t="s">
        <v>6</v>
      </c>
      <c r="B39" s="4" t="str">
        <f t="shared" si="0"/>
        <v>O</v>
      </c>
      <c r="C39" s="4" t="s">
        <v>3</v>
      </c>
      <c r="D39" s="4" t="str">
        <f t="shared" si="1"/>
        <v>D</v>
      </c>
      <c r="E39" s="4" t="s">
        <v>203</v>
      </c>
      <c r="F39" s="4" t="str">
        <f t="shared" si="2"/>
        <v>Top</v>
      </c>
      <c r="G39" s="4" t="s">
        <v>59</v>
      </c>
      <c r="H39" s="4" t="s">
        <v>287</v>
      </c>
      <c r="I39" s="4" t="s">
        <v>93</v>
      </c>
      <c r="J39" s="4" t="str">
        <f t="shared" si="9"/>
        <v>(D:O) Topsoil and waste rock dump site preparation: Disruption of natural surface drainage - SW volume/quantity, SW quality, GW quantity/volume/TSS, SW flow, GW flow</v>
      </c>
      <c r="K39" s="6">
        <v>5</v>
      </c>
      <c r="L39" s="6">
        <v>6</v>
      </c>
      <c r="M39" s="4" t="s">
        <v>316</v>
      </c>
      <c r="N39" s="6">
        <v>-1.5</v>
      </c>
      <c r="O39" s="6">
        <v>-0.5</v>
      </c>
      <c r="P39" s="4" t="s">
        <v>323</v>
      </c>
      <c r="Q39" s="5">
        <v>0</v>
      </c>
      <c r="R39" s="5">
        <v>3</v>
      </c>
      <c r="S39" s="5">
        <f t="shared" si="3"/>
        <v>3.5</v>
      </c>
      <c r="T39" s="5">
        <f t="shared" si="4"/>
        <v>8.5</v>
      </c>
      <c r="U39" s="7">
        <f t="shared" si="5"/>
        <v>3.5</v>
      </c>
      <c r="V39" s="7">
        <f t="shared" si="6"/>
        <v>5.5</v>
      </c>
      <c r="W39" s="4">
        <f t="shared" si="7"/>
        <v>6</v>
      </c>
      <c r="X39" s="4">
        <f t="shared" si="8"/>
        <v>2.5</v>
      </c>
      <c r="Y39">
        <v>1</v>
      </c>
      <c r="Z39" t="s">
        <v>352</v>
      </c>
      <c r="AA39" t="s">
        <v>354</v>
      </c>
    </row>
    <row r="40" spans="1:27" x14ac:dyDescent="0.25">
      <c r="A40" s="4" t="s">
        <v>8</v>
      </c>
      <c r="B40" s="4" t="str">
        <f t="shared" si="0"/>
        <v>S</v>
      </c>
      <c r="C40" s="4" t="s">
        <v>5</v>
      </c>
      <c r="D40" s="4" t="str">
        <f t="shared" si="1"/>
        <v>R</v>
      </c>
      <c r="E40" s="4" t="s">
        <v>193</v>
      </c>
      <c r="F40" s="4" t="str">
        <f t="shared" si="2"/>
        <v>Gro</v>
      </c>
      <c r="G40" s="4" t="s">
        <v>97</v>
      </c>
      <c r="H40" s="4" t="s">
        <v>171</v>
      </c>
      <c r="I40" s="4" t="s">
        <v>279</v>
      </c>
      <c r="J40" s="4" t="str">
        <f t="shared" si="9"/>
        <v>(R:S) Groundwater monitoring bore: mine closure: Incomplete/compromised cementing/casing (linking aquifers) - GW composition, GW quality/GW composition, Hydrocarbons</v>
      </c>
      <c r="K40" s="6">
        <v>3</v>
      </c>
      <c r="L40" s="6">
        <v>4</v>
      </c>
      <c r="M40" s="4" t="s">
        <v>98</v>
      </c>
      <c r="N40" s="6">
        <v>-0.5</v>
      </c>
      <c r="O40" s="6">
        <v>0.5</v>
      </c>
      <c r="P40" s="4" t="s">
        <v>321</v>
      </c>
      <c r="Q40" s="5">
        <v>2</v>
      </c>
      <c r="R40" s="5">
        <v>3</v>
      </c>
      <c r="S40" s="5">
        <f t="shared" si="3"/>
        <v>4.5</v>
      </c>
      <c r="T40" s="5">
        <f t="shared" si="4"/>
        <v>7.5</v>
      </c>
      <c r="U40" s="7">
        <f t="shared" si="5"/>
        <v>2.5</v>
      </c>
      <c r="V40" s="7">
        <f t="shared" si="6"/>
        <v>4.5</v>
      </c>
      <c r="W40" s="4">
        <f t="shared" si="7"/>
        <v>6</v>
      </c>
      <c r="X40" s="4">
        <f t="shared" si="8"/>
        <v>1.5</v>
      </c>
      <c r="Y40">
        <v>0</v>
      </c>
      <c r="Z40" t="s">
        <v>352</v>
      </c>
      <c r="AA40" t="s">
        <v>359</v>
      </c>
    </row>
    <row r="41" spans="1:27" x14ac:dyDescent="0.25">
      <c r="A41" s="4" t="s">
        <v>7</v>
      </c>
      <c r="B41" s="4" t="str">
        <f t="shared" si="0"/>
        <v>U</v>
      </c>
      <c r="C41" s="4" t="s">
        <v>3</v>
      </c>
      <c r="D41" s="4" t="str">
        <f t="shared" si="1"/>
        <v>D</v>
      </c>
      <c r="E41" s="4" t="s">
        <v>18</v>
      </c>
      <c r="F41" s="4" t="str">
        <f t="shared" si="2"/>
        <v>Gro</v>
      </c>
      <c r="G41" s="4" t="s">
        <v>97</v>
      </c>
      <c r="H41" s="4" t="s">
        <v>171</v>
      </c>
      <c r="I41" s="4" t="s">
        <v>279</v>
      </c>
      <c r="J41" s="4" t="str">
        <f t="shared" si="9"/>
        <v>(D:U) Groundwater monitoring bore construction: Incomplete/compromised cementing/casing (linking aquifers) - GW composition, GW quality/GW composition, Hydrocarbons</v>
      </c>
      <c r="K41" s="6">
        <v>3</v>
      </c>
      <c r="L41" s="6">
        <v>4</v>
      </c>
      <c r="M41" s="4" t="s">
        <v>98</v>
      </c>
      <c r="N41" s="6">
        <v>-0.5</v>
      </c>
      <c r="O41" s="6">
        <v>0.5</v>
      </c>
      <c r="P41" s="4" t="s">
        <v>321</v>
      </c>
      <c r="Q41" s="5">
        <v>2</v>
      </c>
      <c r="R41" s="5">
        <v>3</v>
      </c>
      <c r="S41" s="5">
        <f t="shared" si="3"/>
        <v>4.5</v>
      </c>
      <c r="T41" s="5">
        <f t="shared" si="4"/>
        <v>7.5</v>
      </c>
      <c r="U41" s="7">
        <f t="shared" si="5"/>
        <v>2.5</v>
      </c>
      <c r="V41" s="7">
        <f t="shared" si="6"/>
        <v>4.5</v>
      </c>
      <c r="W41" s="4">
        <f t="shared" si="7"/>
        <v>6</v>
      </c>
      <c r="X41" s="4">
        <f t="shared" si="8"/>
        <v>1.5</v>
      </c>
      <c r="Y41">
        <v>0</v>
      </c>
      <c r="Z41" t="s">
        <v>352</v>
      </c>
      <c r="AA41" t="s">
        <v>359</v>
      </c>
    </row>
    <row r="42" spans="1:27" x14ac:dyDescent="0.25">
      <c r="A42" s="4" t="s">
        <v>7</v>
      </c>
      <c r="B42" s="4" t="str">
        <f t="shared" si="0"/>
        <v>U</v>
      </c>
      <c r="C42" s="4" t="s">
        <v>2</v>
      </c>
      <c r="D42" s="4" t="str">
        <f t="shared" si="1"/>
        <v>P</v>
      </c>
      <c r="E42" s="4" t="s">
        <v>183</v>
      </c>
      <c r="F42" s="4" t="str">
        <f t="shared" si="2"/>
        <v>Gro</v>
      </c>
      <c r="G42" s="4" t="s">
        <v>97</v>
      </c>
      <c r="H42" s="4" t="s">
        <v>171</v>
      </c>
      <c r="I42" s="4" t="s">
        <v>279</v>
      </c>
      <c r="J42" s="4" t="str">
        <f t="shared" si="9"/>
        <v>(P:U) Groundwater monitoring bore construction or expansion: Incomplete/compromised cementing/casing (linking aquifers) - GW composition, GW quality/GW composition, Hydrocarbons</v>
      </c>
      <c r="K42" s="6">
        <v>3</v>
      </c>
      <c r="L42" s="6">
        <v>4</v>
      </c>
      <c r="M42" s="4" t="s">
        <v>98</v>
      </c>
      <c r="N42" s="6">
        <v>-0.5</v>
      </c>
      <c r="O42" s="6">
        <v>0.5</v>
      </c>
      <c r="P42" s="4" t="s">
        <v>321</v>
      </c>
      <c r="Q42" s="5">
        <v>2</v>
      </c>
      <c r="R42" s="5">
        <v>3</v>
      </c>
      <c r="S42" s="5">
        <f t="shared" si="3"/>
        <v>4.5</v>
      </c>
      <c r="T42" s="5">
        <f t="shared" si="4"/>
        <v>7.5</v>
      </c>
      <c r="U42" s="7">
        <f t="shared" si="5"/>
        <v>2.5</v>
      </c>
      <c r="V42" s="7">
        <f t="shared" si="6"/>
        <v>4.5</v>
      </c>
      <c r="W42" s="4">
        <f t="shared" si="7"/>
        <v>6</v>
      </c>
      <c r="X42" s="4">
        <f t="shared" si="8"/>
        <v>1.5</v>
      </c>
      <c r="Y42">
        <v>0</v>
      </c>
      <c r="Z42" t="s">
        <v>352</v>
      </c>
      <c r="AA42" t="s">
        <v>359</v>
      </c>
    </row>
    <row r="43" spans="1:27" x14ac:dyDescent="0.25">
      <c r="A43" s="4" t="s">
        <v>6</v>
      </c>
      <c r="B43" s="4" t="str">
        <f t="shared" si="0"/>
        <v>O</v>
      </c>
      <c r="C43" s="4" t="s">
        <v>5</v>
      </c>
      <c r="D43" s="4" t="str">
        <f t="shared" si="1"/>
        <v>R</v>
      </c>
      <c r="E43" s="4" t="s">
        <v>194</v>
      </c>
      <c r="F43" s="4" t="str">
        <f t="shared" si="2"/>
        <v>Rec</v>
      </c>
      <c r="G43" s="4" t="s">
        <v>87</v>
      </c>
      <c r="H43" s="4" t="s">
        <v>301</v>
      </c>
      <c r="I43" s="4" t="s">
        <v>62</v>
      </c>
      <c r="J43" s="4" t="str">
        <f t="shared" si="9"/>
        <v>(R:O) Recontoured landforms (slopes, gradients etc): Change to natural surface drainage - SW directional characteristics, SW flow, SW quality/TSS, SW flow</v>
      </c>
      <c r="K43" s="6">
        <v>3</v>
      </c>
      <c r="L43" s="6">
        <v>5</v>
      </c>
      <c r="M43" s="4" t="s">
        <v>233</v>
      </c>
      <c r="N43" s="6">
        <v>0</v>
      </c>
      <c r="O43" s="6">
        <v>1</v>
      </c>
      <c r="P43" s="4" t="s">
        <v>323</v>
      </c>
      <c r="Q43" s="5">
        <v>0.5</v>
      </c>
      <c r="R43" s="5">
        <v>1.5</v>
      </c>
      <c r="S43" s="5">
        <f t="shared" si="3"/>
        <v>3.5</v>
      </c>
      <c r="T43" s="5">
        <f t="shared" si="4"/>
        <v>7.5</v>
      </c>
      <c r="U43" s="7">
        <f t="shared" si="5"/>
        <v>3</v>
      </c>
      <c r="V43" s="7">
        <f t="shared" si="6"/>
        <v>6</v>
      </c>
      <c r="W43" s="4">
        <f t="shared" si="7"/>
        <v>5.5</v>
      </c>
      <c r="X43" s="4">
        <f t="shared" si="8"/>
        <v>2</v>
      </c>
      <c r="Y43">
        <v>1</v>
      </c>
      <c r="Z43" t="s">
        <v>352</v>
      </c>
      <c r="AA43" t="s">
        <v>360</v>
      </c>
    </row>
    <row r="44" spans="1:27" x14ac:dyDescent="0.25">
      <c r="A44" s="4" t="s">
        <v>7</v>
      </c>
      <c r="B44" s="4" t="str">
        <f t="shared" si="0"/>
        <v>U</v>
      </c>
      <c r="C44" s="4" t="s">
        <v>3</v>
      </c>
      <c r="D44" s="4" t="str">
        <f t="shared" si="1"/>
        <v>D</v>
      </c>
      <c r="E44" s="4" t="s">
        <v>130</v>
      </c>
      <c r="F44" s="4" t="str">
        <f t="shared" si="2"/>
        <v>Min</v>
      </c>
      <c r="G44" s="4" t="s">
        <v>59</v>
      </c>
      <c r="H44" s="4" t="s">
        <v>298</v>
      </c>
      <c r="I44" s="4" t="s">
        <v>93</v>
      </c>
      <c r="J44" s="4" t="str">
        <f t="shared" si="9"/>
        <v>(D:U) Mine access (adit / incline) construction: Disruption of natural surface drainage - SW directional characteristics, SW volume/quantity, SW quality, GW directional characteristics, GW quantity/volume, GW quality/TSS, SW flow, GW flow</v>
      </c>
      <c r="K44" s="6">
        <v>3</v>
      </c>
      <c r="L44" s="6">
        <v>4</v>
      </c>
      <c r="M44" s="4" t="s">
        <v>121</v>
      </c>
      <c r="N44" s="6">
        <v>0</v>
      </c>
      <c r="O44" s="6">
        <v>1</v>
      </c>
      <c r="P44" s="4" t="s">
        <v>323</v>
      </c>
      <c r="Q44" s="5">
        <v>0</v>
      </c>
      <c r="R44" s="5">
        <v>3</v>
      </c>
      <c r="S44" s="5">
        <f t="shared" si="3"/>
        <v>3</v>
      </c>
      <c r="T44" s="5">
        <f t="shared" si="4"/>
        <v>8</v>
      </c>
      <c r="U44" s="7">
        <f t="shared" si="5"/>
        <v>3</v>
      </c>
      <c r="V44" s="7">
        <f t="shared" si="6"/>
        <v>5</v>
      </c>
      <c r="W44" s="4">
        <f t="shared" si="7"/>
        <v>5.5</v>
      </c>
      <c r="X44" s="4">
        <f t="shared" si="8"/>
        <v>2.5</v>
      </c>
      <c r="Y44">
        <v>1</v>
      </c>
      <c r="Z44" t="s">
        <v>347</v>
      </c>
      <c r="AA44" t="s">
        <v>348</v>
      </c>
    </row>
    <row r="45" spans="1:27" x14ac:dyDescent="0.25">
      <c r="A45" s="4" t="s">
        <v>7</v>
      </c>
      <c r="B45" s="4" t="str">
        <f t="shared" si="0"/>
        <v>U</v>
      </c>
      <c r="C45" s="4" t="s">
        <v>3</v>
      </c>
      <c r="D45" s="4" t="str">
        <f t="shared" si="1"/>
        <v>D</v>
      </c>
      <c r="E45" s="4" t="s">
        <v>27</v>
      </c>
      <c r="F45" s="4" t="str">
        <f t="shared" si="2"/>
        <v>Ven</v>
      </c>
      <c r="G45" s="4" t="s">
        <v>59</v>
      </c>
      <c r="H45" s="4" t="s">
        <v>298</v>
      </c>
      <c r="I45" s="4" t="s">
        <v>93</v>
      </c>
      <c r="J45" s="4" t="str">
        <f t="shared" si="9"/>
        <v>(D:U) Ventilation shaft construction: Disruption of natural surface drainage - SW directional characteristics, SW volume/quantity, SW quality, GW directional characteristics, GW quantity/volume, GW quality/TSS, SW flow, GW flow</v>
      </c>
      <c r="K45" s="6">
        <v>3</v>
      </c>
      <c r="L45" s="6">
        <v>4</v>
      </c>
      <c r="M45" s="4" t="s">
        <v>121</v>
      </c>
      <c r="N45" s="6">
        <v>0</v>
      </c>
      <c r="O45" s="6">
        <v>1</v>
      </c>
      <c r="P45" s="4" t="s">
        <v>323</v>
      </c>
      <c r="Q45" s="5">
        <v>0</v>
      </c>
      <c r="R45" s="5">
        <v>3</v>
      </c>
      <c r="S45" s="5">
        <f t="shared" si="3"/>
        <v>3</v>
      </c>
      <c r="T45" s="5">
        <f t="shared" si="4"/>
        <v>8</v>
      </c>
      <c r="U45" s="7">
        <f t="shared" si="5"/>
        <v>3</v>
      </c>
      <c r="V45" s="7">
        <f t="shared" si="6"/>
        <v>5</v>
      </c>
      <c r="W45" s="4">
        <f t="shared" si="7"/>
        <v>5.5</v>
      </c>
      <c r="X45" s="4">
        <f t="shared" si="8"/>
        <v>2.5</v>
      </c>
      <c r="Y45">
        <v>1</v>
      </c>
      <c r="Z45" t="s">
        <v>347</v>
      </c>
      <c r="AA45" t="s">
        <v>348</v>
      </c>
    </row>
    <row r="46" spans="1:27" x14ac:dyDescent="0.25">
      <c r="A46" s="4" t="s">
        <v>7</v>
      </c>
      <c r="B46" s="4" t="str">
        <f t="shared" si="0"/>
        <v>U</v>
      </c>
      <c r="C46" s="4" t="s">
        <v>3</v>
      </c>
      <c r="D46" s="4" t="str">
        <f t="shared" si="1"/>
        <v>D</v>
      </c>
      <c r="E46" s="4" t="s">
        <v>184</v>
      </c>
      <c r="F46" s="4" t="str">
        <f t="shared" si="2"/>
        <v>Min</v>
      </c>
      <c r="G46" s="4" t="s">
        <v>97</v>
      </c>
      <c r="H46" s="4" t="s">
        <v>171</v>
      </c>
      <c r="I46" s="4" t="s">
        <v>279</v>
      </c>
      <c r="J46" s="4" t="str">
        <f t="shared" si="9"/>
        <v>(D:U) Mine dewatering drilling: casing: Incomplete/compromised cementing/casing (linking aquifers) - GW composition, GW quality/GW composition, Hydrocarbons</v>
      </c>
      <c r="K46" s="6">
        <v>3</v>
      </c>
      <c r="L46" s="6">
        <v>5</v>
      </c>
      <c r="M46" s="4" t="s">
        <v>98</v>
      </c>
      <c r="N46" s="6">
        <v>-1.5</v>
      </c>
      <c r="O46" s="6">
        <v>-0.5</v>
      </c>
      <c r="P46" s="4" t="s">
        <v>321</v>
      </c>
      <c r="Q46" s="5">
        <v>2</v>
      </c>
      <c r="R46" s="5">
        <v>3</v>
      </c>
      <c r="S46" s="5">
        <f t="shared" si="3"/>
        <v>3.5</v>
      </c>
      <c r="T46" s="5">
        <f t="shared" si="4"/>
        <v>7.5</v>
      </c>
      <c r="U46" s="7">
        <f t="shared" si="5"/>
        <v>1.5</v>
      </c>
      <c r="V46" s="7">
        <f t="shared" si="6"/>
        <v>4.5</v>
      </c>
      <c r="W46" s="4">
        <f t="shared" si="7"/>
        <v>5.5</v>
      </c>
      <c r="X46" s="4">
        <f t="shared" si="8"/>
        <v>2</v>
      </c>
      <c r="Y46">
        <v>0</v>
      </c>
      <c r="Z46" t="s">
        <v>352</v>
      </c>
      <c r="AA46" t="s">
        <v>359</v>
      </c>
    </row>
    <row r="47" spans="1:27" x14ac:dyDescent="0.25">
      <c r="A47" s="4" t="s">
        <v>6</v>
      </c>
      <c r="B47" s="4" t="str">
        <f t="shared" si="0"/>
        <v>O</v>
      </c>
      <c r="C47" s="4" t="s">
        <v>4</v>
      </c>
      <c r="D47" s="4" t="str">
        <f t="shared" si="1"/>
        <v>M</v>
      </c>
      <c r="E47" s="4" t="s">
        <v>198</v>
      </c>
      <c r="F47" s="4" t="str">
        <f t="shared" si="2"/>
        <v>Pos</v>
      </c>
      <c r="G47" s="4" t="s">
        <v>235</v>
      </c>
      <c r="H47" s="4" t="s">
        <v>239</v>
      </c>
      <c r="I47" s="4" t="s">
        <v>255</v>
      </c>
      <c r="J47" s="4" t="str">
        <f t="shared" si="9"/>
        <v>(M:O) Post-closure mine site decontamination: Negligence - GW quality, SW quality/Pollutants (e.g. metals/trace elements/sulfides/phosphorous)</v>
      </c>
      <c r="K47" s="6">
        <v>3</v>
      </c>
      <c r="L47" s="6">
        <v>5</v>
      </c>
      <c r="M47" s="4" t="s">
        <v>317</v>
      </c>
      <c r="N47" s="6">
        <v>-1.5</v>
      </c>
      <c r="O47" s="6">
        <v>-0.5</v>
      </c>
      <c r="P47" s="4" t="s">
        <v>324</v>
      </c>
      <c r="Q47" s="5">
        <v>2</v>
      </c>
      <c r="R47" s="5">
        <v>3</v>
      </c>
      <c r="S47" s="5">
        <f t="shared" si="3"/>
        <v>3.5</v>
      </c>
      <c r="T47" s="5">
        <f t="shared" si="4"/>
        <v>7.5</v>
      </c>
      <c r="U47" s="7">
        <f t="shared" si="5"/>
        <v>1.5</v>
      </c>
      <c r="V47" s="7">
        <f t="shared" si="6"/>
        <v>4.5</v>
      </c>
      <c r="W47" s="4">
        <f t="shared" si="7"/>
        <v>5.5</v>
      </c>
      <c r="X47" s="4">
        <f t="shared" si="8"/>
        <v>2</v>
      </c>
      <c r="Y47">
        <v>1</v>
      </c>
      <c r="Z47" t="s">
        <v>352</v>
      </c>
      <c r="AA47" t="s">
        <v>360</v>
      </c>
    </row>
    <row r="48" spans="1:27" x14ac:dyDescent="0.25">
      <c r="A48" s="4" t="s">
        <v>7</v>
      </c>
      <c r="B48" s="4" t="str">
        <f t="shared" si="0"/>
        <v>U</v>
      </c>
      <c r="C48" s="4" t="s">
        <v>5</v>
      </c>
      <c r="D48" s="4" t="str">
        <f t="shared" si="1"/>
        <v>R</v>
      </c>
      <c r="E48" s="4" t="s">
        <v>198</v>
      </c>
      <c r="F48" s="4" t="str">
        <f t="shared" si="2"/>
        <v>Pos</v>
      </c>
      <c r="G48" s="4" t="s">
        <v>235</v>
      </c>
      <c r="H48" s="4" t="s">
        <v>239</v>
      </c>
      <c r="I48" s="4" t="s">
        <v>280</v>
      </c>
      <c r="J48" s="4" t="str">
        <f t="shared" si="9"/>
        <v>(R:U) Post-closure mine site decontamination: Negligence - GW quality, SW quality/Pollutants (e.g. metals/trace elements/sulfides/phosphorous), Hydrocarbons</v>
      </c>
      <c r="K48" s="6">
        <v>3</v>
      </c>
      <c r="L48" s="6">
        <v>5</v>
      </c>
      <c r="M48" s="4" t="s">
        <v>317</v>
      </c>
      <c r="N48" s="6">
        <v>-1.5</v>
      </c>
      <c r="O48" s="6">
        <v>-0.5</v>
      </c>
      <c r="P48" s="4" t="s">
        <v>324</v>
      </c>
      <c r="Q48" s="5">
        <v>2</v>
      </c>
      <c r="R48" s="5">
        <v>3</v>
      </c>
      <c r="S48" s="5">
        <f t="shared" si="3"/>
        <v>3.5</v>
      </c>
      <c r="T48" s="5">
        <f t="shared" si="4"/>
        <v>7.5</v>
      </c>
      <c r="U48" s="7">
        <f t="shared" si="5"/>
        <v>1.5</v>
      </c>
      <c r="V48" s="7">
        <f t="shared" si="6"/>
        <v>4.5</v>
      </c>
      <c r="W48" s="4">
        <f t="shared" si="7"/>
        <v>5.5</v>
      </c>
      <c r="X48" s="4">
        <f t="shared" si="8"/>
        <v>2</v>
      </c>
      <c r="Y48">
        <v>1</v>
      </c>
      <c r="Z48" t="s">
        <v>352</v>
      </c>
      <c r="AA48" t="s">
        <v>360</v>
      </c>
    </row>
    <row r="49" spans="1:27" x14ac:dyDescent="0.25">
      <c r="A49" s="4" t="s">
        <v>7</v>
      </c>
      <c r="B49" s="4" t="str">
        <f t="shared" si="0"/>
        <v>U</v>
      </c>
      <c r="C49" s="4" t="s">
        <v>3</v>
      </c>
      <c r="D49" s="4" t="str">
        <f t="shared" si="1"/>
        <v>D</v>
      </c>
      <c r="E49" s="4" t="s">
        <v>131</v>
      </c>
      <c r="F49" s="4" t="str">
        <f t="shared" si="2"/>
        <v>Min</v>
      </c>
      <c r="G49" s="4" t="s">
        <v>232</v>
      </c>
      <c r="H49" s="4" t="s">
        <v>171</v>
      </c>
      <c r="I49" s="4" t="s">
        <v>76</v>
      </c>
      <c r="J49" s="4" t="str">
        <f t="shared" si="9"/>
        <v>(D:U) Mine access (shaft / incline) construction: Lining integrity of shaft (linking aquifers) - GW composition, GW quality/GW composition</v>
      </c>
      <c r="K49" s="6">
        <v>3</v>
      </c>
      <c r="L49" s="6">
        <v>5</v>
      </c>
      <c r="M49" s="4" t="s">
        <v>318</v>
      </c>
      <c r="N49" s="6">
        <v>-2</v>
      </c>
      <c r="O49" s="6">
        <v>-1</v>
      </c>
      <c r="P49" s="4" t="s">
        <v>321</v>
      </c>
      <c r="Q49" s="5">
        <v>2.5</v>
      </c>
      <c r="R49" s="5">
        <v>3.5</v>
      </c>
      <c r="S49" s="5">
        <f t="shared" si="3"/>
        <v>3.5</v>
      </c>
      <c r="T49" s="5">
        <f t="shared" si="4"/>
        <v>7.5</v>
      </c>
      <c r="U49" s="7">
        <f t="shared" si="5"/>
        <v>1</v>
      </c>
      <c r="V49" s="7">
        <f t="shared" si="6"/>
        <v>4</v>
      </c>
      <c r="W49" s="4">
        <f t="shared" si="7"/>
        <v>5.5</v>
      </c>
      <c r="X49" s="4">
        <f t="shared" si="8"/>
        <v>2</v>
      </c>
      <c r="Y49">
        <v>1</v>
      </c>
      <c r="Z49" t="s">
        <v>352</v>
      </c>
      <c r="AA49" t="s">
        <v>359</v>
      </c>
    </row>
    <row r="50" spans="1:27" x14ac:dyDescent="0.25">
      <c r="A50" s="4" t="s">
        <v>7</v>
      </c>
      <c r="B50" s="4" t="str">
        <f t="shared" si="0"/>
        <v>U</v>
      </c>
      <c r="C50" s="4" t="s">
        <v>3</v>
      </c>
      <c r="D50" s="4" t="str">
        <f t="shared" si="1"/>
        <v>D</v>
      </c>
      <c r="E50" s="4" t="s">
        <v>139</v>
      </c>
      <c r="F50" s="4" t="str">
        <f t="shared" si="2"/>
        <v>Gas</v>
      </c>
      <c r="G50" s="4" t="s">
        <v>151</v>
      </c>
      <c r="H50" s="4" t="s">
        <v>171</v>
      </c>
      <c r="I50" s="4" t="s">
        <v>279</v>
      </c>
      <c r="J50" s="4" t="str">
        <f t="shared" si="9"/>
        <v>(D:U) Gas pre-drainage, surface to inseam: abandonment: Leakage between aquifers - GW composition, GW quality/GW composition, Hydrocarbons</v>
      </c>
      <c r="K50" s="6">
        <v>3</v>
      </c>
      <c r="L50" s="6">
        <v>4</v>
      </c>
      <c r="M50" s="4" t="s">
        <v>319</v>
      </c>
      <c r="N50" s="6">
        <v>-2</v>
      </c>
      <c r="O50" s="6">
        <v>-0.5</v>
      </c>
      <c r="P50" s="4" t="s">
        <v>321</v>
      </c>
      <c r="Q50" s="5">
        <v>2.5</v>
      </c>
      <c r="R50" s="5">
        <v>4</v>
      </c>
      <c r="S50" s="5">
        <f t="shared" si="3"/>
        <v>3.5</v>
      </c>
      <c r="T50" s="5">
        <f t="shared" si="4"/>
        <v>7.5</v>
      </c>
      <c r="U50" s="7">
        <f t="shared" si="5"/>
        <v>1</v>
      </c>
      <c r="V50" s="7">
        <f t="shared" si="6"/>
        <v>3.5</v>
      </c>
      <c r="W50" s="4">
        <f t="shared" si="7"/>
        <v>5.5</v>
      </c>
      <c r="X50" s="4">
        <f t="shared" si="8"/>
        <v>2</v>
      </c>
      <c r="Y50">
        <v>1</v>
      </c>
      <c r="Z50" t="s">
        <v>352</v>
      </c>
      <c r="AA50" t="s">
        <v>359</v>
      </c>
    </row>
    <row r="51" spans="1:27" x14ac:dyDescent="0.25">
      <c r="A51" s="4" t="s">
        <v>6</v>
      </c>
      <c r="B51" s="4" t="str">
        <f t="shared" si="0"/>
        <v>O</v>
      </c>
      <c r="C51" s="4" t="s">
        <v>1</v>
      </c>
      <c r="D51" s="4" t="str">
        <f t="shared" si="1"/>
        <v>E</v>
      </c>
      <c r="E51" s="4" t="s">
        <v>80</v>
      </c>
      <c r="F51" s="4" t="str">
        <f t="shared" si="2"/>
        <v>Dri</v>
      </c>
      <c r="G51" s="4" t="s">
        <v>172</v>
      </c>
      <c r="H51" s="4" t="s">
        <v>239</v>
      </c>
      <c r="I51" s="4" t="s">
        <v>259</v>
      </c>
      <c r="J51" s="4" t="str">
        <f t="shared" si="9"/>
        <v>(E:O) Drill cutting disposal: GW and/or SW contamination - GW quality, SW quality/TSS, Drilling mud products, TDS</v>
      </c>
      <c r="K51" s="6">
        <v>3</v>
      </c>
      <c r="L51" s="6">
        <v>4</v>
      </c>
      <c r="M51" s="4" t="s">
        <v>314</v>
      </c>
      <c r="N51" s="6">
        <v>-2</v>
      </c>
      <c r="O51" s="6">
        <v>-1</v>
      </c>
      <c r="P51" s="4" t="s">
        <v>321</v>
      </c>
      <c r="Q51" s="5">
        <v>3</v>
      </c>
      <c r="R51" s="5">
        <v>4</v>
      </c>
      <c r="S51" s="5">
        <f t="shared" si="3"/>
        <v>4</v>
      </c>
      <c r="T51" s="5">
        <f t="shared" si="4"/>
        <v>7</v>
      </c>
      <c r="U51" s="7">
        <f t="shared" si="5"/>
        <v>1</v>
      </c>
      <c r="V51" s="7">
        <f t="shared" si="6"/>
        <v>3</v>
      </c>
      <c r="W51" s="4">
        <f t="shared" si="7"/>
        <v>5.5</v>
      </c>
      <c r="X51" s="4">
        <f t="shared" si="8"/>
        <v>1.5</v>
      </c>
      <c r="Y51">
        <v>1</v>
      </c>
      <c r="Z51" t="s">
        <v>352</v>
      </c>
      <c r="AA51" t="s">
        <v>361</v>
      </c>
    </row>
    <row r="52" spans="1:27" x14ac:dyDescent="0.25">
      <c r="A52" s="4" t="s">
        <v>7</v>
      </c>
      <c r="B52" s="4" t="str">
        <f t="shared" si="0"/>
        <v>U</v>
      </c>
      <c r="C52" s="4" t="s">
        <v>3</v>
      </c>
      <c r="D52" s="4" t="str">
        <f t="shared" si="1"/>
        <v>D</v>
      </c>
      <c r="E52" s="4" t="s">
        <v>138</v>
      </c>
      <c r="F52" s="4" t="str">
        <f t="shared" si="2"/>
        <v>Gas</v>
      </c>
      <c r="G52" s="4" t="s">
        <v>172</v>
      </c>
      <c r="H52" s="4" t="s">
        <v>239</v>
      </c>
      <c r="I52" s="4" t="s">
        <v>259</v>
      </c>
      <c r="J52" s="4" t="str">
        <f t="shared" si="9"/>
        <v>(D:U) Gas pre-drainage, surface to inseam: drill cutting disposal: GW and/or SW contamination - GW quality, SW quality/TSS, Drilling mud products, TDS</v>
      </c>
      <c r="K52" s="6">
        <v>3</v>
      </c>
      <c r="L52" s="6">
        <v>4</v>
      </c>
      <c r="M52" s="4" t="s">
        <v>314</v>
      </c>
      <c r="N52" s="6">
        <v>-2</v>
      </c>
      <c r="O52" s="6">
        <v>-1</v>
      </c>
      <c r="P52" s="4" t="s">
        <v>321</v>
      </c>
      <c r="Q52" s="5">
        <v>3</v>
      </c>
      <c r="R52" s="5">
        <v>4</v>
      </c>
      <c r="S52" s="5">
        <f t="shared" si="3"/>
        <v>4</v>
      </c>
      <c r="T52" s="5">
        <f t="shared" si="4"/>
        <v>7</v>
      </c>
      <c r="U52" s="7">
        <f t="shared" si="5"/>
        <v>1</v>
      </c>
      <c r="V52" s="7">
        <f t="shared" si="6"/>
        <v>3</v>
      </c>
      <c r="W52" s="4">
        <f t="shared" si="7"/>
        <v>5.5</v>
      </c>
      <c r="X52" s="4">
        <f t="shared" si="8"/>
        <v>1.5</v>
      </c>
      <c r="Y52">
        <v>1</v>
      </c>
      <c r="Z52" t="s">
        <v>352</v>
      </c>
      <c r="AA52" t="s">
        <v>361</v>
      </c>
    </row>
    <row r="53" spans="1:27" x14ac:dyDescent="0.25">
      <c r="A53" s="4" t="s">
        <v>7</v>
      </c>
      <c r="B53" s="4" t="str">
        <f t="shared" si="0"/>
        <v>U</v>
      </c>
      <c r="C53" s="4" t="s">
        <v>3</v>
      </c>
      <c r="D53" s="4" t="str">
        <f t="shared" si="1"/>
        <v>D</v>
      </c>
      <c r="E53" s="4" t="s">
        <v>189</v>
      </c>
      <c r="F53" s="4" t="str">
        <f t="shared" si="2"/>
        <v>Min</v>
      </c>
      <c r="G53" s="4" t="s">
        <v>172</v>
      </c>
      <c r="H53" s="4" t="s">
        <v>239</v>
      </c>
      <c r="I53" s="4" t="s">
        <v>259</v>
      </c>
      <c r="J53" s="4" t="str">
        <f t="shared" si="9"/>
        <v>(D:U) Mine dewatering drilling: drill cutting disposal: GW and/or SW contamination - GW quality, SW quality/TSS, Drilling mud products, TDS</v>
      </c>
      <c r="K53" s="6">
        <v>3</v>
      </c>
      <c r="L53" s="6">
        <v>4</v>
      </c>
      <c r="M53" s="4" t="s">
        <v>314</v>
      </c>
      <c r="N53" s="6">
        <v>-2</v>
      </c>
      <c r="O53" s="6">
        <v>-1</v>
      </c>
      <c r="P53" s="4" t="s">
        <v>321</v>
      </c>
      <c r="Q53" s="5">
        <v>3</v>
      </c>
      <c r="R53" s="5">
        <v>4</v>
      </c>
      <c r="S53" s="5">
        <f t="shared" si="3"/>
        <v>4</v>
      </c>
      <c r="T53" s="5">
        <f t="shared" si="4"/>
        <v>7</v>
      </c>
      <c r="U53" s="7">
        <f t="shared" si="5"/>
        <v>1</v>
      </c>
      <c r="V53" s="7">
        <f t="shared" si="6"/>
        <v>3</v>
      </c>
      <c r="W53" s="4">
        <f t="shared" si="7"/>
        <v>5.5</v>
      </c>
      <c r="X53" s="4">
        <f t="shared" si="8"/>
        <v>1.5</v>
      </c>
      <c r="Y53">
        <v>1</v>
      </c>
      <c r="Z53" t="s">
        <v>352</v>
      </c>
      <c r="AA53" t="s">
        <v>361</v>
      </c>
    </row>
    <row r="54" spans="1:27" x14ac:dyDescent="0.25">
      <c r="A54" s="4" t="s">
        <v>7</v>
      </c>
      <c r="B54" s="4" t="str">
        <f t="shared" si="0"/>
        <v>U</v>
      </c>
      <c r="C54" s="4" t="s">
        <v>1</v>
      </c>
      <c r="D54" s="4" t="str">
        <f t="shared" si="1"/>
        <v>E</v>
      </c>
      <c r="E54" s="4" t="s">
        <v>80</v>
      </c>
      <c r="F54" s="4" t="str">
        <f t="shared" si="2"/>
        <v>Dri</v>
      </c>
      <c r="G54" s="4" t="s">
        <v>172</v>
      </c>
      <c r="H54" s="4" t="s">
        <v>239</v>
      </c>
      <c r="I54" s="4" t="s">
        <v>259</v>
      </c>
      <c r="J54" s="4" t="str">
        <f t="shared" si="9"/>
        <v>(E:U) Drill cutting disposal: GW and/or SW contamination - GW quality, SW quality/TSS, Drilling mud products, TDS</v>
      </c>
      <c r="K54" s="6">
        <v>3</v>
      </c>
      <c r="L54" s="6">
        <v>4</v>
      </c>
      <c r="M54" s="4" t="s">
        <v>314</v>
      </c>
      <c r="N54" s="6">
        <v>-2</v>
      </c>
      <c r="O54" s="6">
        <v>-1</v>
      </c>
      <c r="P54" s="4" t="s">
        <v>321</v>
      </c>
      <c r="Q54" s="5">
        <v>3</v>
      </c>
      <c r="R54" s="5">
        <v>4</v>
      </c>
      <c r="S54" s="5">
        <f t="shared" si="3"/>
        <v>4</v>
      </c>
      <c r="T54" s="5">
        <f t="shared" si="4"/>
        <v>7</v>
      </c>
      <c r="U54" s="7">
        <f t="shared" si="5"/>
        <v>1</v>
      </c>
      <c r="V54" s="7">
        <f t="shared" si="6"/>
        <v>3</v>
      </c>
      <c r="W54" s="4">
        <f t="shared" si="7"/>
        <v>5.5</v>
      </c>
      <c r="X54" s="4">
        <f t="shared" si="8"/>
        <v>1.5</v>
      </c>
      <c r="Y54">
        <v>1</v>
      </c>
      <c r="Z54" t="s">
        <v>352</v>
      </c>
      <c r="AA54" t="s">
        <v>361</v>
      </c>
    </row>
    <row r="55" spans="1:27" x14ac:dyDescent="0.25">
      <c r="A55" s="4" t="s">
        <v>7</v>
      </c>
      <c r="B55" s="4" t="str">
        <f t="shared" si="0"/>
        <v>U</v>
      </c>
      <c r="C55" s="4" t="s">
        <v>2</v>
      </c>
      <c r="D55" s="4" t="str">
        <f t="shared" si="1"/>
        <v>P</v>
      </c>
      <c r="E55" s="4" t="s">
        <v>148</v>
      </c>
      <c r="F55" s="4" t="str">
        <f t="shared" si="2"/>
        <v>Gas</v>
      </c>
      <c r="G55" s="4" t="s">
        <v>172</v>
      </c>
      <c r="H55" s="4" t="s">
        <v>239</v>
      </c>
      <c r="I55" s="4" t="s">
        <v>259</v>
      </c>
      <c r="J55" s="4" t="str">
        <f t="shared" si="9"/>
        <v>(P:U) Gas post-drainage, surface to goaf: drill cutting disposal: GW and/or SW contamination - GW quality, SW quality/TSS, Drilling mud products, TDS</v>
      </c>
      <c r="K55" s="6">
        <v>3</v>
      </c>
      <c r="L55" s="6">
        <v>4</v>
      </c>
      <c r="M55" s="4" t="s">
        <v>314</v>
      </c>
      <c r="N55" s="6">
        <v>-2</v>
      </c>
      <c r="O55" s="6">
        <v>-1</v>
      </c>
      <c r="P55" s="4" t="s">
        <v>321</v>
      </c>
      <c r="Q55" s="5">
        <v>3</v>
      </c>
      <c r="R55" s="5">
        <v>4</v>
      </c>
      <c r="S55" s="5">
        <f t="shared" si="3"/>
        <v>4</v>
      </c>
      <c r="T55" s="5">
        <f t="shared" si="4"/>
        <v>7</v>
      </c>
      <c r="U55" s="7">
        <f t="shared" si="5"/>
        <v>1</v>
      </c>
      <c r="V55" s="7">
        <f t="shared" si="6"/>
        <v>3</v>
      </c>
      <c r="W55" s="4">
        <f t="shared" si="7"/>
        <v>5.5</v>
      </c>
      <c r="X55" s="4">
        <f t="shared" si="8"/>
        <v>1.5</v>
      </c>
      <c r="Y55">
        <v>1</v>
      </c>
      <c r="Z55" t="s">
        <v>352</v>
      </c>
      <c r="AA55" t="s">
        <v>361</v>
      </c>
    </row>
    <row r="56" spans="1:27" x14ac:dyDescent="0.25">
      <c r="A56" s="4" t="s">
        <v>7</v>
      </c>
      <c r="B56" s="4" t="str">
        <f t="shared" si="0"/>
        <v>U</v>
      </c>
      <c r="C56" s="4" t="s">
        <v>3</v>
      </c>
      <c r="D56" s="4" t="str">
        <f t="shared" si="1"/>
        <v>D</v>
      </c>
      <c r="E56" s="4" t="s">
        <v>27</v>
      </c>
      <c r="F56" s="4" t="str">
        <f t="shared" si="2"/>
        <v>Ven</v>
      </c>
      <c r="G56" s="4" t="s">
        <v>176</v>
      </c>
      <c r="H56" s="4" t="s">
        <v>285</v>
      </c>
      <c r="I56" s="4" t="s">
        <v>306</v>
      </c>
      <c r="J56" s="4" t="str">
        <f t="shared" si="9"/>
        <v>(D:U) Ventilation shaft construction: Change groundwater recharge - GW quantity/volume (changed recharge), SW recharge (baseflow)/GW quantity, SW volume/quantity</v>
      </c>
      <c r="K56" s="6">
        <v>3</v>
      </c>
      <c r="L56" s="6">
        <v>3</v>
      </c>
      <c r="M56" s="4" t="s">
        <v>316</v>
      </c>
      <c r="N56" s="6">
        <v>-1.5</v>
      </c>
      <c r="O56" s="6">
        <v>-0.5</v>
      </c>
      <c r="P56" s="4" t="s">
        <v>323</v>
      </c>
      <c r="Q56" s="5">
        <v>3</v>
      </c>
      <c r="R56" s="5">
        <v>4</v>
      </c>
      <c r="S56" s="5">
        <f t="shared" si="3"/>
        <v>4.5</v>
      </c>
      <c r="T56" s="5">
        <f t="shared" si="4"/>
        <v>6.5</v>
      </c>
      <c r="U56" s="7">
        <f t="shared" si="5"/>
        <v>1.5</v>
      </c>
      <c r="V56" s="7">
        <f t="shared" si="6"/>
        <v>2.5</v>
      </c>
      <c r="W56" s="4">
        <f t="shared" si="7"/>
        <v>5.5</v>
      </c>
      <c r="X56" s="4">
        <f t="shared" si="8"/>
        <v>1</v>
      </c>
      <c r="Y56">
        <v>1</v>
      </c>
      <c r="Z56" t="s">
        <v>347</v>
      </c>
      <c r="AA56" t="s">
        <v>349</v>
      </c>
    </row>
    <row r="57" spans="1:27" x14ac:dyDescent="0.25">
      <c r="A57" s="4" t="s">
        <v>7</v>
      </c>
      <c r="B57" s="4" t="str">
        <f t="shared" si="0"/>
        <v>U</v>
      </c>
      <c r="C57" s="4" t="s">
        <v>3</v>
      </c>
      <c r="D57" s="4" t="str">
        <f t="shared" si="1"/>
        <v>D</v>
      </c>
      <c r="E57" s="4" t="s">
        <v>201</v>
      </c>
      <c r="F57" s="4" t="str">
        <f t="shared" si="2"/>
        <v>Dam</v>
      </c>
      <c r="G57" s="4" t="s">
        <v>59</v>
      </c>
      <c r="H57" s="4" t="s">
        <v>287</v>
      </c>
      <c r="I57" s="4" t="s">
        <v>93</v>
      </c>
      <c r="J57" s="4" t="str">
        <f t="shared" si="9"/>
        <v>(D:U) Dam construction for freshwater storage: Disruption of natural surface drainage - SW volume/quantity, SW quality, GW quantity/volume/TSS, SW flow, GW flow</v>
      </c>
      <c r="K57" s="6">
        <v>3</v>
      </c>
      <c r="L57" s="6">
        <v>5</v>
      </c>
      <c r="M57" s="4" t="s">
        <v>316</v>
      </c>
      <c r="N57" s="6">
        <v>-0.5</v>
      </c>
      <c r="O57" s="6">
        <v>0</v>
      </c>
      <c r="P57" s="4" t="s">
        <v>323</v>
      </c>
      <c r="Q57" s="5">
        <v>0</v>
      </c>
      <c r="R57" s="5">
        <v>3</v>
      </c>
      <c r="S57" s="5">
        <f t="shared" si="3"/>
        <v>2.5</v>
      </c>
      <c r="T57" s="5">
        <f t="shared" si="4"/>
        <v>8</v>
      </c>
      <c r="U57" s="7">
        <f t="shared" si="5"/>
        <v>2.5</v>
      </c>
      <c r="V57" s="7">
        <f t="shared" si="6"/>
        <v>5</v>
      </c>
      <c r="W57" s="4">
        <f t="shared" si="7"/>
        <v>5.25</v>
      </c>
      <c r="X57" s="4">
        <f t="shared" si="8"/>
        <v>2.75</v>
      </c>
      <c r="Y57">
        <v>1</v>
      </c>
      <c r="Z57" t="s">
        <v>352</v>
      </c>
      <c r="AA57" t="s">
        <v>354</v>
      </c>
    </row>
    <row r="58" spans="1:27" x14ac:dyDescent="0.25">
      <c r="A58" s="4" t="s">
        <v>7</v>
      </c>
      <c r="B58" s="4" t="str">
        <f t="shared" si="0"/>
        <v>U</v>
      </c>
      <c r="C58" s="4" t="s">
        <v>3</v>
      </c>
      <c r="D58" s="4" t="str">
        <f t="shared" si="1"/>
        <v>D</v>
      </c>
      <c r="E58" s="4" t="s">
        <v>27</v>
      </c>
      <c r="F58" s="4" t="str">
        <f t="shared" si="2"/>
        <v>Ven</v>
      </c>
      <c r="G58" s="4" t="s">
        <v>106</v>
      </c>
      <c r="H58" s="4" t="s">
        <v>294</v>
      </c>
      <c r="I58" s="4" t="s">
        <v>128</v>
      </c>
      <c r="J58" s="4" t="str">
        <f t="shared" si="9"/>
        <v>(D:U) Ventilation shaft construction: Linking aquifers - GW quantity/volume, change in GW pressure, GW quality/TSS, TDS, GW quantity</v>
      </c>
      <c r="K58" s="6">
        <v>3</v>
      </c>
      <c r="L58" s="6">
        <v>4</v>
      </c>
      <c r="M58" s="4" t="s">
        <v>318</v>
      </c>
      <c r="N58" s="6">
        <v>-2</v>
      </c>
      <c r="O58" s="6">
        <v>-1</v>
      </c>
      <c r="P58" s="4" t="s">
        <v>321</v>
      </c>
      <c r="Q58" s="5">
        <v>2.5</v>
      </c>
      <c r="R58" s="5">
        <v>4</v>
      </c>
      <c r="S58" s="5">
        <f t="shared" si="3"/>
        <v>3.5</v>
      </c>
      <c r="T58" s="5">
        <f t="shared" si="4"/>
        <v>7</v>
      </c>
      <c r="U58" s="7">
        <f t="shared" si="5"/>
        <v>1</v>
      </c>
      <c r="V58" s="7">
        <f t="shared" si="6"/>
        <v>3</v>
      </c>
      <c r="W58" s="4">
        <f t="shared" si="7"/>
        <v>5.25</v>
      </c>
      <c r="X58" s="4">
        <f t="shared" si="8"/>
        <v>1.75</v>
      </c>
      <c r="Y58">
        <v>1</v>
      </c>
      <c r="Z58" t="s">
        <v>352</v>
      </c>
      <c r="AA58" t="s">
        <v>359</v>
      </c>
    </row>
    <row r="59" spans="1:27" x14ac:dyDescent="0.25">
      <c r="A59" s="4" t="s">
        <v>7</v>
      </c>
      <c r="B59" s="4" t="str">
        <f t="shared" si="0"/>
        <v>U</v>
      </c>
      <c r="C59" s="4" t="s">
        <v>3</v>
      </c>
      <c r="D59" s="4" t="str">
        <f t="shared" si="1"/>
        <v>D</v>
      </c>
      <c r="E59" s="4" t="s">
        <v>130</v>
      </c>
      <c r="F59" s="4" t="str">
        <f t="shared" si="2"/>
        <v>Min</v>
      </c>
      <c r="G59" s="4" t="s">
        <v>106</v>
      </c>
      <c r="H59" s="4" t="s">
        <v>294</v>
      </c>
      <c r="I59" s="4" t="s">
        <v>128</v>
      </c>
      <c r="J59" s="4" t="str">
        <f t="shared" si="9"/>
        <v>(D:U) Mine access (adit / incline) construction: Linking aquifers - GW quantity/volume, change in GW pressure, GW quality/TSS, TDS, GW quantity</v>
      </c>
      <c r="K59" s="6">
        <v>3</v>
      </c>
      <c r="L59" s="6">
        <v>4</v>
      </c>
      <c r="M59" s="4" t="s">
        <v>236</v>
      </c>
      <c r="N59" s="6">
        <v>-2</v>
      </c>
      <c r="O59" s="6">
        <v>-1</v>
      </c>
      <c r="P59" s="4" t="s">
        <v>322</v>
      </c>
      <c r="Q59" s="5">
        <v>2.5</v>
      </c>
      <c r="R59" s="5">
        <v>4</v>
      </c>
      <c r="S59" s="5">
        <f t="shared" si="3"/>
        <v>3.5</v>
      </c>
      <c r="T59" s="5">
        <f t="shared" si="4"/>
        <v>7</v>
      </c>
      <c r="U59" s="7">
        <f t="shared" si="5"/>
        <v>1</v>
      </c>
      <c r="V59" s="7">
        <f t="shared" si="6"/>
        <v>3</v>
      </c>
      <c r="W59" s="4">
        <f t="shared" si="7"/>
        <v>5.25</v>
      </c>
      <c r="X59" s="4">
        <f t="shared" si="8"/>
        <v>1.75</v>
      </c>
      <c r="Y59">
        <v>1</v>
      </c>
      <c r="Z59" t="s">
        <v>352</v>
      </c>
      <c r="AA59" t="s">
        <v>359</v>
      </c>
    </row>
    <row r="60" spans="1:27" x14ac:dyDescent="0.25">
      <c r="A60" s="4" t="s">
        <v>7</v>
      </c>
      <c r="B60" s="4" t="str">
        <f t="shared" si="0"/>
        <v>U</v>
      </c>
      <c r="C60" s="4" t="s">
        <v>3</v>
      </c>
      <c r="D60" s="4" t="str">
        <f t="shared" si="1"/>
        <v>D</v>
      </c>
      <c r="E60" s="4" t="s">
        <v>131</v>
      </c>
      <c r="F60" s="4" t="str">
        <f t="shared" si="2"/>
        <v>Min</v>
      </c>
      <c r="G60" s="4" t="s">
        <v>106</v>
      </c>
      <c r="H60" s="4" t="s">
        <v>294</v>
      </c>
      <c r="I60" s="4" t="s">
        <v>128</v>
      </c>
      <c r="J60" s="4" t="str">
        <f t="shared" si="9"/>
        <v>(D:U) Mine access (shaft / incline) construction: Linking aquifers - GW quantity/volume, change in GW pressure, GW quality/TSS, TDS, GW quantity</v>
      </c>
      <c r="K60" s="6">
        <v>3</v>
      </c>
      <c r="L60" s="6">
        <v>4</v>
      </c>
      <c r="M60" s="4" t="s">
        <v>236</v>
      </c>
      <c r="N60" s="6">
        <v>-2</v>
      </c>
      <c r="O60" s="6">
        <v>-1</v>
      </c>
      <c r="P60" s="4" t="s">
        <v>322</v>
      </c>
      <c r="Q60" s="5">
        <v>2.5</v>
      </c>
      <c r="R60" s="5">
        <v>4</v>
      </c>
      <c r="S60" s="5">
        <f t="shared" si="3"/>
        <v>3.5</v>
      </c>
      <c r="T60" s="5">
        <f t="shared" si="4"/>
        <v>7</v>
      </c>
      <c r="U60" s="7">
        <f t="shared" si="5"/>
        <v>1</v>
      </c>
      <c r="V60" s="7">
        <f t="shared" si="6"/>
        <v>3</v>
      </c>
      <c r="W60" s="4">
        <f t="shared" si="7"/>
        <v>5.25</v>
      </c>
      <c r="X60" s="4">
        <f t="shared" si="8"/>
        <v>1.75</v>
      </c>
      <c r="Y60">
        <v>1</v>
      </c>
      <c r="Z60" t="s">
        <v>352</v>
      </c>
      <c r="AA60" t="s">
        <v>359</v>
      </c>
    </row>
    <row r="61" spans="1:27" x14ac:dyDescent="0.25">
      <c r="A61" s="4" t="s">
        <v>7</v>
      </c>
      <c r="B61" s="4" t="str">
        <f t="shared" si="0"/>
        <v>U</v>
      </c>
      <c r="C61" s="4" t="s">
        <v>3</v>
      </c>
      <c r="D61" s="4" t="str">
        <f t="shared" si="1"/>
        <v>D</v>
      </c>
      <c r="E61" s="4" t="s">
        <v>187</v>
      </c>
      <c r="F61" s="4" t="str">
        <f t="shared" si="2"/>
        <v>Min</v>
      </c>
      <c r="G61" s="4" t="s">
        <v>151</v>
      </c>
      <c r="H61" s="4" t="s">
        <v>171</v>
      </c>
      <c r="I61" s="4" t="s">
        <v>279</v>
      </c>
      <c r="J61" s="4" t="str">
        <f t="shared" si="9"/>
        <v>(D:U) Mine dewatering drilling: abandonment: Leakage between aquifers - GW composition, GW quality/GW composition, Hydrocarbons</v>
      </c>
      <c r="K61" s="6">
        <v>3</v>
      </c>
      <c r="L61" s="6">
        <v>4</v>
      </c>
      <c r="M61" s="4" t="s">
        <v>319</v>
      </c>
      <c r="N61" s="6">
        <v>-2</v>
      </c>
      <c r="O61" s="6">
        <v>-1</v>
      </c>
      <c r="P61" s="4" t="s">
        <v>321</v>
      </c>
      <c r="Q61" s="5">
        <v>2.5</v>
      </c>
      <c r="R61" s="5">
        <v>4</v>
      </c>
      <c r="S61" s="5">
        <f t="shared" si="3"/>
        <v>3.5</v>
      </c>
      <c r="T61" s="5">
        <f t="shared" si="4"/>
        <v>7</v>
      </c>
      <c r="U61" s="7">
        <f t="shared" si="5"/>
        <v>1</v>
      </c>
      <c r="V61" s="7">
        <f t="shared" si="6"/>
        <v>3</v>
      </c>
      <c r="W61" s="4">
        <f t="shared" si="7"/>
        <v>5.25</v>
      </c>
      <c r="X61" s="4">
        <f t="shared" si="8"/>
        <v>1.75</v>
      </c>
      <c r="Y61">
        <v>1</v>
      </c>
      <c r="Z61" t="s">
        <v>352</v>
      </c>
      <c r="AA61" t="s">
        <v>359</v>
      </c>
    </row>
    <row r="62" spans="1:27" x14ac:dyDescent="0.25">
      <c r="A62" s="4" t="s">
        <v>120</v>
      </c>
      <c r="B62" s="4" t="str">
        <f t="shared" si="0"/>
        <v>I</v>
      </c>
      <c r="C62" s="4" t="s">
        <v>2</v>
      </c>
      <c r="D62" s="4" t="str">
        <f t="shared" si="1"/>
        <v>P</v>
      </c>
      <c r="E62" s="4" t="s">
        <v>47</v>
      </c>
      <c r="F62" s="4" t="str">
        <f t="shared" si="2"/>
        <v>Per</v>
      </c>
      <c r="G62" s="4" t="s">
        <v>81</v>
      </c>
      <c r="H62" s="4" t="s">
        <v>239</v>
      </c>
      <c r="I62" s="4" t="s">
        <v>115</v>
      </c>
      <c r="J62" s="4" t="str">
        <f t="shared" si="9"/>
        <v>(P:I) Permanent sewerage treatment plant: Leaching - GW quality, SW quality/SW quality</v>
      </c>
      <c r="K62" s="6">
        <v>3</v>
      </c>
      <c r="L62" s="6">
        <v>4</v>
      </c>
      <c r="M62" s="4" t="s">
        <v>316</v>
      </c>
      <c r="N62" s="6">
        <v>-2</v>
      </c>
      <c r="O62" s="6">
        <v>-1</v>
      </c>
      <c r="P62" s="4" t="s">
        <v>323</v>
      </c>
      <c r="Q62" s="5">
        <v>2.5</v>
      </c>
      <c r="R62" s="5">
        <v>4</v>
      </c>
      <c r="S62" s="5">
        <f t="shared" si="3"/>
        <v>3.5</v>
      </c>
      <c r="T62" s="5">
        <f t="shared" si="4"/>
        <v>7</v>
      </c>
      <c r="U62" s="7">
        <f t="shared" si="5"/>
        <v>1</v>
      </c>
      <c r="V62" s="7">
        <f t="shared" si="6"/>
        <v>3</v>
      </c>
      <c r="W62" s="4">
        <f t="shared" si="7"/>
        <v>5.25</v>
      </c>
      <c r="X62" s="4">
        <f t="shared" si="8"/>
        <v>1.75</v>
      </c>
      <c r="Y62">
        <v>1</v>
      </c>
      <c r="Z62" t="s">
        <v>352</v>
      </c>
      <c r="AA62" t="s">
        <v>356</v>
      </c>
    </row>
    <row r="63" spans="1:27" x14ac:dyDescent="0.25">
      <c r="A63" s="4" t="s">
        <v>7</v>
      </c>
      <c r="B63" s="4" t="str">
        <f t="shared" si="0"/>
        <v>U</v>
      </c>
      <c r="C63" s="4" t="s">
        <v>3</v>
      </c>
      <c r="D63" s="4" t="str">
        <f t="shared" si="1"/>
        <v>D</v>
      </c>
      <c r="E63" s="4" t="s">
        <v>26</v>
      </c>
      <c r="F63" s="4" t="str">
        <f t="shared" si="2"/>
        <v>Rai</v>
      </c>
      <c r="G63" s="4" t="s">
        <v>87</v>
      </c>
      <c r="H63" s="4" t="s">
        <v>287</v>
      </c>
      <c r="I63" s="4" t="s">
        <v>93</v>
      </c>
      <c r="J63" s="4" t="str">
        <f t="shared" si="9"/>
        <v>(D:U) Rainwater and runoff diversion: Change to natural surface drainage - SW volume/quantity, SW quality, GW quantity/volume/TSS, SW flow, GW flow</v>
      </c>
      <c r="K63" s="6">
        <v>3</v>
      </c>
      <c r="L63" s="6">
        <v>5</v>
      </c>
      <c r="M63" s="4" t="s">
        <v>316</v>
      </c>
      <c r="N63" s="6">
        <v>1</v>
      </c>
      <c r="O63" s="6">
        <v>2</v>
      </c>
      <c r="P63" s="4" t="s">
        <v>323</v>
      </c>
      <c r="Q63" s="5">
        <v>-0.5</v>
      </c>
      <c r="R63" s="5">
        <v>-0.5</v>
      </c>
      <c r="S63" s="5">
        <f t="shared" si="3"/>
        <v>3.5</v>
      </c>
      <c r="T63" s="5">
        <f t="shared" si="4"/>
        <v>6.5</v>
      </c>
      <c r="U63" s="7">
        <f t="shared" si="5"/>
        <v>4</v>
      </c>
      <c r="V63" s="7">
        <f t="shared" si="6"/>
        <v>7</v>
      </c>
      <c r="W63" s="4">
        <f t="shared" si="7"/>
        <v>5</v>
      </c>
      <c r="X63" s="4">
        <f t="shared" si="8"/>
        <v>1.5</v>
      </c>
      <c r="Y63">
        <v>1</v>
      </c>
      <c r="Z63" t="s">
        <v>347</v>
      </c>
      <c r="AA63" t="s">
        <v>348</v>
      </c>
    </row>
    <row r="64" spans="1:27" x14ac:dyDescent="0.25">
      <c r="A64" s="4" t="s">
        <v>7</v>
      </c>
      <c r="B64" s="4" t="str">
        <f t="shared" si="0"/>
        <v>U</v>
      </c>
      <c r="C64" s="4" t="s">
        <v>3</v>
      </c>
      <c r="D64" s="4" t="str">
        <f t="shared" si="1"/>
        <v>D</v>
      </c>
      <c r="E64" s="4" t="s">
        <v>130</v>
      </c>
      <c r="F64" s="4" t="str">
        <f t="shared" si="2"/>
        <v>Min</v>
      </c>
      <c r="G64" s="4" t="s">
        <v>134</v>
      </c>
      <c r="H64" s="4" t="s">
        <v>288</v>
      </c>
      <c r="I64" s="4" t="s">
        <v>304</v>
      </c>
      <c r="J64" s="4" t="str">
        <f t="shared" si="9"/>
        <v>(D:U) Mine access (adit / incline) construction: Disruption of groundwater equilibrium - GW flow, GW directional characteristics, GW quantity/volume, change in GW pressure/GW level,change in GW pressure</v>
      </c>
      <c r="K64" s="6">
        <v>3</v>
      </c>
      <c r="L64" s="6">
        <v>5</v>
      </c>
      <c r="M64" s="4" t="s">
        <v>316</v>
      </c>
      <c r="N64" s="6">
        <v>0</v>
      </c>
      <c r="O64" s="6">
        <v>1</v>
      </c>
      <c r="P64" s="4" t="s">
        <v>323</v>
      </c>
      <c r="Q64" s="5">
        <v>0</v>
      </c>
      <c r="R64" s="5">
        <v>1</v>
      </c>
      <c r="S64" s="5">
        <f t="shared" si="3"/>
        <v>3</v>
      </c>
      <c r="T64" s="5">
        <f t="shared" si="4"/>
        <v>7</v>
      </c>
      <c r="U64" s="7">
        <f t="shared" si="5"/>
        <v>3</v>
      </c>
      <c r="V64" s="7">
        <f t="shared" si="6"/>
        <v>6</v>
      </c>
      <c r="W64" s="4">
        <f t="shared" si="7"/>
        <v>5</v>
      </c>
      <c r="X64" s="4">
        <f t="shared" si="8"/>
        <v>2</v>
      </c>
      <c r="Y64">
        <v>1</v>
      </c>
      <c r="Z64" t="s">
        <v>347</v>
      </c>
      <c r="AA64" t="s">
        <v>349</v>
      </c>
    </row>
    <row r="65" spans="1:27" x14ac:dyDescent="0.25">
      <c r="A65" s="4" t="s">
        <v>7</v>
      </c>
      <c r="B65" s="4" t="str">
        <f t="shared" si="0"/>
        <v>U</v>
      </c>
      <c r="C65" s="4" t="s">
        <v>2</v>
      </c>
      <c r="D65" s="4" t="str">
        <f t="shared" si="1"/>
        <v>P</v>
      </c>
      <c r="E65" s="4" t="s">
        <v>146</v>
      </c>
      <c r="F65" s="4" t="str">
        <f t="shared" si="2"/>
        <v>Gas</v>
      </c>
      <c r="G65" s="4" t="s">
        <v>59</v>
      </c>
      <c r="H65" s="4" t="s">
        <v>298</v>
      </c>
      <c r="I65" s="4" t="s">
        <v>93</v>
      </c>
      <c r="J65" s="4" t="str">
        <f t="shared" si="9"/>
        <v>(P:U) Gas post-drainage, surface to goaf: site preparation: Disruption of natural surface drainage - SW directional characteristics, SW volume/quantity, SW quality, GW directional characteristics, GW quantity/volume, GW quality/TSS, SW flow, GW flow</v>
      </c>
      <c r="K65" s="6">
        <v>3</v>
      </c>
      <c r="L65" s="6">
        <v>5</v>
      </c>
      <c r="M65" s="4" t="s">
        <v>121</v>
      </c>
      <c r="N65" s="6">
        <v>-1</v>
      </c>
      <c r="O65" s="6">
        <v>0</v>
      </c>
      <c r="P65" s="4" t="s">
        <v>323</v>
      </c>
      <c r="Q65" s="5">
        <v>0</v>
      </c>
      <c r="R65" s="5">
        <v>3</v>
      </c>
      <c r="S65" s="5">
        <f t="shared" si="3"/>
        <v>2</v>
      </c>
      <c r="T65" s="5">
        <f t="shared" si="4"/>
        <v>8</v>
      </c>
      <c r="U65" s="7">
        <f t="shared" si="5"/>
        <v>2</v>
      </c>
      <c r="V65" s="7">
        <f t="shared" si="6"/>
        <v>5</v>
      </c>
      <c r="W65" s="4">
        <f t="shared" si="7"/>
        <v>5</v>
      </c>
      <c r="X65" s="4">
        <f t="shared" si="8"/>
        <v>3</v>
      </c>
      <c r="Y65">
        <v>1</v>
      </c>
      <c r="Z65" t="s">
        <v>352</v>
      </c>
      <c r="AA65" t="s">
        <v>354</v>
      </c>
    </row>
    <row r="66" spans="1:27" x14ac:dyDescent="0.25">
      <c r="A66" s="4" t="s">
        <v>8</v>
      </c>
      <c r="B66" s="4" t="str">
        <f t="shared" ref="B66:B129" si="10">LEFT(A66,1)</f>
        <v>S</v>
      </c>
      <c r="C66" s="4" t="s">
        <v>5</v>
      </c>
      <c r="D66" s="4" t="str">
        <f t="shared" ref="D66:D129" si="11">LEFT(C66,1)</f>
        <v>R</v>
      </c>
      <c r="E66" s="4" t="s">
        <v>194</v>
      </c>
      <c r="F66" s="4" t="str">
        <f t="shared" ref="F66:F129" si="12">LEFT(E66,3)</f>
        <v>Rec</v>
      </c>
      <c r="G66" s="4" t="s">
        <v>87</v>
      </c>
      <c r="H66" s="4" t="s">
        <v>301</v>
      </c>
      <c r="I66" s="4" t="s">
        <v>62</v>
      </c>
      <c r="J66" s="4" t="str">
        <f t="shared" si="9"/>
        <v>(R:S) Recontoured landforms (slopes, gradients etc): Change to natural surface drainage - SW directional characteristics, SW flow, SW quality/TSS, SW flow</v>
      </c>
      <c r="K66" s="6">
        <v>3</v>
      </c>
      <c r="L66" s="6">
        <v>4</v>
      </c>
      <c r="M66" s="4" t="s">
        <v>233</v>
      </c>
      <c r="N66" s="6">
        <v>0</v>
      </c>
      <c r="O66" s="6">
        <v>1</v>
      </c>
      <c r="P66" s="4" t="s">
        <v>323</v>
      </c>
      <c r="Q66" s="5">
        <v>0.5</v>
      </c>
      <c r="R66" s="5">
        <v>1.5</v>
      </c>
      <c r="S66" s="5">
        <f t="shared" ref="S66:S129" si="13">K66+N66+Q66</f>
        <v>3.5</v>
      </c>
      <c r="T66" s="5">
        <f t="shared" ref="T66:T129" si="14">L66+O66+R66</f>
        <v>6.5</v>
      </c>
      <c r="U66" s="7">
        <f t="shared" ref="U66:U129" si="15">$K66+$N66</f>
        <v>3</v>
      </c>
      <c r="V66" s="7">
        <f t="shared" ref="V66:V129" si="16">$L66+$O66</f>
        <v>5</v>
      </c>
      <c r="W66" s="4">
        <f t="shared" ref="W66:W129" si="17">T66-(T66-S66)/2</f>
        <v>5</v>
      </c>
      <c r="X66" s="4">
        <f t="shared" ref="X66:X129" si="18">(T66-S66)/2</f>
        <v>1.5</v>
      </c>
      <c r="Y66">
        <v>1</v>
      </c>
      <c r="Z66" t="s">
        <v>352</v>
      </c>
      <c r="AA66" t="s">
        <v>360</v>
      </c>
    </row>
    <row r="67" spans="1:27" x14ac:dyDescent="0.25">
      <c r="A67" s="4" t="s">
        <v>7</v>
      </c>
      <c r="B67" s="4" t="str">
        <f t="shared" si="10"/>
        <v>U</v>
      </c>
      <c r="C67" s="4" t="s">
        <v>3</v>
      </c>
      <c r="D67" s="4" t="str">
        <f t="shared" si="11"/>
        <v>D</v>
      </c>
      <c r="E67" s="4" t="s">
        <v>27</v>
      </c>
      <c r="F67" s="4" t="str">
        <f t="shared" si="12"/>
        <v>Ven</v>
      </c>
      <c r="G67" s="4" t="s">
        <v>232</v>
      </c>
      <c r="H67" s="4" t="s">
        <v>171</v>
      </c>
      <c r="I67" s="4" t="s">
        <v>76</v>
      </c>
      <c r="J67" s="4" t="str">
        <f t="shared" ref="J67:J130" si="19">"("&amp;D67&amp;":"&amp;B67&amp;") "&amp;E67&amp;": "&amp;G67&amp;" - "&amp;H67&amp;"/"&amp;I67</f>
        <v>(D:U) Ventilation shaft construction: Lining integrity of shaft (linking aquifers) - GW composition, GW quality/GW composition</v>
      </c>
      <c r="K67" s="6">
        <v>3</v>
      </c>
      <c r="L67" s="6">
        <v>4</v>
      </c>
      <c r="M67" s="4" t="s">
        <v>318</v>
      </c>
      <c r="N67" s="6">
        <v>-2</v>
      </c>
      <c r="O67" s="6">
        <v>-1</v>
      </c>
      <c r="P67" s="4" t="s">
        <v>321</v>
      </c>
      <c r="Q67" s="5">
        <v>2.5</v>
      </c>
      <c r="R67" s="5">
        <v>3.5</v>
      </c>
      <c r="S67" s="5">
        <f t="shared" si="13"/>
        <v>3.5</v>
      </c>
      <c r="T67" s="5">
        <f t="shared" si="14"/>
        <v>6.5</v>
      </c>
      <c r="U67" s="7">
        <f t="shared" si="15"/>
        <v>1</v>
      </c>
      <c r="V67" s="7">
        <f t="shared" si="16"/>
        <v>3</v>
      </c>
      <c r="W67" s="4">
        <f t="shared" si="17"/>
        <v>5</v>
      </c>
      <c r="X67" s="4">
        <f t="shared" si="18"/>
        <v>1.5</v>
      </c>
      <c r="Y67">
        <v>1</v>
      </c>
      <c r="Z67" t="s">
        <v>352</v>
      </c>
      <c r="AA67" t="s">
        <v>359</v>
      </c>
    </row>
    <row r="68" spans="1:27" x14ac:dyDescent="0.25">
      <c r="A68" s="4" t="s">
        <v>6</v>
      </c>
      <c r="B68" s="4" t="str">
        <f t="shared" si="10"/>
        <v>O</v>
      </c>
      <c r="C68" s="4" t="s">
        <v>3</v>
      </c>
      <c r="D68" s="4" t="str">
        <f t="shared" si="11"/>
        <v>D</v>
      </c>
      <c r="E68" s="4" t="s">
        <v>203</v>
      </c>
      <c r="F68" s="4" t="str">
        <f t="shared" si="12"/>
        <v>Top</v>
      </c>
      <c r="G68" s="4" t="s">
        <v>58</v>
      </c>
      <c r="H68" s="4" t="s">
        <v>115</v>
      </c>
      <c r="I68" s="4" t="s">
        <v>61</v>
      </c>
      <c r="J68" s="4" t="str">
        <f t="shared" si="19"/>
        <v>(D:O) Topsoil and waste rock dump site preparation: Soil erosion following heavy rainfall - SW quality/TSS</v>
      </c>
      <c r="K68" s="6">
        <v>4</v>
      </c>
      <c r="L68" s="6">
        <v>7</v>
      </c>
      <c r="M68" s="4" t="s">
        <v>315</v>
      </c>
      <c r="N68" s="6">
        <v>-1</v>
      </c>
      <c r="O68" s="6">
        <v>-0.5</v>
      </c>
      <c r="P68" s="4" t="s">
        <v>323</v>
      </c>
      <c r="Q68" s="5">
        <v>0</v>
      </c>
      <c r="R68" s="5">
        <v>0</v>
      </c>
      <c r="S68" s="5">
        <f t="shared" si="13"/>
        <v>3</v>
      </c>
      <c r="T68" s="5">
        <f t="shared" si="14"/>
        <v>6.5</v>
      </c>
      <c r="U68" s="7">
        <f t="shared" si="15"/>
        <v>3</v>
      </c>
      <c r="V68" s="7">
        <f t="shared" si="16"/>
        <v>6.5</v>
      </c>
      <c r="W68" s="4">
        <f t="shared" si="17"/>
        <v>4.75</v>
      </c>
      <c r="X68" s="4">
        <f t="shared" si="18"/>
        <v>1.75</v>
      </c>
      <c r="Y68">
        <v>1</v>
      </c>
      <c r="Z68" t="s">
        <v>352</v>
      </c>
      <c r="AA68" t="s">
        <v>358</v>
      </c>
    </row>
    <row r="69" spans="1:27" x14ac:dyDescent="0.25">
      <c r="A69" s="4" t="s">
        <v>6</v>
      </c>
      <c r="B69" s="4" t="str">
        <f t="shared" si="10"/>
        <v>O</v>
      </c>
      <c r="C69" s="4" t="s">
        <v>3</v>
      </c>
      <c r="D69" s="4" t="str">
        <f t="shared" si="11"/>
        <v>D</v>
      </c>
      <c r="E69" s="4" t="s">
        <v>90</v>
      </c>
      <c r="F69" s="4" t="str">
        <f t="shared" si="12"/>
        <v>Dam</v>
      </c>
      <c r="G69" s="4" t="s">
        <v>58</v>
      </c>
      <c r="H69" s="4" t="s">
        <v>115</v>
      </c>
      <c r="I69" s="4" t="s">
        <v>61</v>
      </c>
      <c r="J69" s="4" t="str">
        <f t="shared" si="19"/>
        <v>(D:O) Dam construction for mine water storage: Soil erosion following heavy rainfall - SW quality/TSS</v>
      </c>
      <c r="K69" s="6">
        <v>5</v>
      </c>
      <c r="L69" s="6">
        <v>7</v>
      </c>
      <c r="M69" s="4" t="s">
        <v>315</v>
      </c>
      <c r="N69" s="6">
        <v>-1.5</v>
      </c>
      <c r="O69" s="6">
        <v>-1</v>
      </c>
      <c r="P69" s="4" t="s">
        <v>323</v>
      </c>
      <c r="Q69" s="5">
        <v>0</v>
      </c>
      <c r="R69" s="5">
        <v>0</v>
      </c>
      <c r="S69" s="5">
        <f t="shared" si="13"/>
        <v>3.5</v>
      </c>
      <c r="T69" s="5">
        <f t="shared" si="14"/>
        <v>6</v>
      </c>
      <c r="U69" s="7">
        <f t="shared" si="15"/>
        <v>3.5</v>
      </c>
      <c r="V69" s="7">
        <f t="shared" si="16"/>
        <v>6</v>
      </c>
      <c r="W69" s="4">
        <f t="shared" si="17"/>
        <v>4.75</v>
      </c>
      <c r="X69" s="4">
        <f t="shared" si="18"/>
        <v>1.25</v>
      </c>
      <c r="Y69">
        <v>1</v>
      </c>
      <c r="Z69" t="s">
        <v>352</v>
      </c>
      <c r="AA69" t="s">
        <v>358</v>
      </c>
    </row>
    <row r="70" spans="1:27" x14ac:dyDescent="0.25">
      <c r="A70" s="4" t="s">
        <v>6</v>
      </c>
      <c r="B70" s="4" t="str">
        <f t="shared" si="10"/>
        <v>O</v>
      </c>
      <c r="C70" s="4" t="s">
        <v>3</v>
      </c>
      <c r="D70" s="4" t="str">
        <f t="shared" si="11"/>
        <v>D</v>
      </c>
      <c r="E70" s="4" t="s">
        <v>91</v>
      </c>
      <c r="F70" s="4" t="str">
        <f t="shared" si="12"/>
        <v>Dam</v>
      </c>
      <c r="G70" s="4" t="s">
        <v>58</v>
      </c>
      <c r="H70" s="4" t="s">
        <v>115</v>
      </c>
      <c r="I70" s="4" t="s">
        <v>61</v>
      </c>
      <c r="J70" s="4" t="str">
        <f t="shared" si="19"/>
        <v>(D:O) Dam construction for tailings storage: Soil erosion following heavy rainfall - SW quality/TSS</v>
      </c>
      <c r="K70" s="6">
        <v>5</v>
      </c>
      <c r="L70" s="6">
        <v>7</v>
      </c>
      <c r="M70" s="4" t="s">
        <v>315</v>
      </c>
      <c r="N70" s="6">
        <v>-1.5</v>
      </c>
      <c r="O70" s="6">
        <v>-1</v>
      </c>
      <c r="P70" s="4" t="s">
        <v>323</v>
      </c>
      <c r="Q70" s="5">
        <v>0</v>
      </c>
      <c r="R70" s="5">
        <v>0</v>
      </c>
      <c r="S70" s="5">
        <f t="shared" si="13"/>
        <v>3.5</v>
      </c>
      <c r="T70" s="5">
        <f t="shared" si="14"/>
        <v>6</v>
      </c>
      <c r="U70" s="7">
        <f t="shared" si="15"/>
        <v>3.5</v>
      </c>
      <c r="V70" s="7">
        <f t="shared" si="16"/>
        <v>6</v>
      </c>
      <c r="W70" s="4">
        <f t="shared" si="17"/>
        <v>4.75</v>
      </c>
      <c r="X70" s="4">
        <f t="shared" si="18"/>
        <v>1.25</v>
      </c>
      <c r="Y70">
        <v>1</v>
      </c>
      <c r="Z70" t="s">
        <v>352</v>
      </c>
      <c r="AA70" t="s">
        <v>358</v>
      </c>
    </row>
    <row r="71" spans="1:27" x14ac:dyDescent="0.25">
      <c r="A71" s="4" t="s">
        <v>7</v>
      </c>
      <c r="B71" s="4" t="str">
        <f t="shared" si="10"/>
        <v>U</v>
      </c>
      <c r="C71" s="4" t="s">
        <v>3</v>
      </c>
      <c r="D71" s="4" t="str">
        <f t="shared" si="11"/>
        <v>D</v>
      </c>
      <c r="E71" s="4" t="s">
        <v>90</v>
      </c>
      <c r="F71" s="4" t="str">
        <f t="shared" si="12"/>
        <v>Dam</v>
      </c>
      <c r="G71" s="4" t="s">
        <v>58</v>
      </c>
      <c r="H71" s="4" t="s">
        <v>115</v>
      </c>
      <c r="I71" s="4" t="s">
        <v>61</v>
      </c>
      <c r="J71" s="4" t="str">
        <f t="shared" si="19"/>
        <v>(D:U) Dam construction for mine water storage: Soil erosion following heavy rainfall - SW quality/TSS</v>
      </c>
      <c r="K71" s="6">
        <v>5</v>
      </c>
      <c r="L71" s="6">
        <v>7</v>
      </c>
      <c r="M71" s="4" t="s">
        <v>315</v>
      </c>
      <c r="N71" s="6">
        <v>-1.5</v>
      </c>
      <c r="O71" s="6">
        <v>-1</v>
      </c>
      <c r="P71" s="4" t="s">
        <v>323</v>
      </c>
      <c r="Q71" s="5">
        <v>0</v>
      </c>
      <c r="R71" s="5">
        <v>0</v>
      </c>
      <c r="S71" s="5">
        <f t="shared" si="13"/>
        <v>3.5</v>
      </c>
      <c r="T71" s="5">
        <f t="shared" si="14"/>
        <v>6</v>
      </c>
      <c r="U71" s="7">
        <f t="shared" si="15"/>
        <v>3.5</v>
      </c>
      <c r="V71" s="7">
        <f t="shared" si="16"/>
        <v>6</v>
      </c>
      <c r="W71" s="4">
        <f t="shared" si="17"/>
        <v>4.75</v>
      </c>
      <c r="X71" s="4">
        <f t="shared" si="18"/>
        <v>1.25</v>
      </c>
      <c r="Y71">
        <v>1</v>
      </c>
      <c r="Z71" t="s">
        <v>352</v>
      </c>
      <c r="AA71" t="s">
        <v>358</v>
      </c>
    </row>
    <row r="72" spans="1:27" x14ac:dyDescent="0.25">
      <c r="A72" s="4" t="s">
        <v>7</v>
      </c>
      <c r="B72" s="4" t="str">
        <f t="shared" si="10"/>
        <v>U</v>
      </c>
      <c r="C72" s="4" t="s">
        <v>3</v>
      </c>
      <c r="D72" s="4" t="str">
        <f t="shared" si="11"/>
        <v>D</v>
      </c>
      <c r="E72" s="4" t="s">
        <v>91</v>
      </c>
      <c r="F72" s="4" t="str">
        <f t="shared" si="12"/>
        <v>Dam</v>
      </c>
      <c r="G72" s="4" t="s">
        <v>58</v>
      </c>
      <c r="H72" s="4" t="s">
        <v>115</v>
      </c>
      <c r="I72" s="4" t="s">
        <v>61</v>
      </c>
      <c r="J72" s="4" t="str">
        <f t="shared" si="19"/>
        <v>(D:U) Dam construction for tailings storage: Soil erosion following heavy rainfall - SW quality/TSS</v>
      </c>
      <c r="K72" s="6">
        <v>5</v>
      </c>
      <c r="L72" s="6">
        <v>7</v>
      </c>
      <c r="M72" s="4" t="s">
        <v>315</v>
      </c>
      <c r="N72" s="6">
        <v>-1.5</v>
      </c>
      <c r="O72" s="6">
        <v>-1</v>
      </c>
      <c r="P72" s="4" t="s">
        <v>323</v>
      </c>
      <c r="Q72" s="5">
        <v>0</v>
      </c>
      <c r="R72" s="5">
        <v>0</v>
      </c>
      <c r="S72" s="5">
        <f t="shared" si="13"/>
        <v>3.5</v>
      </c>
      <c r="T72" s="5">
        <f t="shared" si="14"/>
        <v>6</v>
      </c>
      <c r="U72" s="7">
        <f t="shared" si="15"/>
        <v>3.5</v>
      </c>
      <c r="V72" s="7">
        <f t="shared" si="16"/>
        <v>6</v>
      </c>
      <c r="W72" s="4">
        <f t="shared" si="17"/>
        <v>4.75</v>
      </c>
      <c r="X72" s="4">
        <f t="shared" si="18"/>
        <v>1.25</v>
      </c>
      <c r="Y72">
        <v>1</v>
      </c>
      <c r="Z72" t="s">
        <v>352</v>
      </c>
      <c r="AA72" t="s">
        <v>358</v>
      </c>
    </row>
    <row r="73" spans="1:27" x14ac:dyDescent="0.25">
      <c r="A73" s="4" t="s">
        <v>7</v>
      </c>
      <c r="B73" s="4" t="str">
        <f t="shared" si="10"/>
        <v>U</v>
      </c>
      <c r="C73" s="4" t="s">
        <v>5</v>
      </c>
      <c r="D73" s="4" t="str">
        <f t="shared" si="11"/>
        <v>R</v>
      </c>
      <c r="E73" s="4" t="s">
        <v>194</v>
      </c>
      <c r="F73" s="4" t="str">
        <f t="shared" si="12"/>
        <v>Rec</v>
      </c>
      <c r="G73" s="4" t="s">
        <v>87</v>
      </c>
      <c r="H73" s="4" t="s">
        <v>301</v>
      </c>
      <c r="I73" s="4" t="s">
        <v>62</v>
      </c>
      <c r="J73" s="4" t="str">
        <f t="shared" si="19"/>
        <v>(R:U) Recontoured landforms (slopes, gradients etc): Change to natural surface drainage - SW directional characteristics, SW flow, SW quality/TSS, SW flow</v>
      </c>
      <c r="K73" s="6">
        <v>3</v>
      </c>
      <c r="L73" s="6">
        <v>4</v>
      </c>
      <c r="M73" s="4" t="s">
        <v>233</v>
      </c>
      <c r="N73" s="6">
        <v>-0.5</v>
      </c>
      <c r="O73" s="6">
        <v>1</v>
      </c>
      <c r="P73" s="4" t="s">
        <v>323</v>
      </c>
      <c r="Q73" s="5">
        <v>0.5</v>
      </c>
      <c r="R73" s="5">
        <v>1.5</v>
      </c>
      <c r="S73" s="5">
        <f t="shared" si="13"/>
        <v>3</v>
      </c>
      <c r="T73" s="5">
        <f t="shared" si="14"/>
        <v>6.5</v>
      </c>
      <c r="U73" s="7">
        <f t="shared" si="15"/>
        <v>2.5</v>
      </c>
      <c r="V73" s="7">
        <f t="shared" si="16"/>
        <v>5</v>
      </c>
      <c r="W73" s="4">
        <f t="shared" si="17"/>
        <v>4.75</v>
      </c>
      <c r="X73" s="4">
        <f t="shared" si="18"/>
        <v>1.75</v>
      </c>
      <c r="Y73">
        <v>1</v>
      </c>
      <c r="Z73" t="s">
        <v>352</v>
      </c>
      <c r="AA73" t="s">
        <v>360</v>
      </c>
    </row>
    <row r="74" spans="1:27" x14ac:dyDescent="0.25">
      <c r="A74" s="4" t="s">
        <v>120</v>
      </c>
      <c r="B74" s="4" t="str">
        <f t="shared" si="10"/>
        <v>I</v>
      </c>
      <c r="C74" s="4" t="s">
        <v>5</v>
      </c>
      <c r="D74" s="4" t="str">
        <f t="shared" si="11"/>
        <v>R</v>
      </c>
      <c r="E74" s="4" t="s">
        <v>25</v>
      </c>
      <c r="F74" s="4" t="str">
        <f t="shared" si="12"/>
        <v>Rev</v>
      </c>
      <c r="G74" s="4" t="s">
        <v>107</v>
      </c>
      <c r="H74" s="4" t="s">
        <v>301</v>
      </c>
      <c r="I74" s="4" t="s">
        <v>62</v>
      </c>
      <c r="J74" s="4" t="str">
        <f t="shared" si="19"/>
        <v>(R:I) Revegetation: Erosion  - SW directional characteristics, SW flow, SW quality/TSS, SW flow</v>
      </c>
      <c r="K74" s="6">
        <v>3</v>
      </c>
      <c r="L74" s="6">
        <v>5</v>
      </c>
      <c r="M74" s="4" t="s">
        <v>317</v>
      </c>
      <c r="N74" s="6">
        <v>-2</v>
      </c>
      <c r="O74" s="6">
        <v>-0.5</v>
      </c>
      <c r="P74" s="4" t="s">
        <v>323</v>
      </c>
      <c r="Q74" s="5">
        <v>1</v>
      </c>
      <c r="R74" s="5">
        <v>3</v>
      </c>
      <c r="S74" s="5">
        <f t="shared" si="13"/>
        <v>2</v>
      </c>
      <c r="T74" s="5">
        <f t="shared" si="14"/>
        <v>7.5</v>
      </c>
      <c r="U74" s="7">
        <f t="shared" si="15"/>
        <v>1</v>
      </c>
      <c r="V74" s="7">
        <f t="shared" si="16"/>
        <v>4.5</v>
      </c>
      <c r="W74" s="4">
        <f t="shared" si="17"/>
        <v>4.75</v>
      </c>
      <c r="X74" s="4">
        <f t="shared" si="18"/>
        <v>2.75</v>
      </c>
      <c r="Y74">
        <v>0</v>
      </c>
      <c r="Z74" t="s">
        <v>352</v>
      </c>
      <c r="AA74" t="s">
        <v>358</v>
      </c>
    </row>
    <row r="75" spans="1:27" x14ac:dyDescent="0.25">
      <c r="A75" s="4" t="s">
        <v>6</v>
      </c>
      <c r="B75" s="4" t="str">
        <f t="shared" si="10"/>
        <v>O</v>
      </c>
      <c r="C75" s="4" t="s">
        <v>5</v>
      </c>
      <c r="D75" s="4" t="str">
        <f t="shared" si="11"/>
        <v>R</v>
      </c>
      <c r="E75" s="4" t="s">
        <v>25</v>
      </c>
      <c r="F75" s="4" t="str">
        <f t="shared" si="12"/>
        <v>Rev</v>
      </c>
      <c r="G75" s="4" t="s">
        <v>107</v>
      </c>
      <c r="H75" s="4" t="s">
        <v>301</v>
      </c>
      <c r="I75" s="4" t="s">
        <v>62</v>
      </c>
      <c r="J75" s="4" t="str">
        <f t="shared" si="19"/>
        <v>(R:O) Revegetation: Erosion  - SW directional characteristics, SW flow, SW quality/TSS, SW flow</v>
      </c>
      <c r="K75" s="6">
        <v>3</v>
      </c>
      <c r="L75" s="6">
        <v>5</v>
      </c>
      <c r="M75" s="4" t="s">
        <v>317</v>
      </c>
      <c r="N75" s="6">
        <v>-2</v>
      </c>
      <c r="O75" s="6">
        <v>-0.5</v>
      </c>
      <c r="P75" s="4" t="s">
        <v>323</v>
      </c>
      <c r="Q75" s="5">
        <v>1</v>
      </c>
      <c r="R75" s="5">
        <v>3</v>
      </c>
      <c r="S75" s="5">
        <f t="shared" si="13"/>
        <v>2</v>
      </c>
      <c r="T75" s="5">
        <f t="shared" si="14"/>
        <v>7.5</v>
      </c>
      <c r="U75" s="7">
        <f t="shared" si="15"/>
        <v>1</v>
      </c>
      <c r="V75" s="7">
        <f t="shared" si="16"/>
        <v>4.5</v>
      </c>
      <c r="W75" s="4">
        <f t="shared" si="17"/>
        <v>4.75</v>
      </c>
      <c r="X75" s="4">
        <f t="shared" si="18"/>
        <v>2.75</v>
      </c>
      <c r="Y75">
        <v>0</v>
      </c>
      <c r="Z75" t="s">
        <v>352</v>
      </c>
      <c r="AA75" t="s">
        <v>358</v>
      </c>
    </row>
    <row r="76" spans="1:27" x14ac:dyDescent="0.25">
      <c r="A76" s="4" t="s">
        <v>8</v>
      </c>
      <c r="B76" s="4" t="str">
        <f t="shared" si="10"/>
        <v>S</v>
      </c>
      <c r="C76" s="4" t="s">
        <v>5</v>
      </c>
      <c r="D76" s="4" t="str">
        <f t="shared" si="11"/>
        <v>R</v>
      </c>
      <c r="E76" s="4" t="s">
        <v>25</v>
      </c>
      <c r="F76" s="4" t="str">
        <f t="shared" si="12"/>
        <v>Rev</v>
      </c>
      <c r="G76" s="4" t="s">
        <v>107</v>
      </c>
      <c r="H76" s="4" t="s">
        <v>301</v>
      </c>
      <c r="I76" s="4" t="s">
        <v>62</v>
      </c>
      <c r="J76" s="4" t="str">
        <f t="shared" si="19"/>
        <v>(R:S) Revegetation: Erosion  - SW directional characteristics, SW flow, SW quality/TSS, SW flow</v>
      </c>
      <c r="K76" s="6">
        <v>3</v>
      </c>
      <c r="L76" s="6">
        <v>5</v>
      </c>
      <c r="M76" s="4" t="s">
        <v>317</v>
      </c>
      <c r="N76" s="6">
        <v>-2</v>
      </c>
      <c r="O76" s="6">
        <v>-0.5</v>
      </c>
      <c r="P76" s="4" t="s">
        <v>323</v>
      </c>
      <c r="Q76" s="5">
        <v>1</v>
      </c>
      <c r="R76" s="5">
        <v>3</v>
      </c>
      <c r="S76" s="5">
        <f t="shared" si="13"/>
        <v>2</v>
      </c>
      <c r="T76" s="5">
        <f t="shared" si="14"/>
        <v>7.5</v>
      </c>
      <c r="U76" s="7">
        <f t="shared" si="15"/>
        <v>1</v>
      </c>
      <c r="V76" s="7">
        <f t="shared" si="16"/>
        <v>4.5</v>
      </c>
      <c r="W76" s="4">
        <f t="shared" si="17"/>
        <v>4.75</v>
      </c>
      <c r="X76" s="4">
        <f t="shared" si="18"/>
        <v>2.75</v>
      </c>
      <c r="Y76">
        <v>0</v>
      </c>
      <c r="Z76" t="s">
        <v>352</v>
      </c>
      <c r="AA76" t="s">
        <v>358</v>
      </c>
    </row>
    <row r="77" spans="1:27" x14ac:dyDescent="0.25">
      <c r="A77" s="4" t="s">
        <v>7</v>
      </c>
      <c r="B77" s="4" t="str">
        <f t="shared" si="10"/>
        <v>U</v>
      </c>
      <c r="C77" s="4" t="s">
        <v>3</v>
      </c>
      <c r="D77" s="4" t="str">
        <f t="shared" si="11"/>
        <v>D</v>
      </c>
      <c r="E77" s="4" t="s">
        <v>130</v>
      </c>
      <c r="F77" s="4" t="str">
        <f t="shared" si="12"/>
        <v>Min</v>
      </c>
      <c r="G77" s="4" t="s">
        <v>176</v>
      </c>
      <c r="H77" s="4" t="s">
        <v>285</v>
      </c>
      <c r="I77" s="4" t="s">
        <v>306</v>
      </c>
      <c r="J77" s="4" t="str">
        <f t="shared" si="19"/>
        <v>(D:U) Mine access (adit / incline) construction: Change groundwater recharge - GW quantity/volume (changed recharge), SW recharge (baseflow)/GW quantity, SW volume/quantity</v>
      </c>
      <c r="K77" s="6">
        <v>3</v>
      </c>
      <c r="L77" s="6">
        <v>4</v>
      </c>
      <c r="M77" s="4" t="s">
        <v>316</v>
      </c>
      <c r="N77" s="6">
        <v>-3</v>
      </c>
      <c r="O77" s="6">
        <v>-1.5</v>
      </c>
      <c r="P77" s="4" t="s">
        <v>323</v>
      </c>
      <c r="Q77" s="5">
        <v>3</v>
      </c>
      <c r="R77" s="5">
        <v>4</v>
      </c>
      <c r="S77" s="5">
        <f t="shared" si="13"/>
        <v>3</v>
      </c>
      <c r="T77" s="5">
        <f t="shared" si="14"/>
        <v>6.5</v>
      </c>
      <c r="U77" s="7">
        <f t="shared" si="15"/>
        <v>0</v>
      </c>
      <c r="V77" s="7">
        <f t="shared" si="16"/>
        <v>2.5</v>
      </c>
      <c r="W77" s="4">
        <f t="shared" si="17"/>
        <v>4.75</v>
      </c>
      <c r="X77" s="4">
        <f t="shared" si="18"/>
        <v>1.75</v>
      </c>
      <c r="Y77">
        <v>0</v>
      </c>
      <c r="Z77" t="s">
        <v>347</v>
      </c>
      <c r="AA77" t="s">
        <v>349</v>
      </c>
    </row>
    <row r="78" spans="1:27" x14ac:dyDescent="0.25">
      <c r="A78" s="4" t="s">
        <v>7</v>
      </c>
      <c r="B78" s="4" t="str">
        <f t="shared" si="10"/>
        <v>U</v>
      </c>
      <c r="C78" s="4" t="s">
        <v>3</v>
      </c>
      <c r="D78" s="4" t="str">
        <f t="shared" si="11"/>
        <v>D</v>
      </c>
      <c r="E78" s="4" t="s">
        <v>131</v>
      </c>
      <c r="F78" s="4" t="str">
        <f t="shared" si="12"/>
        <v>Min</v>
      </c>
      <c r="G78" s="4" t="s">
        <v>176</v>
      </c>
      <c r="H78" s="4" t="s">
        <v>285</v>
      </c>
      <c r="I78" s="4" t="s">
        <v>306</v>
      </c>
      <c r="J78" s="4" t="str">
        <f t="shared" si="19"/>
        <v>(D:U) Mine access (shaft / incline) construction: Change groundwater recharge - GW quantity/volume (changed recharge), SW recharge (baseflow)/GW quantity, SW volume/quantity</v>
      </c>
      <c r="K78" s="6">
        <v>3</v>
      </c>
      <c r="L78" s="6">
        <v>4</v>
      </c>
      <c r="M78" s="4" t="s">
        <v>316</v>
      </c>
      <c r="N78" s="6">
        <v>-3</v>
      </c>
      <c r="O78" s="6">
        <v>-1.5</v>
      </c>
      <c r="P78" s="4" t="s">
        <v>323</v>
      </c>
      <c r="Q78" s="5">
        <v>3</v>
      </c>
      <c r="R78" s="5">
        <v>4</v>
      </c>
      <c r="S78" s="5">
        <f t="shared" si="13"/>
        <v>3</v>
      </c>
      <c r="T78" s="5">
        <f t="shared" si="14"/>
        <v>6.5</v>
      </c>
      <c r="U78" s="7">
        <f t="shared" si="15"/>
        <v>0</v>
      </c>
      <c r="V78" s="7">
        <f t="shared" si="16"/>
        <v>2.5</v>
      </c>
      <c r="W78" s="4">
        <f t="shared" si="17"/>
        <v>4.75</v>
      </c>
      <c r="X78" s="4">
        <f t="shared" si="18"/>
        <v>1.75</v>
      </c>
      <c r="Y78">
        <v>0</v>
      </c>
      <c r="Z78" t="s">
        <v>347</v>
      </c>
      <c r="AA78" t="s">
        <v>349</v>
      </c>
    </row>
    <row r="79" spans="1:27" x14ac:dyDescent="0.25">
      <c r="A79" s="4" t="s">
        <v>6</v>
      </c>
      <c r="B79" s="4" t="str">
        <f t="shared" si="10"/>
        <v>O</v>
      </c>
      <c r="C79" s="4" t="s">
        <v>2</v>
      </c>
      <c r="D79" s="4" t="str">
        <f t="shared" si="11"/>
        <v>P</v>
      </c>
      <c r="E79" s="4" t="s">
        <v>190</v>
      </c>
      <c r="F79" s="4" t="str">
        <f t="shared" si="12"/>
        <v>Min</v>
      </c>
      <c r="G79" s="4" t="s">
        <v>218</v>
      </c>
      <c r="H79" s="4" t="s">
        <v>239</v>
      </c>
      <c r="I79" s="4" t="s">
        <v>272</v>
      </c>
      <c r="J79" s="4" t="str">
        <f t="shared" si="19"/>
        <v>(P:O) Mine dewatering, treatment, reuse and disposal: Equipment failure: pipe failure between pit and dam - GW quality, SW quality/TSS, Pollutants (e.g. metals/trace elements/sulfides/phosphorous), TDS</v>
      </c>
      <c r="K79" s="6">
        <v>4</v>
      </c>
      <c r="L79" s="6">
        <v>7</v>
      </c>
      <c r="M79" s="4" t="s">
        <v>311</v>
      </c>
      <c r="N79" s="6">
        <v>-1</v>
      </c>
      <c r="O79" s="6">
        <v>-0.5</v>
      </c>
      <c r="P79" s="4" t="s">
        <v>323</v>
      </c>
      <c r="Q79" s="5">
        <v>-0.5</v>
      </c>
      <c r="R79" s="5">
        <v>0</v>
      </c>
      <c r="S79" s="5">
        <f t="shared" si="13"/>
        <v>2.5</v>
      </c>
      <c r="T79" s="5">
        <f t="shared" si="14"/>
        <v>6.5</v>
      </c>
      <c r="U79" s="7">
        <f t="shared" si="15"/>
        <v>3</v>
      </c>
      <c r="V79" s="7">
        <f t="shared" si="16"/>
        <v>6.5</v>
      </c>
      <c r="W79" s="4">
        <f t="shared" si="17"/>
        <v>4.5</v>
      </c>
      <c r="X79" s="4">
        <f t="shared" si="18"/>
        <v>2</v>
      </c>
      <c r="Y79">
        <v>0</v>
      </c>
      <c r="Z79" t="s">
        <v>352</v>
      </c>
      <c r="AA79" t="s">
        <v>353</v>
      </c>
    </row>
    <row r="80" spans="1:27" x14ac:dyDescent="0.25">
      <c r="A80" s="4" t="s">
        <v>8</v>
      </c>
      <c r="B80" s="4" t="str">
        <f t="shared" si="10"/>
        <v>S</v>
      </c>
      <c r="C80" s="4" t="s">
        <v>2</v>
      </c>
      <c r="D80" s="4" t="str">
        <f t="shared" si="11"/>
        <v>P</v>
      </c>
      <c r="E80" s="4" t="s">
        <v>45</v>
      </c>
      <c r="F80" s="4" t="str">
        <f t="shared" si="12"/>
        <v>Tai</v>
      </c>
      <c r="G80" s="4" t="s">
        <v>102</v>
      </c>
      <c r="H80" s="4" t="s">
        <v>239</v>
      </c>
      <c r="I80" s="4" t="s">
        <v>257</v>
      </c>
      <c r="J80" s="4" t="str">
        <f t="shared" si="19"/>
        <v>(P:S) Tailings decant water dam: Containment failure - GW quality, SW quality/TSS, TDS, pH, Pollutants (e.g. metals/trace elements/sulfides/phosphorous)</v>
      </c>
      <c r="K80" s="6">
        <v>6</v>
      </c>
      <c r="L80" s="6">
        <v>8</v>
      </c>
      <c r="M80" s="4" t="s">
        <v>312</v>
      </c>
      <c r="N80" s="6">
        <v>-2.5</v>
      </c>
      <c r="O80" s="6">
        <v>-1.5</v>
      </c>
      <c r="P80" s="4" t="s">
        <v>323</v>
      </c>
      <c r="Q80" s="5">
        <v>-0.5</v>
      </c>
      <c r="R80" s="5">
        <v>-0.5</v>
      </c>
      <c r="S80" s="5">
        <f t="shared" si="13"/>
        <v>3</v>
      </c>
      <c r="T80" s="5">
        <f t="shared" si="14"/>
        <v>6</v>
      </c>
      <c r="U80" s="7">
        <f t="shared" si="15"/>
        <v>3.5</v>
      </c>
      <c r="V80" s="7">
        <f t="shared" si="16"/>
        <v>6.5</v>
      </c>
      <c r="W80" s="4">
        <f t="shared" si="17"/>
        <v>4.5</v>
      </c>
      <c r="X80" s="4">
        <f t="shared" si="18"/>
        <v>1.5</v>
      </c>
      <c r="Y80">
        <v>0</v>
      </c>
      <c r="Z80" t="s">
        <v>357</v>
      </c>
      <c r="AA80" t="s">
        <v>363</v>
      </c>
    </row>
    <row r="81" spans="1:27" x14ac:dyDescent="0.25">
      <c r="A81" s="4" t="s">
        <v>7</v>
      </c>
      <c r="B81" s="4" t="str">
        <f t="shared" si="10"/>
        <v>U</v>
      </c>
      <c r="C81" s="4" t="s">
        <v>3</v>
      </c>
      <c r="D81" s="4" t="str">
        <f t="shared" si="11"/>
        <v>D</v>
      </c>
      <c r="E81" s="4" t="s">
        <v>131</v>
      </c>
      <c r="F81" s="4" t="str">
        <f t="shared" si="12"/>
        <v>Min</v>
      </c>
      <c r="G81" s="4" t="s">
        <v>134</v>
      </c>
      <c r="H81" s="4" t="s">
        <v>288</v>
      </c>
      <c r="I81" s="4" t="s">
        <v>304</v>
      </c>
      <c r="J81" s="4" t="str">
        <f t="shared" si="19"/>
        <v>(D:U) Mine access (shaft / incline) construction: Disruption of groundwater equilibrium - GW flow, GW directional characteristics, GW quantity/volume, change in GW pressure/GW level,change in GW pressure</v>
      </c>
      <c r="K81" s="6">
        <v>3</v>
      </c>
      <c r="L81" s="6">
        <v>4</v>
      </c>
      <c r="M81" s="4" t="s">
        <v>316</v>
      </c>
      <c r="N81" s="6">
        <v>0</v>
      </c>
      <c r="O81" s="6">
        <v>1</v>
      </c>
      <c r="P81" s="4" t="s">
        <v>323</v>
      </c>
      <c r="Q81" s="5">
        <v>0</v>
      </c>
      <c r="R81" s="5">
        <v>1</v>
      </c>
      <c r="S81" s="5">
        <f t="shared" si="13"/>
        <v>3</v>
      </c>
      <c r="T81" s="5">
        <f t="shared" si="14"/>
        <v>6</v>
      </c>
      <c r="U81" s="7">
        <f t="shared" si="15"/>
        <v>3</v>
      </c>
      <c r="V81" s="7">
        <f t="shared" si="16"/>
        <v>5</v>
      </c>
      <c r="W81" s="4">
        <f t="shared" si="17"/>
        <v>4.5</v>
      </c>
      <c r="X81" s="4">
        <f t="shared" si="18"/>
        <v>1.5</v>
      </c>
      <c r="Y81">
        <v>0</v>
      </c>
      <c r="Z81" t="s">
        <v>347</v>
      </c>
      <c r="AA81" t="s">
        <v>349</v>
      </c>
    </row>
    <row r="82" spans="1:27" x14ac:dyDescent="0.25">
      <c r="A82" s="4" t="s">
        <v>7</v>
      </c>
      <c r="B82" s="4" t="str">
        <f t="shared" si="10"/>
        <v>U</v>
      </c>
      <c r="C82" s="4" t="s">
        <v>3</v>
      </c>
      <c r="D82" s="4" t="str">
        <f t="shared" si="11"/>
        <v>D</v>
      </c>
      <c r="E82" s="4" t="s">
        <v>27</v>
      </c>
      <c r="F82" s="4" t="str">
        <f t="shared" si="12"/>
        <v>Ven</v>
      </c>
      <c r="G82" s="4" t="s">
        <v>134</v>
      </c>
      <c r="H82" s="4" t="s">
        <v>288</v>
      </c>
      <c r="I82" s="4" t="s">
        <v>304</v>
      </c>
      <c r="J82" s="4" t="str">
        <f t="shared" si="19"/>
        <v>(D:U) Ventilation shaft construction: Disruption of groundwater equilibrium - GW flow, GW directional characteristics, GW quantity/volume, change in GW pressure/GW level,change in GW pressure</v>
      </c>
      <c r="K82" s="6">
        <v>3</v>
      </c>
      <c r="L82" s="6">
        <v>4</v>
      </c>
      <c r="M82" s="4" t="s">
        <v>316</v>
      </c>
      <c r="N82" s="6">
        <v>0</v>
      </c>
      <c r="O82" s="6">
        <v>1</v>
      </c>
      <c r="P82" s="4" t="s">
        <v>323</v>
      </c>
      <c r="Q82" s="5">
        <v>0</v>
      </c>
      <c r="R82" s="5">
        <v>1</v>
      </c>
      <c r="S82" s="5">
        <f t="shared" si="13"/>
        <v>3</v>
      </c>
      <c r="T82" s="5">
        <f t="shared" si="14"/>
        <v>6</v>
      </c>
      <c r="U82" s="7">
        <f t="shared" si="15"/>
        <v>3</v>
      </c>
      <c r="V82" s="7">
        <f t="shared" si="16"/>
        <v>5</v>
      </c>
      <c r="W82" s="4">
        <f t="shared" si="17"/>
        <v>4.5</v>
      </c>
      <c r="X82" s="4">
        <f t="shared" si="18"/>
        <v>1.5</v>
      </c>
      <c r="Y82">
        <v>1</v>
      </c>
      <c r="Z82" t="s">
        <v>347</v>
      </c>
      <c r="AA82" t="s">
        <v>349</v>
      </c>
    </row>
    <row r="83" spans="1:27" x14ac:dyDescent="0.25">
      <c r="A83" s="4" t="s">
        <v>120</v>
      </c>
      <c r="B83" s="4" t="str">
        <f t="shared" si="10"/>
        <v>I</v>
      </c>
      <c r="C83" s="4" t="s">
        <v>4</v>
      </c>
      <c r="D83" s="4" t="str">
        <f t="shared" si="11"/>
        <v>M</v>
      </c>
      <c r="E83" s="4" t="s">
        <v>196</v>
      </c>
      <c r="F83" s="4" t="str">
        <f t="shared" si="12"/>
        <v>Dis</v>
      </c>
      <c r="G83" s="4" t="s">
        <v>222</v>
      </c>
      <c r="H83" s="4" t="s">
        <v>327</v>
      </c>
      <c r="I83" s="4" t="s">
        <v>283</v>
      </c>
      <c r="J83" s="4" t="str">
        <f t="shared" si="19"/>
        <v>(M:I) Dismantling and removal of built infrastructure: Incomplete removal (e.g. fuel tank) - SW quality, SW flow, GW quality, GW quantity/volume (changed recharge), GW flow/TSS, Hydrocarbons, Pollutants (e.g. metals/trace elements/sulfides/phosphorous), SW flow</v>
      </c>
      <c r="K83" s="6">
        <v>3</v>
      </c>
      <c r="L83" s="6">
        <v>5</v>
      </c>
      <c r="M83" s="4" t="s">
        <v>320</v>
      </c>
      <c r="N83" s="6">
        <v>-2</v>
      </c>
      <c r="O83" s="6">
        <v>-1</v>
      </c>
      <c r="P83" s="4" t="s">
        <v>323</v>
      </c>
      <c r="Q83" s="5">
        <v>1</v>
      </c>
      <c r="R83" s="5">
        <v>3</v>
      </c>
      <c r="S83" s="5">
        <f t="shared" si="13"/>
        <v>2</v>
      </c>
      <c r="T83" s="5">
        <f t="shared" si="14"/>
        <v>7</v>
      </c>
      <c r="U83" s="7">
        <f t="shared" si="15"/>
        <v>1</v>
      </c>
      <c r="V83" s="7">
        <f t="shared" si="16"/>
        <v>4</v>
      </c>
      <c r="W83" s="4">
        <f t="shared" si="17"/>
        <v>4.5</v>
      </c>
      <c r="X83" s="4">
        <f t="shared" si="18"/>
        <v>2.5</v>
      </c>
      <c r="Y83">
        <v>0</v>
      </c>
      <c r="Z83" t="s">
        <v>352</v>
      </c>
      <c r="AA83" t="s">
        <v>361</v>
      </c>
    </row>
    <row r="84" spans="1:27" x14ac:dyDescent="0.25">
      <c r="A84" s="4" t="s">
        <v>6</v>
      </c>
      <c r="B84" s="4" t="str">
        <f t="shared" si="10"/>
        <v>O</v>
      </c>
      <c r="C84" s="4" t="s">
        <v>1</v>
      </c>
      <c r="D84" s="4" t="str">
        <f t="shared" si="11"/>
        <v>E</v>
      </c>
      <c r="E84" s="4" t="s">
        <v>82</v>
      </c>
      <c r="F84" s="4" t="str">
        <f t="shared" si="12"/>
        <v>Aba</v>
      </c>
      <c r="G84" s="4" t="s">
        <v>84</v>
      </c>
      <c r="H84" s="4" t="s">
        <v>115</v>
      </c>
      <c r="I84" s="4" t="s">
        <v>284</v>
      </c>
      <c r="J84" s="4" t="str">
        <f t="shared" si="19"/>
        <v>(E:O) Abandonment: Bore leakage to surface - SW quality/SW composition, Hydrocarbons</v>
      </c>
      <c r="K84" s="6">
        <v>3</v>
      </c>
      <c r="L84" s="6">
        <v>4</v>
      </c>
      <c r="M84" s="4" t="s">
        <v>319</v>
      </c>
      <c r="N84" s="6">
        <v>-2</v>
      </c>
      <c r="O84" s="6">
        <v>-1</v>
      </c>
      <c r="P84" s="4" t="s">
        <v>321</v>
      </c>
      <c r="Q84" s="5">
        <v>1.5</v>
      </c>
      <c r="R84" s="5">
        <v>3.5</v>
      </c>
      <c r="S84" s="5">
        <f t="shared" si="13"/>
        <v>2.5</v>
      </c>
      <c r="T84" s="5">
        <f t="shared" si="14"/>
        <v>6.5</v>
      </c>
      <c r="U84" s="7">
        <f t="shared" si="15"/>
        <v>1</v>
      </c>
      <c r="V84" s="7">
        <f t="shared" si="16"/>
        <v>3</v>
      </c>
      <c r="W84" s="4">
        <f t="shared" si="17"/>
        <v>4.5</v>
      </c>
      <c r="X84" s="4">
        <f t="shared" si="18"/>
        <v>2</v>
      </c>
      <c r="Y84">
        <v>1</v>
      </c>
      <c r="Z84" t="s">
        <v>352</v>
      </c>
      <c r="AA84" t="s">
        <v>359</v>
      </c>
    </row>
    <row r="85" spans="1:27" x14ac:dyDescent="0.25">
      <c r="A85" s="4" t="s">
        <v>7</v>
      </c>
      <c r="B85" s="4" t="str">
        <f t="shared" si="10"/>
        <v>U</v>
      </c>
      <c r="C85" s="4" t="s">
        <v>1</v>
      </c>
      <c r="D85" s="4" t="str">
        <f t="shared" si="11"/>
        <v>E</v>
      </c>
      <c r="E85" s="4" t="s">
        <v>82</v>
      </c>
      <c r="F85" s="4" t="str">
        <f t="shared" si="12"/>
        <v>Aba</v>
      </c>
      <c r="G85" s="4" t="s">
        <v>84</v>
      </c>
      <c r="H85" s="4" t="s">
        <v>115</v>
      </c>
      <c r="I85" s="4" t="s">
        <v>284</v>
      </c>
      <c r="J85" s="4" t="str">
        <f t="shared" si="19"/>
        <v>(E:U) Abandonment: Bore leakage to surface - SW quality/SW composition, Hydrocarbons</v>
      </c>
      <c r="K85" s="6">
        <v>3</v>
      </c>
      <c r="L85" s="6">
        <v>4</v>
      </c>
      <c r="M85" s="4" t="s">
        <v>319</v>
      </c>
      <c r="N85" s="6">
        <v>-2</v>
      </c>
      <c r="O85" s="6">
        <v>-1</v>
      </c>
      <c r="P85" s="4" t="s">
        <v>321</v>
      </c>
      <c r="Q85" s="5">
        <v>1.5</v>
      </c>
      <c r="R85" s="5">
        <v>3.5</v>
      </c>
      <c r="S85" s="5">
        <f t="shared" si="13"/>
        <v>2.5</v>
      </c>
      <c r="T85" s="5">
        <f t="shared" si="14"/>
        <v>6.5</v>
      </c>
      <c r="U85" s="7">
        <f t="shared" si="15"/>
        <v>1</v>
      </c>
      <c r="V85" s="7">
        <f t="shared" si="16"/>
        <v>3</v>
      </c>
      <c r="W85" s="4">
        <f t="shared" si="17"/>
        <v>4.5</v>
      </c>
      <c r="X85" s="4">
        <f t="shared" si="18"/>
        <v>2</v>
      </c>
      <c r="Y85">
        <v>1</v>
      </c>
      <c r="Z85" t="s">
        <v>352</v>
      </c>
      <c r="AA85" t="s">
        <v>359</v>
      </c>
    </row>
    <row r="86" spans="1:27" x14ac:dyDescent="0.25">
      <c r="A86" s="4" t="s">
        <v>6</v>
      </c>
      <c r="B86" s="4" t="str">
        <f t="shared" si="10"/>
        <v>O</v>
      </c>
      <c r="C86" s="4" t="s">
        <v>4</v>
      </c>
      <c r="D86" s="4" t="str">
        <f t="shared" si="11"/>
        <v>M</v>
      </c>
      <c r="E86" s="4" t="s">
        <v>197</v>
      </c>
      <c r="F86" s="4" t="str">
        <f t="shared" si="12"/>
        <v>Pos</v>
      </c>
      <c r="G86" s="4" t="s">
        <v>246</v>
      </c>
      <c r="H86" s="4" t="s">
        <v>115</v>
      </c>
      <c r="I86" s="4" t="s">
        <v>257</v>
      </c>
      <c r="J86" s="4" t="str">
        <f t="shared" si="19"/>
        <v>(M:O) Post-closure water filling the pit: Overflow of artifical lake - SW quality/TSS, TDS, pH, Pollutants (e.g. metals/trace elements/sulfides/phosphorous)</v>
      </c>
      <c r="K86" s="6">
        <v>3</v>
      </c>
      <c r="L86" s="6">
        <v>7</v>
      </c>
      <c r="M86" s="4" t="s">
        <v>318</v>
      </c>
      <c r="N86" s="6">
        <v>-2.5</v>
      </c>
      <c r="O86" s="6">
        <v>-1</v>
      </c>
      <c r="P86" s="4" t="s">
        <v>323</v>
      </c>
      <c r="Q86" s="5">
        <v>0.5</v>
      </c>
      <c r="R86" s="5">
        <v>1.5</v>
      </c>
      <c r="S86" s="5">
        <f t="shared" si="13"/>
        <v>1</v>
      </c>
      <c r="T86" s="5">
        <f t="shared" si="14"/>
        <v>7.5</v>
      </c>
      <c r="U86" s="7">
        <f t="shared" si="15"/>
        <v>0.5</v>
      </c>
      <c r="V86" s="7">
        <f t="shared" si="16"/>
        <v>6</v>
      </c>
      <c r="W86" s="4">
        <f t="shared" si="17"/>
        <v>4.25</v>
      </c>
      <c r="X86" s="4">
        <f t="shared" si="18"/>
        <v>3.25</v>
      </c>
      <c r="Y86">
        <v>1</v>
      </c>
      <c r="Z86" t="s">
        <v>352</v>
      </c>
      <c r="AA86" t="s">
        <v>356</v>
      </c>
    </row>
    <row r="87" spans="1:27" x14ac:dyDescent="0.25">
      <c r="A87" s="4" t="s">
        <v>7</v>
      </c>
      <c r="B87" s="4" t="str">
        <f t="shared" si="10"/>
        <v>U</v>
      </c>
      <c r="C87" s="4" t="s">
        <v>3</v>
      </c>
      <c r="D87" s="4" t="str">
        <f t="shared" si="11"/>
        <v>D</v>
      </c>
      <c r="E87" s="4" t="s">
        <v>130</v>
      </c>
      <c r="F87" s="4" t="str">
        <f t="shared" si="12"/>
        <v>Min</v>
      </c>
      <c r="G87" s="4" t="s">
        <v>132</v>
      </c>
      <c r="H87" s="4" t="s">
        <v>133</v>
      </c>
      <c r="I87" s="4" t="s">
        <v>133</v>
      </c>
      <c r="J87" s="4" t="str">
        <f t="shared" si="19"/>
        <v>(D:U) Mine access (adit / incline) construction: Dewatering of water table aquifer - GW level/GW level</v>
      </c>
      <c r="K87" s="6">
        <v>3</v>
      </c>
      <c r="L87" s="6">
        <v>5</v>
      </c>
      <c r="M87" s="4" t="s">
        <v>316</v>
      </c>
      <c r="N87" s="6">
        <v>0</v>
      </c>
      <c r="O87" s="6">
        <v>1</v>
      </c>
      <c r="P87" s="4" t="s">
        <v>323</v>
      </c>
      <c r="Q87" s="5">
        <v>-0.5</v>
      </c>
      <c r="R87" s="5">
        <v>0</v>
      </c>
      <c r="S87" s="5">
        <f t="shared" si="13"/>
        <v>2.5</v>
      </c>
      <c r="T87" s="5">
        <f t="shared" si="14"/>
        <v>6</v>
      </c>
      <c r="U87" s="7">
        <f t="shared" si="15"/>
        <v>3</v>
      </c>
      <c r="V87" s="7">
        <f t="shared" si="16"/>
        <v>6</v>
      </c>
      <c r="W87" s="4">
        <f t="shared" si="17"/>
        <v>4.25</v>
      </c>
      <c r="X87" s="4">
        <f t="shared" si="18"/>
        <v>1.75</v>
      </c>
      <c r="Y87">
        <v>1</v>
      </c>
      <c r="Z87" t="s">
        <v>347</v>
      </c>
      <c r="AA87" t="s">
        <v>349</v>
      </c>
    </row>
    <row r="88" spans="1:27" x14ac:dyDescent="0.25">
      <c r="A88" s="4" t="s">
        <v>6</v>
      </c>
      <c r="B88" s="4" t="str">
        <f t="shared" si="10"/>
        <v>O</v>
      </c>
      <c r="C88" s="4" t="s">
        <v>2</v>
      </c>
      <c r="D88" s="4" t="str">
        <f t="shared" si="11"/>
        <v>P</v>
      </c>
      <c r="E88" s="4" t="s">
        <v>192</v>
      </c>
      <c r="F88" s="4" t="str">
        <f t="shared" si="12"/>
        <v>Top</v>
      </c>
      <c r="G88" s="4" t="s">
        <v>58</v>
      </c>
      <c r="H88" s="4" t="s">
        <v>115</v>
      </c>
      <c r="I88" s="4" t="s">
        <v>61</v>
      </c>
      <c r="J88" s="4" t="str">
        <f t="shared" si="19"/>
        <v>(P:O) Topsoil excavation and storage: Soil erosion following heavy rainfall - SW quality/TSS</v>
      </c>
      <c r="K88" s="6">
        <v>4</v>
      </c>
      <c r="L88" s="6">
        <v>6</v>
      </c>
      <c r="M88" s="4" t="s">
        <v>314</v>
      </c>
      <c r="N88" s="6">
        <v>-1</v>
      </c>
      <c r="O88" s="6">
        <v>-0.5</v>
      </c>
      <c r="P88" s="4" t="s">
        <v>323</v>
      </c>
      <c r="Q88" s="5">
        <v>0</v>
      </c>
      <c r="R88" s="5">
        <v>0</v>
      </c>
      <c r="S88" s="5">
        <f t="shared" si="13"/>
        <v>3</v>
      </c>
      <c r="T88" s="5">
        <f t="shared" si="14"/>
        <v>5.5</v>
      </c>
      <c r="U88" s="7">
        <f t="shared" si="15"/>
        <v>3</v>
      </c>
      <c r="V88" s="7">
        <f t="shared" si="16"/>
        <v>5.5</v>
      </c>
      <c r="W88" s="4">
        <f t="shared" si="17"/>
        <v>4.25</v>
      </c>
      <c r="X88" s="4">
        <f t="shared" si="18"/>
        <v>1.25</v>
      </c>
      <c r="Y88">
        <v>0</v>
      </c>
      <c r="Z88" t="s">
        <v>352</v>
      </c>
      <c r="AA88" t="s">
        <v>358</v>
      </c>
    </row>
    <row r="89" spans="1:27" x14ac:dyDescent="0.25">
      <c r="A89" s="4" t="s">
        <v>6</v>
      </c>
      <c r="B89" s="4" t="str">
        <f t="shared" si="10"/>
        <v>O</v>
      </c>
      <c r="C89" s="4" t="s">
        <v>3</v>
      </c>
      <c r="D89" s="4" t="str">
        <f t="shared" si="11"/>
        <v>D</v>
      </c>
      <c r="E89" s="4" t="s">
        <v>190</v>
      </c>
      <c r="F89" s="4" t="str">
        <f t="shared" si="12"/>
        <v>Min</v>
      </c>
      <c r="G89" s="4" t="s">
        <v>218</v>
      </c>
      <c r="H89" s="4" t="s">
        <v>239</v>
      </c>
      <c r="I89" s="4" t="s">
        <v>256</v>
      </c>
      <c r="J89" s="4" t="str">
        <f t="shared" si="19"/>
        <v>(D:O) Mine dewatering, treatment, reuse and disposal: Equipment failure: pipe failure between pit and dam - GW quality, SW quality/TSS, Pollutants (e.g. metals/trace elements/sulfides/phosphorous)</v>
      </c>
      <c r="K89" s="6">
        <v>4</v>
      </c>
      <c r="L89" s="6">
        <v>6</v>
      </c>
      <c r="M89" s="4" t="s">
        <v>311</v>
      </c>
      <c r="N89" s="6">
        <v>-1</v>
      </c>
      <c r="O89" s="6">
        <v>-0.5</v>
      </c>
      <c r="P89" s="4" t="s">
        <v>323</v>
      </c>
      <c r="Q89" s="5">
        <v>-0.5</v>
      </c>
      <c r="R89" s="5">
        <v>0</v>
      </c>
      <c r="S89" s="5">
        <f t="shared" si="13"/>
        <v>2.5</v>
      </c>
      <c r="T89" s="5">
        <f t="shared" si="14"/>
        <v>5.5</v>
      </c>
      <c r="U89" s="7">
        <f t="shared" si="15"/>
        <v>3</v>
      </c>
      <c r="V89" s="7">
        <f t="shared" si="16"/>
        <v>5.5</v>
      </c>
      <c r="W89" s="4">
        <f t="shared" si="17"/>
        <v>4</v>
      </c>
      <c r="X89" s="4">
        <f t="shared" si="18"/>
        <v>1.5</v>
      </c>
      <c r="Y89">
        <v>0</v>
      </c>
      <c r="Z89" t="s">
        <v>352</v>
      </c>
      <c r="AA89" t="s">
        <v>353</v>
      </c>
    </row>
    <row r="90" spans="1:27" x14ac:dyDescent="0.25">
      <c r="A90" s="4" t="s">
        <v>7</v>
      </c>
      <c r="B90" s="4" t="str">
        <f t="shared" si="10"/>
        <v>U</v>
      </c>
      <c r="C90" s="4" t="s">
        <v>2</v>
      </c>
      <c r="D90" s="4" t="str">
        <f t="shared" si="11"/>
        <v>P</v>
      </c>
      <c r="E90" s="4" t="s">
        <v>190</v>
      </c>
      <c r="F90" s="4" t="str">
        <f t="shared" si="12"/>
        <v>Min</v>
      </c>
      <c r="G90" s="4" t="s">
        <v>217</v>
      </c>
      <c r="H90" s="4" t="s">
        <v>239</v>
      </c>
      <c r="I90" s="4" t="s">
        <v>256</v>
      </c>
      <c r="J90" s="4" t="str">
        <f t="shared" si="19"/>
        <v>(P:U) Mine dewatering, treatment, reuse and disposal: Equipment failure: pipe failure between dewatering bore and dam - GW quality, SW quality/TSS, Pollutants (e.g. metals/trace elements/sulfides/phosphorous)</v>
      </c>
      <c r="K90" s="6">
        <v>4</v>
      </c>
      <c r="L90" s="6">
        <v>6</v>
      </c>
      <c r="M90" s="4" t="s">
        <v>311</v>
      </c>
      <c r="N90" s="6">
        <v>-1</v>
      </c>
      <c r="O90" s="6">
        <v>-0.5</v>
      </c>
      <c r="P90" s="4" t="s">
        <v>323</v>
      </c>
      <c r="Q90" s="5">
        <v>-0.5</v>
      </c>
      <c r="R90" s="5">
        <v>0</v>
      </c>
      <c r="S90" s="5">
        <f t="shared" si="13"/>
        <v>2.5</v>
      </c>
      <c r="T90" s="5">
        <f t="shared" si="14"/>
        <v>5.5</v>
      </c>
      <c r="U90" s="7">
        <f t="shared" si="15"/>
        <v>3</v>
      </c>
      <c r="V90" s="7">
        <f t="shared" si="16"/>
        <v>5.5</v>
      </c>
      <c r="W90" s="4">
        <f t="shared" si="17"/>
        <v>4</v>
      </c>
      <c r="X90" s="4">
        <f t="shared" si="18"/>
        <v>1.5</v>
      </c>
      <c r="Y90">
        <v>0</v>
      </c>
      <c r="Z90" t="s">
        <v>352</v>
      </c>
      <c r="AA90" t="s">
        <v>353</v>
      </c>
    </row>
    <row r="91" spans="1:27" x14ac:dyDescent="0.25">
      <c r="A91" s="4" t="s">
        <v>6</v>
      </c>
      <c r="B91" s="4" t="str">
        <f t="shared" si="10"/>
        <v>O</v>
      </c>
      <c r="C91" s="4" t="s">
        <v>2</v>
      </c>
      <c r="D91" s="4" t="str">
        <f t="shared" si="11"/>
        <v>P</v>
      </c>
      <c r="E91" s="4" t="s">
        <v>105</v>
      </c>
      <c r="F91" s="4" t="str">
        <f t="shared" si="12"/>
        <v>Pit</v>
      </c>
      <c r="G91" s="4" t="s">
        <v>218</v>
      </c>
      <c r="H91" s="4" t="s">
        <v>239</v>
      </c>
      <c r="I91" s="4" t="s">
        <v>272</v>
      </c>
      <c r="J91" s="4" t="str">
        <f t="shared" si="19"/>
        <v>(P:O) Pit wall (stabilisation) dewatering, treatment, reuse and disposal : Equipment failure: pipe failure between pit and dam - GW quality, SW quality/TSS, Pollutants (e.g. metals/trace elements/sulfides/phosphorous), TDS</v>
      </c>
      <c r="K91" s="6">
        <v>4</v>
      </c>
      <c r="L91" s="6">
        <v>6</v>
      </c>
      <c r="M91" s="4" t="s">
        <v>311</v>
      </c>
      <c r="N91" s="6">
        <v>-1</v>
      </c>
      <c r="O91" s="6">
        <v>-0.5</v>
      </c>
      <c r="P91" s="4" t="s">
        <v>323</v>
      </c>
      <c r="Q91" s="5">
        <v>-0.5</v>
      </c>
      <c r="R91" s="5">
        <v>0</v>
      </c>
      <c r="S91" s="5">
        <f t="shared" si="13"/>
        <v>2.5</v>
      </c>
      <c r="T91" s="5">
        <f t="shared" si="14"/>
        <v>5.5</v>
      </c>
      <c r="U91" s="7">
        <f t="shared" si="15"/>
        <v>3</v>
      </c>
      <c r="V91" s="7">
        <f t="shared" si="16"/>
        <v>5.5</v>
      </c>
      <c r="W91" s="4">
        <f t="shared" si="17"/>
        <v>4</v>
      </c>
      <c r="X91" s="4">
        <f t="shared" si="18"/>
        <v>1.5</v>
      </c>
      <c r="Y91">
        <v>0</v>
      </c>
      <c r="Z91" t="s">
        <v>352</v>
      </c>
      <c r="AA91" t="s">
        <v>353</v>
      </c>
    </row>
    <row r="92" spans="1:27" x14ac:dyDescent="0.25">
      <c r="A92" s="4" t="s">
        <v>6</v>
      </c>
      <c r="B92" s="4" t="str">
        <f t="shared" si="10"/>
        <v>O</v>
      </c>
      <c r="C92" s="4" t="s">
        <v>2</v>
      </c>
      <c r="D92" s="4" t="str">
        <f t="shared" si="11"/>
        <v>P</v>
      </c>
      <c r="E92" s="4" t="s">
        <v>108</v>
      </c>
      <c r="F92" s="4" t="str">
        <f t="shared" si="12"/>
        <v>Was</v>
      </c>
      <c r="G92" s="4" t="s">
        <v>107</v>
      </c>
      <c r="H92" s="4" t="s">
        <v>115</v>
      </c>
      <c r="I92" s="4" t="s">
        <v>257</v>
      </c>
      <c r="J92" s="4" t="str">
        <f t="shared" si="19"/>
        <v>(P:O) Waste rock dump rehabilitation: Erosion  - SW quality/TSS, TDS, pH, Pollutants (e.g. metals/trace elements/sulfides/phosphorous)</v>
      </c>
      <c r="K92" s="6">
        <v>3</v>
      </c>
      <c r="L92" s="6">
        <v>6</v>
      </c>
      <c r="M92" s="4" t="s">
        <v>318</v>
      </c>
      <c r="N92" s="6">
        <v>-2</v>
      </c>
      <c r="O92" s="6">
        <v>-1</v>
      </c>
      <c r="P92" s="4" t="s">
        <v>323</v>
      </c>
      <c r="Q92" s="5">
        <v>0</v>
      </c>
      <c r="R92" s="5">
        <v>2</v>
      </c>
      <c r="S92" s="5">
        <f t="shared" si="13"/>
        <v>1</v>
      </c>
      <c r="T92" s="5">
        <f t="shared" si="14"/>
        <v>7</v>
      </c>
      <c r="U92" s="7">
        <f t="shared" si="15"/>
        <v>1</v>
      </c>
      <c r="V92" s="7">
        <f t="shared" si="16"/>
        <v>5</v>
      </c>
      <c r="W92" s="4">
        <f t="shared" si="17"/>
        <v>4</v>
      </c>
      <c r="X92" s="4">
        <f t="shared" si="18"/>
        <v>3</v>
      </c>
      <c r="Y92">
        <v>0</v>
      </c>
      <c r="Z92" t="s">
        <v>352</v>
      </c>
      <c r="AA92" t="s">
        <v>358</v>
      </c>
    </row>
    <row r="93" spans="1:27" x14ac:dyDescent="0.25">
      <c r="A93" s="4" t="s">
        <v>120</v>
      </c>
      <c r="B93" s="4" t="str">
        <f t="shared" si="10"/>
        <v>I</v>
      </c>
      <c r="C93" s="4" t="s">
        <v>2</v>
      </c>
      <c r="D93" s="4" t="str">
        <f t="shared" si="11"/>
        <v>P</v>
      </c>
      <c r="E93" s="4" t="s">
        <v>51</v>
      </c>
      <c r="F93" s="4" t="str">
        <f t="shared" si="12"/>
        <v>TLO</v>
      </c>
      <c r="G93" s="4" t="s">
        <v>59</v>
      </c>
      <c r="H93" s="4" t="s">
        <v>297</v>
      </c>
      <c r="I93" s="4" t="s">
        <v>62</v>
      </c>
      <c r="J93" s="4" t="str">
        <f t="shared" si="19"/>
        <v>(P:I) TLO rail loop: Disruption of natural surface drainage - SW directional characteristics, SW volume/quantity, SW quality/TSS, SW flow</v>
      </c>
      <c r="K93" s="6">
        <v>4</v>
      </c>
      <c r="L93" s="6">
        <v>5</v>
      </c>
      <c r="M93" s="4" t="s">
        <v>277</v>
      </c>
      <c r="N93" s="6">
        <v>-0.5</v>
      </c>
      <c r="O93" s="6">
        <v>0</v>
      </c>
      <c r="P93" s="4" t="s">
        <v>324</v>
      </c>
      <c r="Q93" s="5">
        <v>-0.5</v>
      </c>
      <c r="R93" s="5">
        <v>0</v>
      </c>
      <c r="S93" s="5">
        <f t="shared" si="13"/>
        <v>3</v>
      </c>
      <c r="T93" s="5">
        <f t="shared" si="14"/>
        <v>5</v>
      </c>
      <c r="U93" s="7">
        <f t="shared" si="15"/>
        <v>3.5</v>
      </c>
      <c r="V93" s="7">
        <f t="shared" si="16"/>
        <v>5</v>
      </c>
      <c r="W93" s="4">
        <f t="shared" si="17"/>
        <v>4</v>
      </c>
      <c r="X93" s="4">
        <f t="shared" si="18"/>
        <v>1</v>
      </c>
      <c r="Y93">
        <v>1</v>
      </c>
      <c r="Z93" t="s">
        <v>352</v>
      </c>
      <c r="AA93" t="s">
        <v>366</v>
      </c>
    </row>
    <row r="94" spans="1:27" x14ac:dyDescent="0.25">
      <c r="A94" s="4" t="s">
        <v>120</v>
      </c>
      <c r="B94" s="4" t="str">
        <f t="shared" si="10"/>
        <v>I</v>
      </c>
      <c r="C94" s="4" t="s">
        <v>2</v>
      </c>
      <c r="D94" s="4" t="str">
        <f t="shared" si="11"/>
        <v>P</v>
      </c>
      <c r="E94" s="4" t="s">
        <v>50</v>
      </c>
      <c r="F94" s="4" t="str">
        <f t="shared" si="12"/>
        <v>Tra</v>
      </c>
      <c r="G94" s="4" t="s">
        <v>59</v>
      </c>
      <c r="H94" s="4" t="s">
        <v>297</v>
      </c>
      <c r="I94" s="4" t="s">
        <v>62</v>
      </c>
      <c r="J94" s="4" t="str">
        <f t="shared" si="19"/>
        <v>(P:I) Train Load Out (TLO) facility: Disruption of natural surface drainage - SW directional characteristics, SW volume/quantity, SW quality/TSS, SW flow</v>
      </c>
      <c r="K94" s="6">
        <v>4</v>
      </c>
      <c r="L94" s="6">
        <v>5</v>
      </c>
      <c r="M94" s="4" t="s">
        <v>277</v>
      </c>
      <c r="N94" s="6">
        <v>-0.5</v>
      </c>
      <c r="O94" s="6">
        <v>0</v>
      </c>
      <c r="P94" s="4" t="s">
        <v>324</v>
      </c>
      <c r="Q94" s="5">
        <v>-0.5</v>
      </c>
      <c r="R94" s="5">
        <v>0</v>
      </c>
      <c r="S94" s="5">
        <f t="shared" si="13"/>
        <v>3</v>
      </c>
      <c r="T94" s="5">
        <f t="shared" si="14"/>
        <v>5</v>
      </c>
      <c r="U94" s="7">
        <f t="shared" si="15"/>
        <v>3.5</v>
      </c>
      <c r="V94" s="7">
        <f t="shared" si="16"/>
        <v>5</v>
      </c>
      <c r="W94" s="4">
        <f t="shared" si="17"/>
        <v>4</v>
      </c>
      <c r="X94" s="4">
        <f t="shared" si="18"/>
        <v>1</v>
      </c>
      <c r="Y94">
        <v>1</v>
      </c>
      <c r="Z94" t="s">
        <v>352</v>
      </c>
      <c r="AA94" t="s">
        <v>366</v>
      </c>
    </row>
    <row r="95" spans="1:27" x14ac:dyDescent="0.25">
      <c r="A95" s="4" t="s">
        <v>120</v>
      </c>
      <c r="B95" s="4" t="str">
        <f t="shared" si="10"/>
        <v>I</v>
      </c>
      <c r="C95" s="4" t="s">
        <v>3</v>
      </c>
      <c r="D95" s="4" t="str">
        <f t="shared" si="11"/>
        <v>D</v>
      </c>
      <c r="E95" s="4" t="s">
        <v>51</v>
      </c>
      <c r="F95" s="4" t="str">
        <f t="shared" si="12"/>
        <v>TLO</v>
      </c>
      <c r="G95" s="4" t="s">
        <v>59</v>
      </c>
      <c r="H95" s="4" t="s">
        <v>297</v>
      </c>
      <c r="I95" s="4" t="s">
        <v>62</v>
      </c>
      <c r="J95" s="4" t="str">
        <f t="shared" si="19"/>
        <v>(D:I) TLO rail loop: Disruption of natural surface drainage - SW directional characteristics, SW volume/quantity, SW quality/TSS, SW flow</v>
      </c>
      <c r="K95" s="6">
        <v>4</v>
      </c>
      <c r="L95" s="6">
        <v>5</v>
      </c>
      <c r="M95" s="4" t="s">
        <v>277</v>
      </c>
      <c r="N95" s="6">
        <v>-0.5</v>
      </c>
      <c r="O95" s="6">
        <v>0</v>
      </c>
      <c r="P95" s="4" t="s">
        <v>324</v>
      </c>
      <c r="Q95" s="5">
        <v>-0.5</v>
      </c>
      <c r="R95" s="5">
        <v>0</v>
      </c>
      <c r="S95" s="5">
        <f t="shared" si="13"/>
        <v>3</v>
      </c>
      <c r="T95" s="5">
        <f t="shared" si="14"/>
        <v>5</v>
      </c>
      <c r="U95" s="7">
        <f t="shared" si="15"/>
        <v>3.5</v>
      </c>
      <c r="V95" s="7">
        <f t="shared" si="16"/>
        <v>5</v>
      </c>
      <c r="W95" s="4">
        <f t="shared" si="17"/>
        <v>4</v>
      </c>
      <c r="X95" s="4">
        <f t="shared" si="18"/>
        <v>1</v>
      </c>
      <c r="Y95">
        <v>1</v>
      </c>
      <c r="Z95" t="s">
        <v>352</v>
      </c>
      <c r="AA95" t="s">
        <v>366</v>
      </c>
    </row>
    <row r="96" spans="1:27" x14ac:dyDescent="0.25">
      <c r="A96" s="4" t="s">
        <v>120</v>
      </c>
      <c r="B96" s="4" t="str">
        <f t="shared" si="10"/>
        <v>I</v>
      </c>
      <c r="C96" s="4" t="s">
        <v>3</v>
      </c>
      <c r="D96" s="4" t="str">
        <f t="shared" si="11"/>
        <v>D</v>
      </c>
      <c r="E96" s="4" t="s">
        <v>50</v>
      </c>
      <c r="F96" s="4" t="str">
        <f t="shared" si="12"/>
        <v>Tra</v>
      </c>
      <c r="G96" s="4" t="s">
        <v>59</v>
      </c>
      <c r="H96" s="4" t="s">
        <v>297</v>
      </c>
      <c r="I96" s="4" t="s">
        <v>62</v>
      </c>
      <c r="J96" s="4" t="str">
        <f t="shared" si="19"/>
        <v>(D:I) Train Load Out (TLO) facility: Disruption of natural surface drainage - SW directional characteristics, SW volume/quantity, SW quality/TSS, SW flow</v>
      </c>
      <c r="K96" s="6">
        <v>4</v>
      </c>
      <c r="L96" s="6">
        <v>5</v>
      </c>
      <c r="M96" s="4" t="s">
        <v>277</v>
      </c>
      <c r="N96" s="6">
        <v>-0.5</v>
      </c>
      <c r="O96" s="6">
        <v>0</v>
      </c>
      <c r="P96" s="4" t="s">
        <v>324</v>
      </c>
      <c r="Q96" s="5">
        <v>-0.5</v>
      </c>
      <c r="R96" s="5">
        <v>0</v>
      </c>
      <c r="S96" s="5">
        <f t="shared" si="13"/>
        <v>3</v>
      </c>
      <c r="T96" s="5">
        <f t="shared" si="14"/>
        <v>5</v>
      </c>
      <c r="U96" s="7">
        <f t="shared" si="15"/>
        <v>3.5</v>
      </c>
      <c r="V96" s="7">
        <f t="shared" si="16"/>
        <v>5</v>
      </c>
      <c r="W96" s="4">
        <f t="shared" si="17"/>
        <v>4</v>
      </c>
      <c r="X96" s="4">
        <f t="shared" si="18"/>
        <v>1</v>
      </c>
      <c r="Y96">
        <v>1</v>
      </c>
      <c r="Z96" t="s">
        <v>352</v>
      </c>
      <c r="AA96" t="s">
        <v>366</v>
      </c>
    </row>
    <row r="97" spans="1:27" x14ac:dyDescent="0.25">
      <c r="A97" s="4" t="s">
        <v>120</v>
      </c>
      <c r="B97" s="4" t="str">
        <f t="shared" si="10"/>
        <v>I</v>
      </c>
      <c r="C97" s="4" t="s">
        <v>3</v>
      </c>
      <c r="D97" s="4" t="str">
        <f t="shared" si="11"/>
        <v>D</v>
      </c>
      <c r="E97" s="4" t="s">
        <v>122</v>
      </c>
      <c r="F97" s="4" t="str">
        <f t="shared" si="12"/>
        <v>Off</v>
      </c>
      <c r="G97" s="4" t="s">
        <v>58</v>
      </c>
      <c r="H97" s="4" t="s">
        <v>115</v>
      </c>
      <c r="I97" s="4" t="s">
        <v>61</v>
      </c>
      <c r="J97" s="4" t="str">
        <f t="shared" si="19"/>
        <v>(D:I) Off-lease and on-lease roadways  (construction phase): Soil erosion following heavy rainfall - SW quality/TSS</v>
      </c>
      <c r="K97" s="6">
        <v>4</v>
      </c>
      <c r="L97" s="6">
        <v>5</v>
      </c>
      <c r="M97" s="4" t="s">
        <v>315</v>
      </c>
      <c r="N97" s="6">
        <v>-1</v>
      </c>
      <c r="O97" s="6">
        <v>0</v>
      </c>
      <c r="P97" s="4" t="s">
        <v>323</v>
      </c>
      <c r="Q97" s="5">
        <v>0</v>
      </c>
      <c r="R97" s="5">
        <v>0</v>
      </c>
      <c r="S97" s="5">
        <f t="shared" si="13"/>
        <v>3</v>
      </c>
      <c r="T97" s="5">
        <f t="shared" si="14"/>
        <v>5</v>
      </c>
      <c r="U97" s="7">
        <f t="shared" si="15"/>
        <v>3</v>
      </c>
      <c r="V97" s="7">
        <f t="shared" si="16"/>
        <v>5</v>
      </c>
      <c r="W97" s="4">
        <f t="shared" si="17"/>
        <v>4</v>
      </c>
      <c r="X97" s="4">
        <f t="shared" si="18"/>
        <v>1</v>
      </c>
      <c r="Y97">
        <v>1</v>
      </c>
      <c r="Z97" t="s">
        <v>352</v>
      </c>
      <c r="AA97" t="s">
        <v>358</v>
      </c>
    </row>
    <row r="98" spans="1:27" x14ac:dyDescent="0.25">
      <c r="A98" s="4" t="s">
        <v>7</v>
      </c>
      <c r="B98" s="4" t="str">
        <f t="shared" si="10"/>
        <v>U</v>
      </c>
      <c r="C98" s="4" t="s">
        <v>2</v>
      </c>
      <c r="D98" s="4" t="str">
        <f t="shared" si="11"/>
        <v>P</v>
      </c>
      <c r="E98" s="4" t="s">
        <v>147</v>
      </c>
      <c r="F98" s="4" t="str">
        <f t="shared" si="12"/>
        <v>Gas</v>
      </c>
      <c r="G98" s="4" t="s">
        <v>70</v>
      </c>
      <c r="H98" s="4" t="s">
        <v>133</v>
      </c>
      <c r="I98" s="4" t="s">
        <v>133</v>
      </c>
      <c r="J98" s="4" t="str">
        <f t="shared" si="19"/>
        <v>(P:U) Gas post-drainage, surface to goaf: drilling: Very localised water table reduction - GW level/GW level</v>
      </c>
      <c r="K98" s="6">
        <v>3</v>
      </c>
      <c r="L98" s="6">
        <v>5</v>
      </c>
      <c r="M98" s="4" t="s">
        <v>69</v>
      </c>
      <c r="N98" s="6">
        <v>-2.5</v>
      </c>
      <c r="O98" s="6">
        <v>-1</v>
      </c>
      <c r="P98" s="4" t="s">
        <v>323</v>
      </c>
      <c r="Q98" s="5">
        <v>0.5</v>
      </c>
      <c r="R98" s="5">
        <v>3</v>
      </c>
      <c r="S98" s="5">
        <f t="shared" si="13"/>
        <v>1</v>
      </c>
      <c r="T98" s="5">
        <f t="shared" si="14"/>
        <v>7</v>
      </c>
      <c r="U98" s="7">
        <f t="shared" si="15"/>
        <v>0.5</v>
      </c>
      <c r="V98" s="7">
        <f t="shared" si="16"/>
        <v>4</v>
      </c>
      <c r="W98" s="4">
        <f t="shared" si="17"/>
        <v>4</v>
      </c>
      <c r="X98" s="4">
        <f t="shared" si="18"/>
        <v>3</v>
      </c>
      <c r="Y98">
        <v>1</v>
      </c>
      <c r="Z98" t="s">
        <v>352</v>
      </c>
      <c r="AA98" t="s">
        <v>359</v>
      </c>
    </row>
    <row r="99" spans="1:27" x14ac:dyDescent="0.25">
      <c r="A99" s="4" t="s">
        <v>7</v>
      </c>
      <c r="B99" s="4" t="str">
        <f t="shared" si="10"/>
        <v>U</v>
      </c>
      <c r="C99" s="4" t="s">
        <v>2</v>
      </c>
      <c r="D99" s="4" t="str">
        <f t="shared" si="11"/>
        <v>P</v>
      </c>
      <c r="E99" s="4" t="s">
        <v>161</v>
      </c>
      <c r="F99" s="4" t="str">
        <f t="shared" si="12"/>
        <v>Ins</v>
      </c>
      <c r="G99" s="4" t="s">
        <v>70</v>
      </c>
      <c r="H99" s="4" t="s">
        <v>133</v>
      </c>
      <c r="I99" s="4" t="s">
        <v>133</v>
      </c>
      <c r="J99" s="4" t="str">
        <f t="shared" si="19"/>
        <v>(P:U) Inseam gas pre-drainage, underground: drilling: Very localised water table reduction - GW level/GW level</v>
      </c>
      <c r="K99" s="6">
        <v>3</v>
      </c>
      <c r="L99" s="6">
        <v>5</v>
      </c>
      <c r="M99" s="4" t="s">
        <v>69</v>
      </c>
      <c r="N99" s="6">
        <v>-2.5</v>
      </c>
      <c r="O99" s="6">
        <v>-1</v>
      </c>
      <c r="P99" s="4" t="s">
        <v>323</v>
      </c>
      <c r="Q99" s="5">
        <v>0.5</v>
      </c>
      <c r="R99" s="5">
        <v>3</v>
      </c>
      <c r="S99" s="5">
        <f t="shared" si="13"/>
        <v>1</v>
      </c>
      <c r="T99" s="5">
        <f t="shared" si="14"/>
        <v>7</v>
      </c>
      <c r="U99" s="7">
        <f t="shared" si="15"/>
        <v>0.5</v>
      </c>
      <c r="V99" s="7">
        <f t="shared" si="16"/>
        <v>4</v>
      </c>
      <c r="W99" s="4">
        <f t="shared" si="17"/>
        <v>4</v>
      </c>
      <c r="X99" s="4">
        <f t="shared" si="18"/>
        <v>3</v>
      </c>
      <c r="Y99">
        <v>1</v>
      </c>
      <c r="Z99" t="s">
        <v>352</v>
      </c>
      <c r="AA99" t="s">
        <v>359</v>
      </c>
    </row>
    <row r="100" spans="1:27" x14ac:dyDescent="0.25">
      <c r="A100" s="4" t="s">
        <v>7</v>
      </c>
      <c r="B100" s="4" t="str">
        <f t="shared" si="10"/>
        <v>U</v>
      </c>
      <c r="C100" s="4" t="s">
        <v>5</v>
      </c>
      <c r="D100" s="4" t="str">
        <f t="shared" si="11"/>
        <v>R</v>
      </c>
      <c r="E100" s="4" t="s">
        <v>25</v>
      </c>
      <c r="F100" s="4" t="str">
        <f t="shared" si="12"/>
        <v>Rev</v>
      </c>
      <c r="G100" s="4" t="s">
        <v>107</v>
      </c>
      <c r="H100" s="4" t="s">
        <v>301</v>
      </c>
      <c r="I100" s="4" t="s">
        <v>62</v>
      </c>
      <c r="J100" s="4" t="str">
        <f t="shared" si="19"/>
        <v>(R:U) Revegetation: Erosion  - SW directional characteristics, SW flow, SW quality/TSS, SW flow</v>
      </c>
      <c r="K100" s="6">
        <v>3</v>
      </c>
      <c r="L100" s="6">
        <v>4</v>
      </c>
      <c r="M100" s="4" t="s">
        <v>317</v>
      </c>
      <c r="N100" s="6">
        <v>-2</v>
      </c>
      <c r="O100" s="6">
        <v>-1</v>
      </c>
      <c r="P100" s="4" t="s">
        <v>323</v>
      </c>
      <c r="Q100" s="5">
        <v>1</v>
      </c>
      <c r="R100" s="5">
        <v>3</v>
      </c>
      <c r="S100" s="5">
        <f t="shared" si="13"/>
        <v>2</v>
      </c>
      <c r="T100" s="5">
        <f t="shared" si="14"/>
        <v>6</v>
      </c>
      <c r="U100" s="7">
        <f t="shared" si="15"/>
        <v>1</v>
      </c>
      <c r="V100" s="7">
        <f t="shared" si="16"/>
        <v>3</v>
      </c>
      <c r="W100" s="4">
        <f t="shared" si="17"/>
        <v>4</v>
      </c>
      <c r="X100" s="4">
        <f t="shared" si="18"/>
        <v>2</v>
      </c>
      <c r="Y100">
        <v>0</v>
      </c>
      <c r="Z100" t="s">
        <v>352</v>
      </c>
      <c r="AA100" t="s">
        <v>358</v>
      </c>
    </row>
    <row r="101" spans="1:27" x14ac:dyDescent="0.25">
      <c r="A101" s="4" t="s">
        <v>6</v>
      </c>
      <c r="B101" s="4" t="str">
        <f t="shared" si="10"/>
        <v>O</v>
      </c>
      <c r="C101" s="4" t="s">
        <v>2</v>
      </c>
      <c r="D101" s="4" t="str">
        <f t="shared" si="11"/>
        <v>P</v>
      </c>
      <c r="E101" s="4" t="s">
        <v>240</v>
      </c>
      <c r="F101" s="4" t="str">
        <f t="shared" si="12"/>
        <v>Dew</v>
      </c>
      <c r="G101" s="4" t="s">
        <v>271</v>
      </c>
      <c r="H101" s="4" t="s">
        <v>238</v>
      </c>
      <c r="I101" s="4" t="s">
        <v>272</v>
      </c>
      <c r="J101" s="4" t="str">
        <f t="shared" si="19"/>
        <v>(P:O) Dewatering, treatment, reuse and disposal : Increased inflow from natural event (e.g. Flood) - GW quality, SW quality /TSS, Pollutants (e.g. metals/trace elements/sulfides/phosphorous), TDS</v>
      </c>
      <c r="K101" s="6">
        <v>4</v>
      </c>
      <c r="L101" s="6">
        <v>6</v>
      </c>
      <c r="M101" s="4" t="s">
        <v>314</v>
      </c>
      <c r="N101" s="6">
        <v>-1.5</v>
      </c>
      <c r="O101" s="6">
        <v>-0.5</v>
      </c>
      <c r="P101" s="4" t="s">
        <v>323</v>
      </c>
      <c r="Q101" s="5">
        <v>-0.5</v>
      </c>
      <c r="R101" s="5">
        <v>0</v>
      </c>
      <c r="S101" s="5">
        <f t="shared" si="13"/>
        <v>2</v>
      </c>
      <c r="T101" s="5">
        <f t="shared" si="14"/>
        <v>5.5</v>
      </c>
      <c r="U101" s="7">
        <f t="shared" si="15"/>
        <v>2.5</v>
      </c>
      <c r="V101" s="7">
        <f t="shared" si="16"/>
        <v>5.5</v>
      </c>
      <c r="W101" s="4">
        <f t="shared" si="17"/>
        <v>3.75</v>
      </c>
      <c r="X101" s="4">
        <f t="shared" si="18"/>
        <v>1.75</v>
      </c>
      <c r="Y101">
        <v>1</v>
      </c>
      <c r="Z101" t="s">
        <v>352</v>
      </c>
      <c r="AA101" t="s">
        <v>353</v>
      </c>
    </row>
    <row r="102" spans="1:27" x14ac:dyDescent="0.25">
      <c r="A102" s="4" t="s">
        <v>7</v>
      </c>
      <c r="B102" s="4" t="str">
        <f t="shared" si="10"/>
        <v>U</v>
      </c>
      <c r="C102" s="4" t="s">
        <v>3</v>
      </c>
      <c r="D102" s="4" t="str">
        <f t="shared" si="11"/>
        <v>D</v>
      </c>
      <c r="E102" s="4" t="s">
        <v>131</v>
      </c>
      <c r="F102" s="4" t="str">
        <f t="shared" si="12"/>
        <v>Min</v>
      </c>
      <c r="G102" s="4" t="s">
        <v>132</v>
      </c>
      <c r="H102" s="4" t="s">
        <v>133</v>
      </c>
      <c r="I102" s="4" t="s">
        <v>133</v>
      </c>
      <c r="J102" s="4" t="str">
        <f t="shared" si="19"/>
        <v>(D:U) Mine access (shaft / incline) construction: Dewatering of water table aquifer - GW level/GW level</v>
      </c>
      <c r="K102" s="6">
        <v>3</v>
      </c>
      <c r="L102" s="6">
        <v>4</v>
      </c>
      <c r="M102" s="4" t="s">
        <v>316</v>
      </c>
      <c r="N102" s="6">
        <v>0</v>
      </c>
      <c r="O102" s="6">
        <v>1</v>
      </c>
      <c r="P102" s="4" t="s">
        <v>323</v>
      </c>
      <c r="Q102" s="5">
        <v>-0.5</v>
      </c>
      <c r="R102" s="5">
        <v>0</v>
      </c>
      <c r="S102" s="5">
        <f t="shared" si="13"/>
        <v>2.5</v>
      </c>
      <c r="T102" s="5">
        <f t="shared" si="14"/>
        <v>5</v>
      </c>
      <c r="U102" s="7">
        <f t="shared" si="15"/>
        <v>3</v>
      </c>
      <c r="V102" s="7">
        <f t="shared" si="16"/>
        <v>5</v>
      </c>
      <c r="W102" s="4">
        <f t="shared" si="17"/>
        <v>3.75</v>
      </c>
      <c r="X102" s="4">
        <f t="shared" si="18"/>
        <v>1.25</v>
      </c>
      <c r="Y102">
        <v>1</v>
      </c>
      <c r="Z102" t="s">
        <v>347</v>
      </c>
      <c r="AA102" t="s">
        <v>349</v>
      </c>
    </row>
    <row r="103" spans="1:27" x14ac:dyDescent="0.25">
      <c r="A103" s="4" t="s">
        <v>7</v>
      </c>
      <c r="B103" s="4" t="str">
        <f t="shared" si="10"/>
        <v>U</v>
      </c>
      <c r="C103" s="4" t="s">
        <v>3</v>
      </c>
      <c r="D103" s="4" t="str">
        <f t="shared" si="11"/>
        <v>D</v>
      </c>
      <c r="E103" s="4" t="s">
        <v>27</v>
      </c>
      <c r="F103" s="4" t="str">
        <f t="shared" si="12"/>
        <v>Ven</v>
      </c>
      <c r="G103" s="4" t="s">
        <v>132</v>
      </c>
      <c r="H103" s="4" t="s">
        <v>133</v>
      </c>
      <c r="I103" s="4" t="s">
        <v>133</v>
      </c>
      <c r="J103" s="4" t="str">
        <f t="shared" si="19"/>
        <v>(D:U) Ventilation shaft construction: Dewatering of water table aquifer - GW level/GW level</v>
      </c>
      <c r="K103" s="6">
        <v>3</v>
      </c>
      <c r="L103" s="6">
        <v>4</v>
      </c>
      <c r="M103" s="4" t="s">
        <v>316</v>
      </c>
      <c r="N103" s="6">
        <v>0</v>
      </c>
      <c r="O103" s="6">
        <v>1</v>
      </c>
      <c r="P103" s="4" t="s">
        <v>323</v>
      </c>
      <c r="Q103" s="5">
        <v>-0.5</v>
      </c>
      <c r="R103" s="5">
        <v>0</v>
      </c>
      <c r="S103" s="5">
        <f t="shared" si="13"/>
        <v>2.5</v>
      </c>
      <c r="T103" s="5">
        <f t="shared" si="14"/>
        <v>5</v>
      </c>
      <c r="U103" s="7">
        <f t="shared" si="15"/>
        <v>3</v>
      </c>
      <c r="V103" s="7">
        <f t="shared" si="16"/>
        <v>5</v>
      </c>
      <c r="W103" s="4">
        <f t="shared" si="17"/>
        <v>3.75</v>
      </c>
      <c r="X103" s="4">
        <f t="shared" si="18"/>
        <v>1.25</v>
      </c>
      <c r="Y103">
        <v>1</v>
      </c>
      <c r="Z103" t="s">
        <v>347</v>
      </c>
      <c r="AA103" t="s">
        <v>349</v>
      </c>
    </row>
    <row r="104" spans="1:27" x14ac:dyDescent="0.25">
      <c r="A104" s="4" t="s">
        <v>120</v>
      </c>
      <c r="B104" s="4" t="str">
        <f t="shared" si="10"/>
        <v>I</v>
      </c>
      <c r="C104" s="4" t="s">
        <v>2</v>
      </c>
      <c r="D104" s="4" t="str">
        <f t="shared" si="11"/>
        <v>P</v>
      </c>
      <c r="E104" s="4" t="s">
        <v>42</v>
      </c>
      <c r="F104" s="4" t="str">
        <f t="shared" si="12"/>
        <v>Off</v>
      </c>
      <c r="G104" s="4" t="s">
        <v>58</v>
      </c>
      <c r="H104" s="4" t="s">
        <v>115</v>
      </c>
      <c r="I104" s="4" t="s">
        <v>61</v>
      </c>
      <c r="J104" s="4" t="str">
        <f t="shared" si="19"/>
        <v>(P:I) Off-lease and on-lease roadways: Soil erosion following heavy rainfall - SW quality/TSS</v>
      </c>
      <c r="K104" s="6">
        <v>3</v>
      </c>
      <c r="L104" s="6">
        <v>5</v>
      </c>
      <c r="M104" s="4" t="s">
        <v>315</v>
      </c>
      <c r="N104" s="6">
        <v>-0.5</v>
      </c>
      <c r="O104" s="6">
        <v>0</v>
      </c>
      <c r="P104" s="4" t="s">
        <v>323</v>
      </c>
      <c r="Q104" s="5">
        <v>0</v>
      </c>
      <c r="R104" s="5">
        <v>0</v>
      </c>
      <c r="S104" s="5">
        <f t="shared" si="13"/>
        <v>2.5</v>
      </c>
      <c r="T104" s="5">
        <f t="shared" si="14"/>
        <v>5</v>
      </c>
      <c r="U104" s="7">
        <f t="shared" si="15"/>
        <v>2.5</v>
      </c>
      <c r="V104" s="7">
        <f t="shared" si="16"/>
        <v>5</v>
      </c>
      <c r="W104" s="4">
        <f t="shared" si="17"/>
        <v>3.75</v>
      </c>
      <c r="X104" s="4">
        <f t="shared" si="18"/>
        <v>1.25</v>
      </c>
      <c r="Y104">
        <v>1</v>
      </c>
      <c r="Z104" t="s">
        <v>352</v>
      </c>
      <c r="AA104" t="s">
        <v>358</v>
      </c>
    </row>
    <row r="105" spans="1:27" x14ac:dyDescent="0.25">
      <c r="A105" s="4" t="s">
        <v>7</v>
      </c>
      <c r="B105" s="4" t="str">
        <f t="shared" si="10"/>
        <v>U</v>
      </c>
      <c r="C105" s="4" t="s">
        <v>3</v>
      </c>
      <c r="D105" s="4" t="str">
        <f t="shared" si="11"/>
        <v>D</v>
      </c>
      <c r="E105" s="4" t="s">
        <v>201</v>
      </c>
      <c r="F105" s="4" t="str">
        <f t="shared" si="12"/>
        <v>Dam</v>
      </c>
      <c r="G105" s="4" t="s">
        <v>58</v>
      </c>
      <c r="H105" s="4" t="s">
        <v>115</v>
      </c>
      <c r="I105" s="4" t="s">
        <v>61</v>
      </c>
      <c r="J105" s="4" t="str">
        <f t="shared" si="19"/>
        <v>(D:U) Dam construction for freshwater storage: Soil erosion following heavy rainfall - SW quality/TSS</v>
      </c>
      <c r="K105" s="6">
        <v>4</v>
      </c>
      <c r="L105" s="6">
        <v>6</v>
      </c>
      <c r="M105" s="4" t="s">
        <v>315</v>
      </c>
      <c r="N105" s="6">
        <v>-1.5</v>
      </c>
      <c r="O105" s="6">
        <v>-1</v>
      </c>
      <c r="P105" s="4" t="s">
        <v>323</v>
      </c>
      <c r="Q105" s="5">
        <v>0</v>
      </c>
      <c r="R105" s="5">
        <v>0</v>
      </c>
      <c r="S105" s="5">
        <f t="shared" si="13"/>
        <v>2.5</v>
      </c>
      <c r="T105" s="5">
        <f t="shared" si="14"/>
        <v>5</v>
      </c>
      <c r="U105" s="7">
        <f t="shared" si="15"/>
        <v>2.5</v>
      </c>
      <c r="V105" s="7">
        <f t="shared" si="16"/>
        <v>5</v>
      </c>
      <c r="W105" s="4">
        <f t="shared" si="17"/>
        <v>3.75</v>
      </c>
      <c r="X105" s="4">
        <f t="shared" si="18"/>
        <v>1.25</v>
      </c>
      <c r="Y105">
        <v>1</v>
      </c>
      <c r="Z105" t="s">
        <v>352</v>
      </c>
      <c r="AA105" t="s">
        <v>358</v>
      </c>
    </row>
    <row r="106" spans="1:27" x14ac:dyDescent="0.25">
      <c r="A106" s="4" t="s">
        <v>120</v>
      </c>
      <c r="B106" s="4" t="str">
        <f t="shared" si="10"/>
        <v>I</v>
      </c>
      <c r="C106" s="4" t="s">
        <v>3</v>
      </c>
      <c r="D106" s="4" t="str">
        <f t="shared" si="11"/>
        <v>D</v>
      </c>
      <c r="E106" s="4" t="s">
        <v>199</v>
      </c>
      <c r="F106" s="4" t="str">
        <f t="shared" si="12"/>
        <v>Adm</v>
      </c>
      <c r="G106" s="4" t="s">
        <v>58</v>
      </c>
      <c r="H106" s="4" t="s">
        <v>115</v>
      </c>
      <c r="I106" s="4" t="s">
        <v>61</v>
      </c>
      <c r="J106" s="4" t="str">
        <f t="shared" si="19"/>
        <v>(D:I) Administration, workshop, service facilities (construction phase): Soil erosion following heavy rainfall - SW quality/TSS</v>
      </c>
      <c r="K106" s="6">
        <v>3</v>
      </c>
      <c r="L106" s="6">
        <v>5</v>
      </c>
      <c r="M106" s="4" t="s">
        <v>315</v>
      </c>
      <c r="N106" s="6">
        <v>-1</v>
      </c>
      <c r="O106" s="6">
        <v>0</v>
      </c>
      <c r="P106" s="4" t="s">
        <v>323</v>
      </c>
      <c r="Q106" s="5">
        <v>0</v>
      </c>
      <c r="R106" s="5">
        <v>0</v>
      </c>
      <c r="S106" s="5">
        <f t="shared" si="13"/>
        <v>2</v>
      </c>
      <c r="T106" s="5">
        <f t="shared" si="14"/>
        <v>5</v>
      </c>
      <c r="U106" s="7">
        <f t="shared" si="15"/>
        <v>2</v>
      </c>
      <c r="V106" s="7">
        <f t="shared" si="16"/>
        <v>5</v>
      </c>
      <c r="W106" s="4">
        <f t="shared" si="17"/>
        <v>3.5</v>
      </c>
      <c r="X106" s="4">
        <f t="shared" si="18"/>
        <v>1.5</v>
      </c>
      <c r="Y106">
        <v>1</v>
      </c>
      <c r="Z106" t="s">
        <v>352</v>
      </c>
      <c r="AA106" t="s">
        <v>358</v>
      </c>
    </row>
    <row r="107" spans="1:27" x14ac:dyDescent="0.25">
      <c r="A107" s="4" t="s">
        <v>120</v>
      </c>
      <c r="B107" s="4" t="str">
        <f t="shared" si="10"/>
        <v>I</v>
      </c>
      <c r="C107" s="4" t="s">
        <v>3</v>
      </c>
      <c r="D107" s="4" t="str">
        <f t="shared" si="11"/>
        <v>D</v>
      </c>
      <c r="E107" s="4" t="s">
        <v>124</v>
      </c>
      <c r="F107" s="4" t="str">
        <f t="shared" si="12"/>
        <v>Hau</v>
      </c>
      <c r="G107" s="4" t="s">
        <v>58</v>
      </c>
      <c r="H107" s="4" t="s">
        <v>115</v>
      </c>
      <c r="I107" s="4" t="s">
        <v>61</v>
      </c>
      <c r="J107" s="4" t="str">
        <f t="shared" si="19"/>
        <v>(D:I) Haul road construction: Soil erosion following heavy rainfall - SW quality/TSS</v>
      </c>
      <c r="K107" s="6">
        <v>3</v>
      </c>
      <c r="L107" s="6">
        <v>5</v>
      </c>
      <c r="M107" s="4" t="s">
        <v>315</v>
      </c>
      <c r="N107" s="6">
        <v>-1</v>
      </c>
      <c r="O107" s="6">
        <v>0</v>
      </c>
      <c r="P107" s="4" t="s">
        <v>323</v>
      </c>
      <c r="Q107" s="5">
        <v>0</v>
      </c>
      <c r="R107" s="5">
        <v>0</v>
      </c>
      <c r="S107" s="5">
        <f t="shared" si="13"/>
        <v>2</v>
      </c>
      <c r="T107" s="5">
        <f t="shared" si="14"/>
        <v>5</v>
      </c>
      <c r="U107" s="7">
        <f t="shared" si="15"/>
        <v>2</v>
      </c>
      <c r="V107" s="7">
        <f t="shared" si="16"/>
        <v>5</v>
      </c>
      <c r="W107" s="4">
        <f t="shared" si="17"/>
        <v>3.5</v>
      </c>
      <c r="X107" s="4">
        <f t="shared" si="18"/>
        <v>1.5</v>
      </c>
      <c r="Y107">
        <v>1</v>
      </c>
      <c r="Z107" t="s">
        <v>352</v>
      </c>
      <c r="AA107" t="s">
        <v>358</v>
      </c>
    </row>
    <row r="108" spans="1:27" x14ac:dyDescent="0.25">
      <c r="A108" s="4" t="s">
        <v>120</v>
      </c>
      <c r="B108" s="4" t="str">
        <f t="shared" si="10"/>
        <v>I</v>
      </c>
      <c r="C108" s="4" t="s">
        <v>3</v>
      </c>
      <c r="D108" s="4" t="str">
        <f t="shared" si="11"/>
        <v>D</v>
      </c>
      <c r="E108" s="4" t="s">
        <v>123</v>
      </c>
      <c r="F108" s="4" t="str">
        <f t="shared" si="12"/>
        <v>Rai</v>
      </c>
      <c r="G108" s="4" t="s">
        <v>58</v>
      </c>
      <c r="H108" s="4" t="s">
        <v>115</v>
      </c>
      <c r="I108" s="4" t="s">
        <v>61</v>
      </c>
      <c r="J108" s="4" t="str">
        <f t="shared" si="19"/>
        <v>(D:I) Rail easement construction: Soil erosion following heavy rainfall - SW quality/TSS</v>
      </c>
      <c r="K108" s="6">
        <v>3</v>
      </c>
      <c r="L108" s="6">
        <v>5</v>
      </c>
      <c r="M108" s="4" t="s">
        <v>315</v>
      </c>
      <c r="N108" s="6">
        <v>-1</v>
      </c>
      <c r="O108" s="6">
        <v>0</v>
      </c>
      <c r="P108" s="4" t="s">
        <v>323</v>
      </c>
      <c r="Q108" s="5">
        <v>0</v>
      </c>
      <c r="R108" s="5">
        <v>0</v>
      </c>
      <c r="S108" s="5">
        <f t="shared" si="13"/>
        <v>2</v>
      </c>
      <c r="T108" s="5">
        <f t="shared" si="14"/>
        <v>5</v>
      </c>
      <c r="U108" s="7">
        <f t="shared" si="15"/>
        <v>2</v>
      </c>
      <c r="V108" s="7">
        <f t="shared" si="16"/>
        <v>5</v>
      </c>
      <c r="W108" s="4">
        <f t="shared" si="17"/>
        <v>3.5</v>
      </c>
      <c r="X108" s="4">
        <f t="shared" si="18"/>
        <v>1.5</v>
      </c>
      <c r="Y108">
        <v>1</v>
      </c>
      <c r="Z108" t="s">
        <v>352</v>
      </c>
      <c r="AA108" t="s">
        <v>358</v>
      </c>
    </row>
    <row r="109" spans="1:27" x14ac:dyDescent="0.25">
      <c r="A109" s="4" t="s">
        <v>120</v>
      </c>
      <c r="B109" s="4" t="str">
        <f t="shared" si="10"/>
        <v>I</v>
      </c>
      <c r="C109" s="4" t="s">
        <v>2</v>
      </c>
      <c r="D109" s="4" t="str">
        <f t="shared" si="11"/>
        <v>P</v>
      </c>
      <c r="E109" s="4" t="s">
        <v>127</v>
      </c>
      <c r="F109" s="4" t="str">
        <f t="shared" si="12"/>
        <v>New</v>
      </c>
      <c r="G109" s="4" t="s">
        <v>58</v>
      </c>
      <c r="H109" s="4" t="s">
        <v>115</v>
      </c>
      <c r="I109" s="4" t="s">
        <v>61</v>
      </c>
      <c r="J109" s="4" t="str">
        <f t="shared" si="19"/>
        <v>(P:I) New haul road construction: Soil erosion following heavy rainfall - SW quality/TSS</v>
      </c>
      <c r="K109" s="6">
        <v>3</v>
      </c>
      <c r="L109" s="6">
        <v>5</v>
      </c>
      <c r="M109" s="4" t="s">
        <v>315</v>
      </c>
      <c r="N109" s="6">
        <v>-1</v>
      </c>
      <c r="O109" s="6">
        <v>0</v>
      </c>
      <c r="P109" s="4" t="s">
        <v>323</v>
      </c>
      <c r="Q109" s="5">
        <v>0</v>
      </c>
      <c r="R109" s="5">
        <v>0</v>
      </c>
      <c r="S109" s="5">
        <f t="shared" si="13"/>
        <v>2</v>
      </c>
      <c r="T109" s="5">
        <f t="shared" si="14"/>
        <v>5</v>
      </c>
      <c r="U109" s="7">
        <f t="shared" si="15"/>
        <v>2</v>
      </c>
      <c r="V109" s="7">
        <f t="shared" si="16"/>
        <v>5</v>
      </c>
      <c r="W109" s="4">
        <f t="shared" si="17"/>
        <v>3.5</v>
      </c>
      <c r="X109" s="4">
        <f t="shared" si="18"/>
        <v>1.5</v>
      </c>
      <c r="Y109">
        <v>1</v>
      </c>
      <c r="Z109" t="s">
        <v>352</v>
      </c>
      <c r="AA109" t="s">
        <v>358</v>
      </c>
    </row>
    <row r="110" spans="1:27" x14ac:dyDescent="0.25">
      <c r="A110" s="4" t="s">
        <v>120</v>
      </c>
      <c r="B110" s="4" t="str">
        <f t="shared" si="10"/>
        <v>I</v>
      </c>
      <c r="C110" s="4" t="s">
        <v>2</v>
      </c>
      <c r="D110" s="4" t="str">
        <f t="shared" si="11"/>
        <v>P</v>
      </c>
      <c r="E110" s="4" t="s">
        <v>42</v>
      </c>
      <c r="F110" s="4" t="str">
        <f t="shared" si="12"/>
        <v>Off</v>
      </c>
      <c r="G110" s="4" t="s">
        <v>59</v>
      </c>
      <c r="H110" s="4" t="s">
        <v>297</v>
      </c>
      <c r="I110" s="4" t="s">
        <v>62</v>
      </c>
      <c r="J110" s="4" t="str">
        <f t="shared" si="19"/>
        <v>(P:I) Off-lease and on-lease roadways: Disruption of natural surface drainage - SW directional characteristics, SW volume/quantity, SW quality/TSS, SW flow</v>
      </c>
      <c r="K110" s="6">
        <v>3</v>
      </c>
      <c r="L110" s="6">
        <v>5</v>
      </c>
      <c r="M110" s="4" t="s">
        <v>121</v>
      </c>
      <c r="N110" s="6">
        <v>-1</v>
      </c>
      <c r="O110" s="6">
        <v>0</v>
      </c>
      <c r="P110" s="4" t="s">
        <v>323</v>
      </c>
      <c r="Q110" s="5">
        <v>0</v>
      </c>
      <c r="R110" s="5">
        <v>0</v>
      </c>
      <c r="S110" s="5">
        <f t="shared" si="13"/>
        <v>2</v>
      </c>
      <c r="T110" s="5">
        <f t="shared" si="14"/>
        <v>5</v>
      </c>
      <c r="U110" s="7">
        <f t="shared" si="15"/>
        <v>2</v>
      </c>
      <c r="V110" s="7">
        <f t="shared" si="16"/>
        <v>5</v>
      </c>
      <c r="W110" s="4">
        <f t="shared" si="17"/>
        <v>3.5</v>
      </c>
      <c r="X110" s="4">
        <f t="shared" si="18"/>
        <v>1.5</v>
      </c>
      <c r="Y110">
        <v>1</v>
      </c>
      <c r="Z110" t="s">
        <v>357</v>
      </c>
      <c r="AA110" t="s">
        <v>607</v>
      </c>
    </row>
    <row r="111" spans="1:27" x14ac:dyDescent="0.25">
      <c r="A111" s="4" t="s">
        <v>120</v>
      </c>
      <c r="B111" s="4" t="str">
        <f t="shared" si="10"/>
        <v>I</v>
      </c>
      <c r="C111" s="4" t="s">
        <v>5</v>
      </c>
      <c r="D111" s="4" t="str">
        <f t="shared" si="11"/>
        <v>R</v>
      </c>
      <c r="E111" s="4" t="s">
        <v>195</v>
      </c>
      <c r="F111" s="4" t="str">
        <f t="shared" si="12"/>
        <v>Rec</v>
      </c>
      <c r="G111" s="4" t="s">
        <v>87</v>
      </c>
      <c r="H111" s="4" t="s">
        <v>301</v>
      </c>
      <c r="I111" s="4" t="s">
        <v>62</v>
      </c>
      <c r="J111" s="4" t="str">
        <f t="shared" si="19"/>
        <v>(R:I) Recontoured landforms (slopes, gradients etc): from building, rail and road infrastructure: Change to natural surface drainage - SW directional characteristics, SW flow, SW quality/TSS, SW flow</v>
      </c>
      <c r="K111" s="6">
        <v>3</v>
      </c>
      <c r="L111" s="6">
        <v>4</v>
      </c>
      <c r="M111" s="4" t="s">
        <v>233</v>
      </c>
      <c r="N111" s="6">
        <v>-2</v>
      </c>
      <c r="O111" s="6">
        <v>0</v>
      </c>
      <c r="P111" s="4" t="s">
        <v>323</v>
      </c>
      <c r="Q111" s="5">
        <v>0.5</v>
      </c>
      <c r="R111" s="5">
        <v>1.5</v>
      </c>
      <c r="S111" s="5">
        <f t="shared" si="13"/>
        <v>1.5</v>
      </c>
      <c r="T111" s="5">
        <f t="shared" si="14"/>
        <v>5.5</v>
      </c>
      <c r="U111" s="7">
        <f t="shared" si="15"/>
        <v>1</v>
      </c>
      <c r="V111" s="7">
        <f t="shared" si="16"/>
        <v>4</v>
      </c>
      <c r="W111" s="4">
        <f t="shared" si="17"/>
        <v>3.5</v>
      </c>
      <c r="X111" s="4">
        <f t="shared" si="18"/>
        <v>2</v>
      </c>
      <c r="Y111">
        <v>1</v>
      </c>
      <c r="Z111" t="s">
        <v>352</v>
      </c>
      <c r="AA111" t="s">
        <v>362</v>
      </c>
    </row>
    <row r="112" spans="1:27" x14ac:dyDescent="0.25">
      <c r="A112" s="4" t="s">
        <v>7</v>
      </c>
      <c r="B112" s="4" t="str">
        <f t="shared" si="10"/>
        <v>U</v>
      </c>
      <c r="C112" s="4" t="s">
        <v>3</v>
      </c>
      <c r="D112" s="4" t="str">
        <f t="shared" si="11"/>
        <v>D</v>
      </c>
      <c r="E112" s="4" t="s">
        <v>131</v>
      </c>
      <c r="F112" s="4" t="str">
        <f t="shared" si="12"/>
        <v>Min</v>
      </c>
      <c r="G112" s="4" t="s">
        <v>59</v>
      </c>
      <c r="H112" s="4" t="s">
        <v>298</v>
      </c>
      <c r="I112" s="4" t="s">
        <v>93</v>
      </c>
      <c r="J112" s="4" t="str">
        <f t="shared" si="19"/>
        <v>(D:U) Mine access (shaft / incline) construction: Disruption of natural surface drainage - SW directional characteristics, SW volume/quantity, SW quality, GW directional characteristics, GW quantity/volume, GW quality/TSS, SW flow, GW flow</v>
      </c>
      <c r="K112" s="6">
        <v>3</v>
      </c>
      <c r="L112" s="6">
        <v>4</v>
      </c>
      <c r="M112" s="4" t="s">
        <v>121</v>
      </c>
      <c r="N112" s="6">
        <v>-2</v>
      </c>
      <c r="O112" s="6">
        <v>-1</v>
      </c>
      <c r="P112" s="4" t="s">
        <v>323</v>
      </c>
      <c r="Q112" s="5">
        <v>0</v>
      </c>
      <c r="R112" s="5">
        <v>3</v>
      </c>
      <c r="S112" s="5">
        <f t="shared" si="13"/>
        <v>1</v>
      </c>
      <c r="T112" s="5">
        <f t="shared" si="14"/>
        <v>6</v>
      </c>
      <c r="U112" s="7">
        <f t="shared" si="15"/>
        <v>1</v>
      </c>
      <c r="V112" s="7">
        <f t="shared" si="16"/>
        <v>3</v>
      </c>
      <c r="W112" s="4">
        <f t="shared" si="17"/>
        <v>3.5</v>
      </c>
      <c r="X112" s="4">
        <f t="shared" si="18"/>
        <v>2.5</v>
      </c>
      <c r="Y112">
        <v>1</v>
      </c>
      <c r="Z112" t="s">
        <v>352</v>
      </c>
      <c r="AA112" t="s">
        <v>359</v>
      </c>
    </row>
    <row r="113" spans="1:27" x14ac:dyDescent="0.25">
      <c r="A113" s="4" t="s">
        <v>7</v>
      </c>
      <c r="B113" s="4" t="str">
        <f t="shared" si="10"/>
        <v>U</v>
      </c>
      <c r="C113" s="4" t="s">
        <v>2</v>
      </c>
      <c r="D113" s="4" t="str">
        <f t="shared" si="11"/>
        <v>P</v>
      </c>
      <c r="E113" s="4" t="s">
        <v>181</v>
      </c>
      <c r="F113" s="4" t="str">
        <f t="shared" si="12"/>
        <v>Coa</v>
      </c>
      <c r="G113" s="4" t="s">
        <v>92</v>
      </c>
      <c r="H113" s="4" t="s">
        <v>239</v>
      </c>
      <c r="I113" s="4" t="s">
        <v>256</v>
      </c>
      <c r="J113" s="4" t="str">
        <f t="shared" si="19"/>
        <v>(P:U) Coal on-site transport: stockpiles: Fire - GW quality, SW quality/TSS, Pollutants (e.g. metals/trace elements/sulfides/phosphorous)</v>
      </c>
      <c r="K113" s="6">
        <v>4</v>
      </c>
      <c r="L113" s="6">
        <v>6</v>
      </c>
      <c r="M113" s="4" t="s">
        <v>313</v>
      </c>
      <c r="N113" s="6">
        <v>-2</v>
      </c>
      <c r="O113" s="6">
        <v>-1</v>
      </c>
      <c r="P113" s="4" t="s">
        <v>323</v>
      </c>
      <c r="Q113" s="5">
        <v>-0.5</v>
      </c>
      <c r="R113" s="5">
        <v>0</v>
      </c>
      <c r="S113" s="5">
        <f t="shared" si="13"/>
        <v>1.5</v>
      </c>
      <c r="T113" s="5">
        <f t="shared" si="14"/>
        <v>5</v>
      </c>
      <c r="U113" s="7">
        <f t="shared" si="15"/>
        <v>2</v>
      </c>
      <c r="V113" s="7">
        <f t="shared" si="16"/>
        <v>5</v>
      </c>
      <c r="W113" s="4">
        <f t="shared" si="17"/>
        <v>3.25</v>
      </c>
      <c r="X113" s="4">
        <f t="shared" si="18"/>
        <v>1.75</v>
      </c>
      <c r="Y113">
        <v>0</v>
      </c>
      <c r="Z113" t="s">
        <v>352</v>
      </c>
      <c r="AA113" t="s">
        <v>92</v>
      </c>
    </row>
    <row r="114" spans="1:27" x14ac:dyDescent="0.25">
      <c r="A114" s="4" t="s">
        <v>8</v>
      </c>
      <c r="B114" s="4" t="str">
        <f t="shared" si="10"/>
        <v>S</v>
      </c>
      <c r="C114" s="4" t="s">
        <v>2</v>
      </c>
      <c r="D114" s="4" t="str">
        <f t="shared" si="11"/>
        <v>P</v>
      </c>
      <c r="E114" s="4" t="s">
        <v>117</v>
      </c>
      <c r="F114" s="4" t="str">
        <f t="shared" si="12"/>
        <v>Pro</v>
      </c>
      <c r="G114" s="4" t="s">
        <v>92</v>
      </c>
      <c r="H114" s="4" t="s">
        <v>239</v>
      </c>
      <c r="I114" s="4" t="s">
        <v>257</v>
      </c>
      <c r="J114" s="4" t="str">
        <f t="shared" si="19"/>
        <v>(P:S) Product coal stockpiling: Fire - GW quality, SW quality/TSS, TDS, pH, Pollutants (e.g. metals/trace elements/sulfides/phosphorous)</v>
      </c>
      <c r="K114" s="6">
        <v>4</v>
      </c>
      <c r="L114" s="6">
        <v>6</v>
      </c>
      <c r="M114" s="4" t="s">
        <v>313</v>
      </c>
      <c r="N114" s="6">
        <v>-2</v>
      </c>
      <c r="O114" s="6">
        <v>-1</v>
      </c>
      <c r="P114" s="4" t="s">
        <v>323</v>
      </c>
      <c r="Q114" s="5">
        <v>-0.5</v>
      </c>
      <c r="R114" s="5">
        <v>0</v>
      </c>
      <c r="S114" s="5">
        <f t="shared" si="13"/>
        <v>1.5</v>
      </c>
      <c r="T114" s="5">
        <f t="shared" si="14"/>
        <v>5</v>
      </c>
      <c r="U114" s="7">
        <f t="shared" si="15"/>
        <v>2</v>
      </c>
      <c r="V114" s="7">
        <f t="shared" si="16"/>
        <v>5</v>
      </c>
      <c r="W114" s="4">
        <f t="shared" si="17"/>
        <v>3.25</v>
      </c>
      <c r="X114" s="4">
        <f t="shared" si="18"/>
        <v>1.75</v>
      </c>
      <c r="Y114">
        <v>0</v>
      </c>
      <c r="Z114" t="s">
        <v>352</v>
      </c>
      <c r="AA114" t="s">
        <v>92</v>
      </c>
    </row>
    <row r="115" spans="1:27" x14ac:dyDescent="0.25">
      <c r="A115" s="4" t="s">
        <v>8</v>
      </c>
      <c r="B115" s="4" t="str">
        <f t="shared" si="10"/>
        <v>S</v>
      </c>
      <c r="C115" s="4" t="s">
        <v>2</v>
      </c>
      <c r="D115" s="4" t="str">
        <f t="shared" si="11"/>
        <v>P</v>
      </c>
      <c r="E115" s="4" t="s">
        <v>191</v>
      </c>
      <c r="F115" s="4" t="str">
        <f t="shared" si="12"/>
        <v>Run</v>
      </c>
      <c r="G115" s="4" t="s">
        <v>92</v>
      </c>
      <c r="H115" s="4" t="s">
        <v>239</v>
      </c>
      <c r="I115" s="4" t="s">
        <v>257</v>
      </c>
      <c r="J115" s="4" t="str">
        <f t="shared" si="19"/>
        <v>(P:S) Run-of-mine (ROM) plants: Fire - GW quality, SW quality/TSS, TDS, pH, Pollutants (e.g. metals/trace elements/sulfides/phosphorous)</v>
      </c>
      <c r="K115" s="6">
        <v>4</v>
      </c>
      <c r="L115" s="6">
        <v>6</v>
      </c>
      <c r="M115" s="4" t="s">
        <v>313</v>
      </c>
      <c r="N115" s="6">
        <v>-2</v>
      </c>
      <c r="O115" s="6">
        <v>-1</v>
      </c>
      <c r="P115" s="4" t="s">
        <v>323</v>
      </c>
      <c r="Q115" s="5">
        <v>-0.5</v>
      </c>
      <c r="R115" s="5">
        <v>0</v>
      </c>
      <c r="S115" s="5">
        <f t="shared" si="13"/>
        <v>1.5</v>
      </c>
      <c r="T115" s="5">
        <f t="shared" si="14"/>
        <v>5</v>
      </c>
      <c r="U115" s="7">
        <f t="shared" si="15"/>
        <v>2</v>
      </c>
      <c r="V115" s="7">
        <f t="shared" si="16"/>
        <v>5</v>
      </c>
      <c r="W115" s="4">
        <f t="shared" si="17"/>
        <v>3.25</v>
      </c>
      <c r="X115" s="4">
        <f t="shared" si="18"/>
        <v>1.75</v>
      </c>
      <c r="Y115">
        <v>0</v>
      </c>
      <c r="Z115" t="s">
        <v>352</v>
      </c>
      <c r="AA115" t="s">
        <v>92</v>
      </c>
    </row>
    <row r="116" spans="1:27" x14ac:dyDescent="0.25">
      <c r="A116" s="4" t="s">
        <v>6</v>
      </c>
      <c r="B116" s="4" t="str">
        <f t="shared" si="10"/>
        <v>O</v>
      </c>
      <c r="C116" s="4" t="s">
        <v>2</v>
      </c>
      <c r="D116" s="4" t="str">
        <f t="shared" si="11"/>
        <v>P</v>
      </c>
      <c r="E116" s="4" t="s">
        <v>254</v>
      </c>
      <c r="F116" s="4" t="str">
        <f t="shared" si="12"/>
        <v>Spo</v>
      </c>
      <c r="G116" s="4" t="s">
        <v>92</v>
      </c>
      <c r="H116" s="4" t="s">
        <v>239</v>
      </c>
      <c r="I116" s="4" t="s">
        <v>258</v>
      </c>
      <c r="J116" s="4" t="str">
        <f t="shared" si="19"/>
        <v>(P:O) Spontaneous Combustion : Fire - GW quality, SW quality/Gasses (e.g. Sulfur/Nitrogen Oxides), Pollutants (e.g. metals/trace elements/sulfides/phosphorous)</v>
      </c>
      <c r="K116" s="6">
        <v>4</v>
      </c>
      <c r="L116" s="6">
        <v>6</v>
      </c>
      <c r="M116" s="4" t="s">
        <v>313</v>
      </c>
      <c r="N116" s="6">
        <v>-2</v>
      </c>
      <c r="O116" s="6">
        <v>-1</v>
      </c>
      <c r="P116" s="4" t="s">
        <v>323</v>
      </c>
      <c r="Q116" s="5">
        <v>-0.5</v>
      </c>
      <c r="R116" s="5">
        <v>0</v>
      </c>
      <c r="S116" s="5">
        <f t="shared" si="13"/>
        <v>1.5</v>
      </c>
      <c r="T116" s="5">
        <f t="shared" si="14"/>
        <v>5</v>
      </c>
      <c r="U116" s="7">
        <f t="shared" si="15"/>
        <v>2</v>
      </c>
      <c r="V116" s="7">
        <f t="shared" si="16"/>
        <v>5</v>
      </c>
      <c r="W116" s="4">
        <f t="shared" si="17"/>
        <v>3.25</v>
      </c>
      <c r="X116" s="4">
        <f t="shared" si="18"/>
        <v>1.75</v>
      </c>
      <c r="Y116">
        <v>0</v>
      </c>
      <c r="Z116" t="s">
        <v>352</v>
      </c>
      <c r="AA116" t="s">
        <v>92</v>
      </c>
    </row>
    <row r="117" spans="1:27" x14ac:dyDescent="0.25">
      <c r="A117" s="4" t="s">
        <v>6</v>
      </c>
      <c r="B117" s="4" t="str">
        <f t="shared" si="10"/>
        <v>O</v>
      </c>
      <c r="C117" s="4" t="s">
        <v>2</v>
      </c>
      <c r="D117" s="4" t="str">
        <f t="shared" si="11"/>
        <v>P</v>
      </c>
      <c r="E117" s="4" t="s">
        <v>179</v>
      </c>
      <c r="F117" s="4" t="str">
        <f t="shared" si="12"/>
        <v>Coa</v>
      </c>
      <c r="G117" s="4" t="s">
        <v>270</v>
      </c>
      <c r="H117" s="4" t="s">
        <v>239</v>
      </c>
      <c r="I117" s="4" t="s">
        <v>282</v>
      </c>
      <c r="J117" s="4" t="str">
        <f t="shared" si="19"/>
        <v>(P:O) Coal on-site transport: Spillage: substantial (e.g. diesel) - GW quality, SW quality/Hydrocarbons</v>
      </c>
      <c r="K117" s="6">
        <v>3</v>
      </c>
      <c r="L117" s="6">
        <v>4</v>
      </c>
      <c r="M117" s="4" t="s">
        <v>310</v>
      </c>
      <c r="N117" s="6">
        <v>-0.5</v>
      </c>
      <c r="O117" s="6">
        <v>0.5</v>
      </c>
      <c r="P117" s="4" t="s">
        <v>323</v>
      </c>
      <c r="Q117" s="5">
        <v>-0.5</v>
      </c>
      <c r="R117" s="5">
        <v>0</v>
      </c>
      <c r="S117" s="5">
        <f t="shared" si="13"/>
        <v>2</v>
      </c>
      <c r="T117" s="5">
        <f t="shared" si="14"/>
        <v>4.5</v>
      </c>
      <c r="U117" s="7">
        <f t="shared" si="15"/>
        <v>2.5</v>
      </c>
      <c r="V117" s="7">
        <f t="shared" si="16"/>
        <v>4.5</v>
      </c>
      <c r="W117" s="4">
        <f t="shared" si="17"/>
        <v>3.25</v>
      </c>
      <c r="X117" s="4">
        <f t="shared" si="18"/>
        <v>1.25</v>
      </c>
      <c r="Y117">
        <v>0</v>
      </c>
      <c r="Z117" t="s">
        <v>352</v>
      </c>
      <c r="AA117" t="s">
        <v>361</v>
      </c>
    </row>
    <row r="118" spans="1:27" x14ac:dyDescent="0.25">
      <c r="A118" s="4" t="s">
        <v>7</v>
      </c>
      <c r="B118" s="4" t="str">
        <f t="shared" si="10"/>
        <v>U</v>
      </c>
      <c r="C118" s="4" t="s">
        <v>2</v>
      </c>
      <c r="D118" s="4" t="str">
        <f t="shared" si="11"/>
        <v>P</v>
      </c>
      <c r="E118" s="4" t="s">
        <v>29</v>
      </c>
      <c r="F118" s="4" t="str">
        <f t="shared" si="12"/>
        <v>Min</v>
      </c>
      <c r="G118" s="4" t="s">
        <v>260</v>
      </c>
      <c r="H118" s="4" t="s">
        <v>114</v>
      </c>
      <c r="I118" s="4" t="s">
        <v>255</v>
      </c>
      <c r="J118" s="4" t="str">
        <f t="shared" si="19"/>
        <v>(P:U) Mine ventilation: Spillage: from maintenance vehicles - GW quality/Pollutants (e.g. metals/trace elements/sulfides/phosphorous)</v>
      </c>
      <c r="K118" s="6">
        <v>3</v>
      </c>
      <c r="L118" s="6">
        <v>4</v>
      </c>
      <c r="M118" s="4" t="s">
        <v>310</v>
      </c>
      <c r="N118" s="6">
        <v>-0.5</v>
      </c>
      <c r="O118" s="6">
        <v>0.5</v>
      </c>
      <c r="P118" s="4" t="s">
        <v>324</v>
      </c>
      <c r="Q118" s="5">
        <v>-0.5</v>
      </c>
      <c r="R118" s="5">
        <v>0</v>
      </c>
      <c r="S118" s="5">
        <f t="shared" si="13"/>
        <v>2</v>
      </c>
      <c r="T118" s="5">
        <f t="shared" si="14"/>
        <v>4.5</v>
      </c>
      <c r="U118" s="7">
        <f t="shared" si="15"/>
        <v>2.5</v>
      </c>
      <c r="V118" s="7">
        <f t="shared" si="16"/>
        <v>4.5</v>
      </c>
      <c r="W118" s="4">
        <f t="shared" si="17"/>
        <v>3.25</v>
      </c>
      <c r="X118" s="4">
        <f t="shared" si="18"/>
        <v>1.25</v>
      </c>
      <c r="Y118">
        <v>0</v>
      </c>
      <c r="Z118" t="s">
        <v>352</v>
      </c>
      <c r="AA118" t="s">
        <v>361</v>
      </c>
    </row>
    <row r="119" spans="1:27" x14ac:dyDescent="0.25">
      <c r="A119" s="4" t="s">
        <v>6</v>
      </c>
      <c r="B119" s="4" t="str">
        <f t="shared" si="10"/>
        <v>O</v>
      </c>
      <c r="C119" s="4" t="s">
        <v>1</v>
      </c>
      <c r="D119" s="4" t="str">
        <f t="shared" si="11"/>
        <v>E</v>
      </c>
      <c r="E119" s="4" t="s">
        <v>13</v>
      </c>
      <c r="F119" s="4" t="str">
        <f t="shared" si="12"/>
        <v>Mat</v>
      </c>
      <c r="G119" s="4" t="s">
        <v>86</v>
      </c>
      <c r="H119" s="4" t="s">
        <v>115</v>
      </c>
      <c r="I119" s="4" t="s">
        <v>281</v>
      </c>
      <c r="J119" s="4" t="str">
        <f t="shared" si="19"/>
        <v>(E:O) Materials delivery and storage: Spillage - SW quality/TSS, Drilling mud products, TDS, Pollutants (e.g. metals/trace elements/sulfides/phosphorous), Hydrocarbons</v>
      </c>
      <c r="K119" s="6">
        <v>3</v>
      </c>
      <c r="L119" s="6">
        <v>4</v>
      </c>
      <c r="M119" s="4" t="s">
        <v>310</v>
      </c>
      <c r="N119" s="6">
        <v>-0.5</v>
      </c>
      <c r="O119" s="6">
        <v>0.5</v>
      </c>
      <c r="P119" s="4" t="s">
        <v>324</v>
      </c>
      <c r="Q119" s="5">
        <v>-0.5</v>
      </c>
      <c r="R119" s="5">
        <v>0</v>
      </c>
      <c r="S119" s="5">
        <f t="shared" si="13"/>
        <v>2</v>
      </c>
      <c r="T119" s="5">
        <f t="shared" si="14"/>
        <v>4.5</v>
      </c>
      <c r="U119" s="7">
        <f t="shared" si="15"/>
        <v>2.5</v>
      </c>
      <c r="V119" s="7">
        <f t="shared" si="16"/>
        <v>4.5</v>
      </c>
      <c r="W119" s="4">
        <f t="shared" si="17"/>
        <v>3.25</v>
      </c>
      <c r="X119" s="4">
        <f t="shared" si="18"/>
        <v>1.25</v>
      </c>
      <c r="Y119">
        <v>0</v>
      </c>
      <c r="Z119" t="s">
        <v>352</v>
      </c>
      <c r="AA119" t="s">
        <v>361</v>
      </c>
    </row>
    <row r="120" spans="1:27" x14ac:dyDescent="0.25">
      <c r="A120" s="4" t="s">
        <v>7</v>
      </c>
      <c r="B120" s="4" t="str">
        <f t="shared" si="10"/>
        <v>U</v>
      </c>
      <c r="C120" s="4" t="s">
        <v>3</v>
      </c>
      <c r="D120" s="4" t="str">
        <f t="shared" si="11"/>
        <v>D</v>
      </c>
      <c r="E120" s="4" t="s">
        <v>140</v>
      </c>
      <c r="F120" s="4" t="str">
        <f t="shared" si="12"/>
        <v>Gas</v>
      </c>
      <c r="G120" s="4" t="s">
        <v>86</v>
      </c>
      <c r="H120" s="4" t="s">
        <v>115</v>
      </c>
      <c r="I120" s="4" t="s">
        <v>281</v>
      </c>
      <c r="J120" s="4" t="str">
        <f t="shared" si="19"/>
        <v>(D:U) Gas pre-drainage, surface to inseam: materials delivery and storage: Spillage - SW quality/TSS, Drilling mud products, TDS, Pollutants (e.g. metals/trace elements/sulfides/phosphorous), Hydrocarbons</v>
      </c>
      <c r="K120" s="6">
        <v>3</v>
      </c>
      <c r="L120" s="6">
        <v>4</v>
      </c>
      <c r="M120" s="4" t="s">
        <v>310</v>
      </c>
      <c r="N120" s="6">
        <v>-0.5</v>
      </c>
      <c r="O120" s="6">
        <v>0.5</v>
      </c>
      <c r="P120" s="4" t="s">
        <v>324</v>
      </c>
      <c r="Q120" s="5">
        <v>-0.5</v>
      </c>
      <c r="R120" s="5">
        <v>0</v>
      </c>
      <c r="S120" s="5">
        <f t="shared" si="13"/>
        <v>2</v>
      </c>
      <c r="T120" s="5">
        <f t="shared" si="14"/>
        <v>4.5</v>
      </c>
      <c r="U120" s="7">
        <f t="shared" si="15"/>
        <v>2.5</v>
      </c>
      <c r="V120" s="7">
        <f t="shared" si="16"/>
        <v>4.5</v>
      </c>
      <c r="W120" s="4">
        <f t="shared" si="17"/>
        <v>3.25</v>
      </c>
      <c r="X120" s="4">
        <f t="shared" si="18"/>
        <v>1.25</v>
      </c>
      <c r="Y120">
        <v>0</v>
      </c>
      <c r="Z120" t="s">
        <v>352</v>
      </c>
      <c r="AA120" t="s">
        <v>361</v>
      </c>
    </row>
    <row r="121" spans="1:27" x14ac:dyDescent="0.25">
      <c r="A121" s="4" t="s">
        <v>7</v>
      </c>
      <c r="B121" s="4" t="str">
        <f t="shared" si="10"/>
        <v>U</v>
      </c>
      <c r="C121" s="4" t="s">
        <v>3</v>
      </c>
      <c r="D121" s="4" t="str">
        <f t="shared" si="11"/>
        <v>D</v>
      </c>
      <c r="E121" s="4" t="s">
        <v>188</v>
      </c>
      <c r="F121" s="4" t="str">
        <f t="shared" si="12"/>
        <v>Min</v>
      </c>
      <c r="G121" s="4" t="s">
        <v>86</v>
      </c>
      <c r="H121" s="4" t="s">
        <v>115</v>
      </c>
      <c r="I121" s="4" t="s">
        <v>281</v>
      </c>
      <c r="J121" s="4" t="str">
        <f t="shared" si="19"/>
        <v>(D:U) Mine dewatering drilling: materials delivery and storage: Spillage - SW quality/TSS, Drilling mud products, TDS, Pollutants (e.g. metals/trace elements/sulfides/phosphorous), Hydrocarbons</v>
      </c>
      <c r="K121" s="6">
        <v>3</v>
      </c>
      <c r="L121" s="6">
        <v>4</v>
      </c>
      <c r="M121" s="4" t="s">
        <v>310</v>
      </c>
      <c r="N121" s="6">
        <v>-0.5</v>
      </c>
      <c r="O121" s="6">
        <v>0.5</v>
      </c>
      <c r="P121" s="4" t="s">
        <v>324</v>
      </c>
      <c r="Q121" s="5">
        <v>-0.5</v>
      </c>
      <c r="R121" s="5">
        <v>0</v>
      </c>
      <c r="S121" s="5">
        <f t="shared" si="13"/>
        <v>2</v>
      </c>
      <c r="T121" s="5">
        <f t="shared" si="14"/>
        <v>4.5</v>
      </c>
      <c r="U121" s="7">
        <f t="shared" si="15"/>
        <v>2.5</v>
      </c>
      <c r="V121" s="7">
        <f t="shared" si="16"/>
        <v>4.5</v>
      </c>
      <c r="W121" s="4">
        <f t="shared" si="17"/>
        <v>3.25</v>
      </c>
      <c r="X121" s="4">
        <f t="shared" si="18"/>
        <v>1.25</v>
      </c>
      <c r="Y121">
        <v>0</v>
      </c>
      <c r="Z121" t="s">
        <v>352</v>
      </c>
      <c r="AA121" t="s">
        <v>361</v>
      </c>
    </row>
    <row r="122" spans="1:27" x14ac:dyDescent="0.25">
      <c r="A122" s="4" t="s">
        <v>7</v>
      </c>
      <c r="B122" s="4" t="str">
        <f t="shared" si="10"/>
        <v>U</v>
      </c>
      <c r="C122" s="4" t="s">
        <v>1</v>
      </c>
      <c r="D122" s="4" t="str">
        <f t="shared" si="11"/>
        <v>E</v>
      </c>
      <c r="E122" s="4" t="s">
        <v>13</v>
      </c>
      <c r="F122" s="4" t="str">
        <f t="shared" si="12"/>
        <v>Mat</v>
      </c>
      <c r="G122" s="4" t="s">
        <v>86</v>
      </c>
      <c r="H122" s="4" t="s">
        <v>115</v>
      </c>
      <c r="I122" s="4" t="s">
        <v>281</v>
      </c>
      <c r="J122" s="4" t="str">
        <f t="shared" si="19"/>
        <v>(E:U) Materials delivery and storage: Spillage - SW quality/TSS, Drilling mud products, TDS, Pollutants (e.g. metals/trace elements/sulfides/phosphorous), Hydrocarbons</v>
      </c>
      <c r="K122" s="6">
        <v>3</v>
      </c>
      <c r="L122" s="6">
        <v>4</v>
      </c>
      <c r="M122" s="4" t="s">
        <v>310</v>
      </c>
      <c r="N122" s="6">
        <v>-0.5</v>
      </c>
      <c r="O122" s="6">
        <v>0.5</v>
      </c>
      <c r="P122" s="4" t="s">
        <v>324</v>
      </c>
      <c r="Q122" s="5">
        <v>-0.5</v>
      </c>
      <c r="R122" s="5">
        <v>0</v>
      </c>
      <c r="S122" s="5">
        <f t="shared" si="13"/>
        <v>2</v>
      </c>
      <c r="T122" s="5">
        <f t="shared" si="14"/>
        <v>4.5</v>
      </c>
      <c r="U122" s="7">
        <f t="shared" si="15"/>
        <v>2.5</v>
      </c>
      <c r="V122" s="7">
        <f t="shared" si="16"/>
        <v>4.5</v>
      </c>
      <c r="W122" s="4">
        <f t="shared" si="17"/>
        <v>3.25</v>
      </c>
      <c r="X122" s="4">
        <f t="shared" si="18"/>
        <v>1.25</v>
      </c>
      <c r="Y122">
        <v>0</v>
      </c>
      <c r="Z122" t="s">
        <v>352</v>
      </c>
      <c r="AA122" t="s">
        <v>361</v>
      </c>
    </row>
    <row r="123" spans="1:27" x14ac:dyDescent="0.25">
      <c r="A123" s="4" t="s">
        <v>7</v>
      </c>
      <c r="B123" s="4" t="str">
        <f t="shared" si="10"/>
        <v>U</v>
      </c>
      <c r="C123" s="4" t="s">
        <v>2</v>
      </c>
      <c r="D123" s="4" t="str">
        <f t="shared" si="11"/>
        <v>P</v>
      </c>
      <c r="E123" s="4" t="s">
        <v>149</v>
      </c>
      <c r="F123" s="4" t="str">
        <f t="shared" si="12"/>
        <v>Gas</v>
      </c>
      <c r="G123" s="4" t="s">
        <v>86</v>
      </c>
      <c r="H123" s="4" t="s">
        <v>115</v>
      </c>
      <c r="I123" s="4" t="s">
        <v>281</v>
      </c>
      <c r="J123" s="4" t="str">
        <f t="shared" si="19"/>
        <v>(P:U) Gas post-drainage, surface to goaf: materials delivery and storage: Spillage - SW quality/TSS, Drilling mud products, TDS, Pollutants (e.g. metals/trace elements/sulfides/phosphorous), Hydrocarbons</v>
      </c>
      <c r="K123" s="6">
        <v>3</v>
      </c>
      <c r="L123" s="6">
        <v>4</v>
      </c>
      <c r="M123" s="4" t="s">
        <v>310</v>
      </c>
      <c r="N123" s="6">
        <v>-0.5</v>
      </c>
      <c r="O123" s="6">
        <v>0.5</v>
      </c>
      <c r="P123" s="4" t="s">
        <v>324</v>
      </c>
      <c r="Q123" s="5">
        <v>-0.5</v>
      </c>
      <c r="R123" s="5">
        <v>0</v>
      </c>
      <c r="S123" s="5">
        <f t="shared" si="13"/>
        <v>2</v>
      </c>
      <c r="T123" s="5">
        <f t="shared" si="14"/>
        <v>4.5</v>
      </c>
      <c r="U123" s="7">
        <f t="shared" si="15"/>
        <v>2.5</v>
      </c>
      <c r="V123" s="7">
        <f t="shared" si="16"/>
        <v>4.5</v>
      </c>
      <c r="W123" s="4">
        <f t="shared" si="17"/>
        <v>3.25</v>
      </c>
      <c r="X123" s="4">
        <f t="shared" si="18"/>
        <v>1.25</v>
      </c>
      <c r="Y123">
        <v>0</v>
      </c>
      <c r="Z123" t="s">
        <v>352</v>
      </c>
      <c r="AA123" t="s">
        <v>361</v>
      </c>
    </row>
    <row r="124" spans="1:27" x14ac:dyDescent="0.25">
      <c r="A124" s="4" t="s">
        <v>6</v>
      </c>
      <c r="B124" s="4" t="str">
        <f t="shared" si="10"/>
        <v>O</v>
      </c>
      <c r="C124" s="4" t="s">
        <v>3</v>
      </c>
      <c r="D124" s="4" t="str">
        <f t="shared" si="11"/>
        <v>D</v>
      </c>
      <c r="E124" s="4" t="s">
        <v>154</v>
      </c>
      <c r="F124" s="4" t="str">
        <f t="shared" si="12"/>
        <v>Dam</v>
      </c>
      <c r="G124" s="4" t="s">
        <v>226</v>
      </c>
      <c r="H124" s="4" t="s">
        <v>115</v>
      </c>
      <c r="I124" s="4" t="s">
        <v>280</v>
      </c>
      <c r="J124" s="4" t="str">
        <f t="shared" si="19"/>
        <v>(D:O) Dam construction : Spillage: fuel - SW quality/Pollutants (e.g. metals/trace elements/sulfides/phosphorous), Hydrocarbons</v>
      </c>
      <c r="K124" s="6">
        <v>3</v>
      </c>
      <c r="L124" s="6">
        <v>4</v>
      </c>
      <c r="M124" s="4" t="s">
        <v>310</v>
      </c>
      <c r="N124" s="6">
        <v>-0.5</v>
      </c>
      <c r="O124" s="6">
        <v>0.5</v>
      </c>
      <c r="P124" s="4" t="s">
        <v>324</v>
      </c>
      <c r="Q124" s="5">
        <v>-0.5</v>
      </c>
      <c r="R124" s="5">
        <v>0</v>
      </c>
      <c r="S124" s="5">
        <f t="shared" si="13"/>
        <v>2</v>
      </c>
      <c r="T124" s="5">
        <f t="shared" si="14"/>
        <v>4.5</v>
      </c>
      <c r="U124" s="7">
        <f t="shared" si="15"/>
        <v>2.5</v>
      </c>
      <c r="V124" s="7">
        <f t="shared" si="16"/>
        <v>4.5</v>
      </c>
      <c r="W124" s="4">
        <f t="shared" si="17"/>
        <v>3.25</v>
      </c>
      <c r="X124" s="4">
        <f t="shared" si="18"/>
        <v>1.25</v>
      </c>
      <c r="Y124">
        <v>0</v>
      </c>
      <c r="Z124" t="s">
        <v>352</v>
      </c>
      <c r="AA124" t="s">
        <v>361</v>
      </c>
    </row>
    <row r="125" spans="1:27" x14ac:dyDescent="0.25">
      <c r="A125" s="4" t="s">
        <v>7</v>
      </c>
      <c r="B125" s="4" t="str">
        <f t="shared" si="10"/>
        <v>U</v>
      </c>
      <c r="C125" s="4" t="s">
        <v>3</v>
      </c>
      <c r="D125" s="4" t="str">
        <f t="shared" si="11"/>
        <v>D</v>
      </c>
      <c r="E125" s="4" t="s">
        <v>154</v>
      </c>
      <c r="F125" s="4" t="str">
        <f t="shared" si="12"/>
        <v>Dam</v>
      </c>
      <c r="G125" s="4" t="s">
        <v>226</v>
      </c>
      <c r="H125" s="4" t="s">
        <v>115</v>
      </c>
      <c r="I125" s="4" t="s">
        <v>280</v>
      </c>
      <c r="J125" s="4" t="str">
        <f t="shared" si="19"/>
        <v>(D:U) Dam construction : Spillage: fuel - SW quality/Pollutants (e.g. metals/trace elements/sulfides/phosphorous), Hydrocarbons</v>
      </c>
      <c r="K125" s="6">
        <v>3</v>
      </c>
      <c r="L125" s="6">
        <v>4</v>
      </c>
      <c r="M125" s="4" t="s">
        <v>310</v>
      </c>
      <c r="N125" s="6">
        <v>-0.5</v>
      </c>
      <c r="O125" s="6">
        <v>0.5</v>
      </c>
      <c r="P125" s="4" t="s">
        <v>324</v>
      </c>
      <c r="Q125" s="5">
        <v>-0.5</v>
      </c>
      <c r="R125" s="5">
        <v>0</v>
      </c>
      <c r="S125" s="5">
        <f t="shared" si="13"/>
        <v>2</v>
      </c>
      <c r="T125" s="5">
        <f t="shared" si="14"/>
        <v>4.5</v>
      </c>
      <c r="U125" s="7">
        <f t="shared" si="15"/>
        <v>2.5</v>
      </c>
      <c r="V125" s="7">
        <f t="shared" si="16"/>
        <v>4.5</v>
      </c>
      <c r="W125" s="4">
        <f t="shared" si="17"/>
        <v>3.25</v>
      </c>
      <c r="X125" s="4">
        <f t="shared" si="18"/>
        <v>1.25</v>
      </c>
      <c r="Y125">
        <v>0</v>
      </c>
      <c r="Z125" t="s">
        <v>352</v>
      </c>
      <c r="AA125" t="s">
        <v>361</v>
      </c>
    </row>
    <row r="126" spans="1:27" x14ac:dyDescent="0.25">
      <c r="A126" s="4" t="s">
        <v>7</v>
      </c>
      <c r="B126" s="4" t="str">
        <f t="shared" si="10"/>
        <v>U</v>
      </c>
      <c r="C126" s="4" t="s">
        <v>3</v>
      </c>
      <c r="D126" s="4" t="str">
        <f t="shared" si="11"/>
        <v>D</v>
      </c>
      <c r="E126" s="4" t="s">
        <v>276</v>
      </c>
      <c r="F126" s="4" t="str">
        <f t="shared" si="12"/>
        <v>Dev</v>
      </c>
      <c r="G126" s="4" t="s">
        <v>226</v>
      </c>
      <c r="H126" s="4" t="s">
        <v>115</v>
      </c>
      <c r="I126" s="4" t="s">
        <v>280</v>
      </c>
      <c r="J126" s="4" t="str">
        <f t="shared" si="19"/>
        <v>(D:U) Development of mine panels (construction of roadways): Spillage: fuel - SW quality/Pollutants (e.g. metals/trace elements/sulfides/phosphorous), Hydrocarbons</v>
      </c>
      <c r="K126" s="6">
        <v>3</v>
      </c>
      <c r="L126" s="6">
        <v>4</v>
      </c>
      <c r="M126" s="4" t="s">
        <v>310</v>
      </c>
      <c r="N126" s="6">
        <v>-0.5</v>
      </c>
      <c r="O126" s="6">
        <v>0.5</v>
      </c>
      <c r="P126" s="4" t="s">
        <v>324</v>
      </c>
      <c r="Q126" s="5">
        <v>-0.5</v>
      </c>
      <c r="R126" s="5">
        <v>0</v>
      </c>
      <c r="S126" s="5">
        <f t="shared" si="13"/>
        <v>2</v>
      </c>
      <c r="T126" s="5">
        <f t="shared" si="14"/>
        <v>4.5</v>
      </c>
      <c r="U126" s="7">
        <f t="shared" si="15"/>
        <v>2.5</v>
      </c>
      <c r="V126" s="7">
        <f t="shared" si="16"/>
        <v>4.5</v>
      </c>
      <c r="W126" s="4">
        <f t="shared" si="17"/>
        <v>3.25</v>
      </c>
      <c r="X126" s="4">
        <f t="shared" si="18"/>
        <v>1.25</v>
      </c>
      <c r="Y126">
        <v>0</v>
      </c>
      <c r="Z126" t="s">
        <v>352</v>
      </c>
      <c r="AA126" t="s">
        <v>361</v>
      </c>
    </row>
    <row r="127" spans="1:27" x14ac:dyDescent="0.25">
      <c r="A127" s="4" t="s">
        <v>7</v>
      </c>
      <c r="B127" s="4" t="str">
        <f t="shared" si="10"/>
        <v>U</v>
      </c>
      <c r="C127" s="4" t="s">
        <v>3</v>
      </c>
      <c r="D127" s="4" t="str">
        <f t="shared" si="11"/>
        <v>D</v>
      </c>
      <c r="E127" s="4" t="s">
        <v>141</v>
      </c>
      <c r="F127" s="4" t="str">
        <f t="shared" si="12"/>
        <v>Gas</v>
      </c>
      <c r="G127" s="4" t="s">
        <v>70</v>
      </c>
      <c r="H127" s="4" t="s">
        <v>133</v>
      </c>
      <c r="I127" s="4" t="s">
        <v>133</v>
      </c>
      <c r="J127" s="4" t="str">
        <f t="shared" si="19"/>
        <v>(D:U) Gas pre-drainage, underground: drilling: Very localised water table reduction - GW level/GW level</v>
      </c>
      <c r="K127" s="6">
        <v>3</v>
      </c>
      <c r="L127" s="6">
        <v>4</v>
      </c>
      <c r="M127" s="4" t="s">
        <v>69</v>
      </c>
      <c r="N127" s="6">
        <v>-2.5</v>
      </c>
      <c r="O127" s="6">
        <v>-1.5</v>
      </c>
      <c r="P127" s="4" t="s">
        <v>323</v>
      </c>
      <c r="Q127" s="5">
        <v>0.5</v>
      </c>
      <c r="R127" s="5">
        <v>3</v>
      </c>
      <c r="S127" s="5">
        <f t="shared" si="13"/>
        <v>1</v>
      </c>
      <c r="T127" s="5">
        <f t="shared" si="14"/>
        <v>5.5</v>
      </c>
      <c r="U127" s="7">
        <f t="shared" si="15"/>
        <v>0.5</v>
      </c>
      <c r="V127" s="7">
        <f t="shared" si="16"/>
        <v>2.5</v>
      </c>
      <c r="W127" s="4">
        <f t="shared" si="17"/>
        <v>3.25</v>
      </c>
      <c r="X127" s="4">
        <f t="shared" si="18"/>
        <v>2.25</v>
      </c>
      <c r="Y127">
        <v>1</v>
      </c>
      <c r="Z127" t="s">
        <v>352</v>
      </c>
      <c r="AA127" t="s">
        <v>359</v>
      </c>
    </row>
    <row r="128" spans="1:27" x14ac:dyDescent="0.25">
      <c r="A128" s="4" t="s">
        <v>8</v>
      </c>
      <c r="B128" s="4" t="str">
        <f t="shared" si="10"/>
        <v>S</v>
      </c>
      <c r="C128" s="4" t="s">
        <v>2</v>
      </c>
      <c r="D128" s="4" t="str">
        <f t="shared" si="11"/>
        <v>P</v>
      </c>
      <c r="E128" s="4" t="s">
        <v>182</v>
      </c>
      <c r="F128" s="4" t="str">
        <f t="shared" si="12"/>
        <v>Coa</v>
      </c>
      <c r="G128" s="4" t="s">
        <v>116</v>
      </c>
      <c r="H128" s="4" t="s">
        <v>239</v>
      </c>
      <c r="I128" s="4" t="s">
        <v>257</v>
      </c>
      <c r="J128" s="4" t="str">
        <f t="shared" si="19"/>
        <v>(P:S) Coal processing waste material: handling, transport, storage: Equipment failure (pipe) - GW quality, SW quality/TSS, TDS, pH, Pollutants (e.g. metals/trace elements/sulfides/phosphorous)</v>
      </c>
      <c r="K128" s="6">
        <v>4</v>
      </c>
      <c r="L128" s="6">
        <v>6</v>
      </c>
      <c r="M128" s="4" t="s">
        <v>311</v>
      </c>
      <c r="N128" s="6">
        <v>-2.5</v>
      </c>
      <c r="O128" s="6">
        <v>-1.5</v>
      </c>
      <c r="P128" s="4" t="s">
        <v>323</v>
      </c>
      <c r="Q128" s="5">
        <v>-0.5</v>
      </c>
      <c r="R128" s="5">
        <v>0.5</v>
      </c>
      <c r="S128" s="5">
        <f t="shared" si="13"/>
        <v>1</v>
      </c>
      <c r="T128" s="5">
        <f t="shared" si="14"/>
        <v>5</v>
      </c>
      <c r="U128" s="7">
        <f t="shared" si="15"/>
        <v>1.5</v>
      </c>
      <c r="V128" s="7">
        <f t="shared" si="16"/>
        <v>4.5</v>
      </c>
      <c r="W128" s="4">
        <f t="shared" si="17"/>
        <v>3</v>
      </c>
      <c r="X128" s="4">
        <f t="shared" si="18"/>
        <v>2</v>
      </c>
      <c r="Y128">
        <v>0</v>
      </c>
      <c r="Z128" t="s">
        <v>352</v>
      </c>
      <c r="AA128" t="s">
        <v>353</v>
      </c>
    </row>
    <row r="129" spans="1:27" x14ac:dyDescent="0.25">
      <c r="A129" s="4" t="s">
        <v>6</v>
      </c>
      <c r="B129" s="4" t="str">
        <f t="shared" si="10"/>
        <v>O</v>
      </c>
      <c r="C129" s="4" t="s">
        <v>3</v>
      </c>
      <c r="D129" s="4" t="str">
        <f t="shared" si="11"/>
        <v>D</v>
      </c>
      <c r="E129" s="4" t="s">
        <v>204</v>
      </c>
      <c r="F129" s="4" t="str">
        <f t="shared" si="12"/>
        <v>Was</v>
      </c>
      <c r="G129" s="4" t="s">
        <v>219</v>
      </c>
      <c r="H129" s="4" t="s">
        <v>239</v>
      </c>
      <c r="I129" s="4" t="s">
        <v>256</v>
      </c>
      <c r="J129" s="4" t="str">
        <f t="shared" si="19"/>
        <v>(D:O) Waste byproduct: treatment of water: Equipment failure: pipe failure to tailings dam - GW quality, SW quality/TSS, Pollutants (e.g. metals/trace elements/sulfides/phosphorous)</v>
      </c>
      <c r="K129" s="6">
        <v>3</v>
      </c>
      <c r="L129" s="6">
        <v>5</v>
      </c>
      <c r="M129" s="4" t="s">
        <v>311</v>
      </c>
      <c r="N129" s="6">
        <v>-1</v>
      </c>
      <c r="O129" s="6">
        <v>-0.5</v>
      </c>
      <c r="P129" s="4" t="s">
        <v>323</v>
      </c>
      <c r="Q129" s="5">
        <v>-0.5</v>
      </c>
      <c r="R129" s="5">
        <v>0</v>
      </c>
      <c r="S129" s="5">
        <f t="shared" si="13"/>
        <v>1.5</v>
      </c>
      <c r="T129" s="5">
        <f t="shared" si="14"/>
        <v>4.5</v>
      </c>
      <c r="U129" s="7">
        <f t="shared" si="15"/>
        <v>2</v>
      </c>
      <c r="V129" s="7">
        <f t="shared" si="16"/>
        <v>4.5</v>
      </c>
      <c r="W129" s="4">
        <f t="shared" si="17"/>
        <v>3</v>
      </c>
      <c r="X129" s="4">
        <f t="shared" si="18"/>
        <v>1.5</v>
      </c>
      <c r="Y129">
        <v>0</v>
      </c>
      <c r="Z129" t="s">
        <v>352</v>
      </c>
      <c r="AA129" t="s">
        <v>353</v>
      </c>
    </row>
    <row r="130" spans="1:27" x14ac:dyDescent="0.25">
      <c r="A130" s="4" t="s">
        <v>120</v>
      </c>
      <c r="B130" s="4" t="str">
        <f t="shared" ref="B130:B193" si="20">LEFT(A130,1)</f>
        <v>I</v>
      </c>
      <c r="C130" s="4" t="s">
        <v>3</v>
      </c>
      <c r="D130" s="4" t="str">
        <f t="shared" ref="D130:D193" si="21">LEFT(C130,1)</f>
        <v>D</v>
      </c>
      <c r="E130" s="4" t="s">
        <v>124</v>
      </c>
      <c r="F130" s="4" t="str">
        <f t="shared" ref="F130:F193" si="22">LEFT(E130,3)</f>
        <v>Hau</v>
      </c>
      <c r="G130" s="4" t="s">
        <v>59</v>
      </c>
      <c r="H130" s="4" t="s">
        <v>297</v>
      </c>
      <c r="I130" s="4" t="s">
        <v>62</v>
      </c>
      <c r="J130" s="4" t="str">
        <f t="shared" si="19"/>
        <v>(D:I) Haul road construction: Disruption of natural surface drainage - SW directional characteristics, SW volume/quantity, SW quality/TSS, SW flow</v>
      </c>
      <c r="K130" s="6">
        <v>3</v>
      </c>
      <c r="L130" s="6">
        <v>5</v>
      </c>
      <c r="M130" s="4" t="s">
        <v>121</v>
      </c>
      <c r="N130" s="6">
        <v>-1.5</v>
      </c>
      <c r="O130" s="6">
        <v>-0.5</v>
      </c>
      <c r="P130" s="4" t="s">
        <v>323</v>
      </c>
      <c r="Q130" s="5">
        <v>0</v>
      </c>
      <c r="R130" s="5">
        <v>0</v>
      </c>
      <c r="S130" s="5">
        <f t="shared" ref="S130:S193" si="23">K130+N130+Q130</f>
        <v>1.5</v>
      </c>
      <c r="T130" s="5">
        <f t="shared" ref="T130:T193" si="24">L130+O130+R130</f>
        <v>4.5</v>
      </c>
      <c r="U130" s="7">
        <f t="shared" ref="U130:U193" si="25">$K130+$N130</f>
        <v>1.5</v>
      </c>
      <c r="V130" s="7">
        <f t="shared" ref="V130:V193" si="26">$L130+$O130</f>
        <v>4.5</v>
      </c>
      <c r="W130" s="4">
        <f t="shared" ref="W130:W193" si="27">T130-(T130-S130)/2</f>
        <v>3</v>
      </c>
      <c r="X130" s="4">
        <f t="shared" ref="X130:X193" si="28">(T130-S130)/2</f>
        <v>1.5</v>
      </c>
      <c r="Y130">
        <v>1</v>
      </c>
      <c r="Z130" t="s">
        <v>352</v>
      </c>
      <c r="AA130" t="s">
        <v>366</v>
      </c>
    </row>
    <row r="131" spans="1:27" x14ac:dyDescent="0.25">
      <c r="A131" s="4" t="s">
        <v>120</v>
      </c>
      <c r="B131" s="4" t="str">
        <f t="shared" si="20"/>
        <v>I</v>
      </c>
      <c r="C131" s="4" t="s">
        <v>3</v>
      </c>
      <c r="D131" s="4" t="str">
        <f t="shared" si="21"/>
        <v>D</v>
      </c>
      <c r="E131" s="4" t="s">
        <v>122</v>
      </c>
      <c r="F131" s="4" t="str">
        <f t="shared" si="22"/>
        <v>Off</v>
      </c>
      <c r="G131" s="4" t="s">
        <v>59</v>
      </c>
      <c r="H131" s="4" t="s">
        <v>297</v>
      </c>
      <c r="I131" s="4" t="s">
        <v>62</v>
      </c>
      <c r="J131" s="4" t="str">
        <f t="shared" ref="J131:J194" si="29">"("&amp;D131&amp;":"&amp;B131&amp;") "&amp;E131&amp;": "&amp;G131&amp;" - "&amp;H131&amp;"/"&amp;I131</f>
        <v>(D:I) Off-lease and on-lease roadways  (construction phase): Disruption of natural surface drainage - SW directional characteristics, SW volume/quantity, SW quality/TSS, SW flow</v>
      </c>
      <c r="K131" s="6">
        <v>3</v>
      </c>
      <c r="L131" s="6">
        <v>5</v>
      </c>
      <c r="M131" s="4" t="s">
        <v>121</v>
      </c>
      <c r="N131" s="6">
        <v>-1.5</v>
      </c>
      <c r="O131" s="6">
        <v>-0.5</v>
      </c>
      <c r="P131" s="4" t="s">
        <v>323</v>
      </c>
      <c r="Q131" s="5">
        <v>0</v>
      </c>
      <c r="R131" s="5">
        <v>0</v>
      </c>
      <c r="S131" s="5">
        <f t="shared" si="23"/>
        <v>1.5</v>
      </c>
      <c r="T131" s="5">
        <f t="shared" si="24"/>
        <v>4.5</v>
      </c>
      <c r="U131" s="7">
        <f t="shared" si="25"/>
        <v>1.5</v>
      </c>
      <c r="V131" s="7">
        <f t="shared" si="26"/>
        <v>4.5</v>
      </c>
      <c r="W131" s="4">
        <f t="shared" si="27"/>
        <v>3</v>
      </c>
      <c r="X131" s="4">
        <f t="shared" si="28"/>
        <v>1.5</v>
      </c>
      <c r="Y131">
        <v>1</v>
      </c>
      <c r="Z131" t="s">
        <v>357</v>
      </c>
      <c r="AA131" t="s">
        <v>607</v>
      </c>
    </row>
    <row r="132" spans="1:27" x14ac:dyDescent="0.25">
      <c r="A132" s="4" t="s">
        <v>120</v>
      </c>
      <c r="B132" s="4" t="str">
        <f t="shared" si="20"/>
        <v>I</v>
      </c>
      <c r="C132" s="4" t="s">
        <v>3</v>
      </c>
      <c r="D132" s="4" t="str">
        <f t="shared" si="21"/>
        <v>D</v>
      </c>
      <c r="E132" s="4" t="s">
        <v>123</v>
      </c>
      <c r="F132" s="4" t="str">
        <f t="shared" si="22"/>
        <v>Rai</v>
      </c>
      <c r="G132" s="4" t="s">
        <v>59</v>
      </c>
      <c r="H132" s="4" t="s">
        <v>297</v>
      </c>
      <c r="I132" s="4" t="s">
        <v>62</v>
      </c>
      <c r="J132" s="4" t="str">
        <f t="shared" si="29"/>
        <v>(D:I) Rail easement construction: Disruption of natural surface drainage - SW directional characteristics, SW volume/quantity, SW quality/TSS, SW flow</v>
      </c>
      <c r="K132" s="6">
        <v>3</v>
      </c>
      <c r="L132" s="6">
        <v>5</v>
      </c>
      <c r="M132" s="4" t="s">
        <v>121</v>
      </c>
      <c r="N132" s="6">
        <v>-1.5</v>
      </c>
      <c r="O132" s="6">
        <v>-0.5</v>
      </c>
      <c r="P132" s="4" t="s">
        <v>323</v>
      </c>
      <c r="Q132" s="5">
        <v>0</v>
      </c>
      <c r="R132" s="5">
        <v>0</v>
      </c>
      <c r="S132" s="5">
        <f t="shared" si="23"/>
        <v>1.5</v>
      </c>
      <c r="T132" s="5">
        <f t="shared" si="24"/>
        <v>4.5</v>
      </c>
      <c r="U132" s="7">
        <f t="shared" si="25"/>
        <v>1.5</v>
      </c>
      <c r="V132" s="7">
        <f t="shared" si="26"/>
        <v>4.5</v>
      </c>
      <c r="W132" s="4">
        <f t="shared" si="27"/>
        <v>3</v>
      </c>
      <c r="X132" s="4">
        <f t="shared" si="28"/>
        <v>1.5</v>
      </c>
      <c r="Y132">
        <v>1</v>
      </c>
      <c r="Z132" t="s">
        <v>357</v>
      </c>
      <c r="AA132" t="s">
        <v>607</v>
      </c>
    </row>
    <row r="133" spans="1:27" x14ac:dyDescent="0.25">
      <c r="A133" s="4" t="s">
        <v>120</v>
      </c>
      <c r="B133" s="4" t="str">
        <f t="shared" si="20"/>
        <v>I</v>
      </c>
      <c r="C133" s="4" t="s">
        <v>3</v>
      </c>
      <c r="D133" s="4" t="str">
        <f t="shared" si="21"/>
        <v>D</v>
      </c>
      <c r="E133" s="4" t="s">
        <v>199</v>
      </c>
      <c r="F133" s="4" t="str">
        <f t="shared" si="22"/>
        <v>Adm</v>
      </c>
      <c r="G133" s="4" t="s">
        <v>269</v>
      </c>
      <c r="H133" s="4" t="s">
        <v>239</v>
      </c>
      <c r="I133" s="4" t="s">
        <v>282</v>
      </c>
      <c r="J133" s="4" t="str">
        <f t="shared" si="29"/>
        <v>(D:I) Administration, workshop, service facilities (construction phase): Spillage: substantial l (e.g. diesel) - GW quality, SW quality/Hydrocarbons</v>
      </c>
      <c r="K133" s="6">
        <v>3</v>
      </c>
      <c r="L133" s="6">
        <v>4</v>
      </c>
      <c r="M133" s="4" t="s">
        <v>310</v>
      </c>
      <c r="N133" s="6">
        <v>-0.5</v>
      </c>
      <c r="O133" s="6">
        <v>0</v>
      </c>
      <c r="P133" s="4" t="s">
        <v>323</v>
      </c>
      <c r="Q133" s="5">
        <v>-0.5</v>
      </c>
      <c r="R133" s="5">
        <v>0</v>
      </c>
      <c r="S133" s="5">
        <f t="shared" si="23"/>
        <v>2</v>
      </c>
      <c r="T133" s="5">
        <f t="shared" si="24"/>
        <v>4</v>
      </c>
      <c r="U133" s="7">
        <f t="shared" si="25"/>
        <v>2.5</v>
      </c>
      <c r="V133" s="7">
        <f t="shared" si="26"/>
        <v>4</v>
      </c>
      <c r="W133" s="4">
        <f t="shared" si="27"/>
        <v>3</v>
      </c>
      <c r="X133" s="4">
        <f t="shared" si="28"/>
        <v>1</v>
      </c>
      <c r="Y133">
        <v>0</v>
      </c>
      <c r="Z133" t="s">
        <v>352</v>
      </c>
      <c r="AA133" t="s">
        <v>361</v>
      </c>
    </row>
    <row r="134" spans="1:27" x14ac:dyDescent="0.25">
      <c r="A134" s="4" t="s">
        <v>120</v>
      </c>
      <c r="B134" s="4" t="str">
        <f t="shared" si="20"/>
        <v>I</v>
      </c>
      <c r="C134" s="4" t="s">
        <v>1</v>
      </c>
      <c r="D134" s="4" t="str">
        <f t="shared" si="21"/>
        <v>E</v>
      </c>
      <c r="E134" s="4" t="s">
        <v>213</v>
      </c>
      <c r="F134" s="4" t="str">
        <f t="shared" si="22"/>
        <v>Tem</v>
      </c>
      <c r="G134" s="4" t="s">
        <v>269</v>
      </c>
      <c r="H134" s="4" t="s">
        <v>239</v>
      </c>
      <c r="I134" s="4" t="s">
        <v>282</v>
      </c>
      <c r="J134" s="4" t="str">
        <f t="shared" si="29"/>
        <v>(E:I) Temporary accommodation, administration, workshop, depots, stock piles, service facilities: Spillage: substantial l (e.g. diesel) - GW quality, SW quality/Hydrocarbons</v>
      </c>
      <c r="K134" s="6">
        <v>3</v>
      </c>
      <c r="L134" s="6">
        <v>4</v>
      </c>
      <c r="M134" s="4" t="s">
        <v>310</v>
      </c>
      <c r="N134" s="6">
        <v>-0.5</v>
      </c>
      <c r="O134" s="6">
        <v>0</v>
      </c>
      <c r="P134" s="4" t="s">
        <v>323</v>
      </c>
      <c r="Q134" s="5">
        <v>-0.5</v>
      </c>
      <c r="R134" s="5">
        <v>0</v>
      </c>
      <c r="S134" s="5">
        <f t="shared" si="23"/>
        <v>2</v>
      </c>
      <c r="T134" s="5">
        <f t="shared" si="24"/>
        <v>4</v>
      </c>
      <c r="U134" s="7">
        <f t="shared" si="25"/>
        <v>2.5</v>
      </c>
      <c r="V134" s="7">
        <f t="shared" si="26"/>
        <v>4</v>
      </c>
      <c r="W134" s="4">
        <f t="shared" si="27"/>
        <v>3</v>
      </c>
      <c r="X134" s="4">
        <f t="shared" si="28"/>
        <v>1</v>
      </c>
      <c r="Y134">
        <v>0</v>
      </c>
      <c r="Z134" t="s">
        <v>352</v>
      </c>
      <c r="AA134" t="s">
        <v>361</v>
      </c>
    </row>
    <row r="135" spans="1:27" x14ac:dyDescent="0.25">
      <c r="A135" s="4" t="s">
        <v>120</v>
      </c>
      <c r="B135" s="4" t="str">
        <f t="shared" si="20"/>
        <v>I</v>
      </c>
      <c r="C135" s="4" t="s">
        <v>2</v>
      </c>
      <c r="D135" s="4" t="str">
        <f t="shared" si="21"/>
        <v>P</v>
      </c>
      <c r="E135" s="4" t="s">
        <v>275</v>
      </c>
      <c r="F135" s="4" t="str">
        <f t="shared" si="22"/>
        <v>Dai</v>
      </c>
      <c r="G135" s="4" t="s">
        <v>270</v>
      </c>
      <c r="H135" s="4" t="s">
        <v>239</v>
      </c>
      <c r="I135" s="4" t="s">
        <v>282</v>
      </c>
      <c r="J135" s="4" t="str">
        <f t="shared" si="29"/>
        <v>(P:I) Daily operational use of roads: haulage, inspection, maintenance etc: Spillage: substantial (e.g. diesel) - GW quality, SW quality/Hydrocarbons</v>
      </c>
      <c r="K135" s="6">
        <v>3</v>
      </c>
      <c r="L135" s="6">
        <v>4</v>
      </c>
      <c r="M135" s="4" t="s">
        <v>310</v>
      </c>
      <c r="N135" s="6">
        <v>-0.5</v>
      </c>
      <c r="O135" s="6">
        <v>0</v>
      </c>
      <c r="P135" s="4" t="s">
        <v>323</v>
      </c>
      <c r="Q135" s="5">
        <v>-0.5</v>
      </c>
      <c r="R135" s="5">
        <v>0</v>
      </c>
      <c r="S135" s="5">
        <f t="shared" si="23"/>
        <v>2</v>
      </c>
      <c r="T135" s="5">
        <f t="shared" si="24"/>
        <v>4</v>
      </c>
      <c r="U135" s="7">
        <f t="shared" si="25"/>
        <v>2.5</v>
      </c>
      <c r="V135" s="7">
        <f t="shared" si="26"/>
        <v>4</v>
      </c>
      <c r="W135" s="4">
        <f t="shared" si="27"/>
        <v>3</v>
      </c>
      <c r="X135" s="4">
        <f t="shared" si="28"/>
        <v>1</v>
      </c>
      <c r="Y135">
        <v>0</v>
      </c>
      <c r="Z135" t="s">
        <v>352</v>
      </c>
      <c r="AA135" t="s">
        <v>361</v>
      </c>
    </row>
    <row r="136" spans="1:27" x14ac:dyDescent="0.25">
      <c r="A136" s="4" t="s">
        <v>6</v>
      </c>
      <c r="B136" s="4" t="str">
        <f t="shared" si="20"/>
        <v>O</v>
      </c>
      <c r="C136" s="4" t="s">
        <v>2</v>
      </c>
      <c r="D136" s="4" t="str">
        <f t="shared" si="21"/>
        <v>P</v>
      </c>
      <c r="E136" s="4" t="s">
        <v>35</v>
      </c>
      <c r="F136" s="4" t="str">
        <f t="shared" si="22"/>
        <v>Ons</v>
      </c>
      <c r="G136" s="4" t="s">
        <v>270</v>
      </c>
      <c r="H136" s="4" t="s">
        <v>239</v>
      </c>
      <c r="I136" s="4" t="s">
        <v>282</v>
      </c>
      <c r="J136" s="4" t="str">
        <f t="shared" si="29"/>
        <v>(P:O) Onsite mine equipment storage: Spillage: substantial (e.g. diesel) - GW quality, SW quality/Hydrocarbons</v>
      </c>
      <c r="K136" s="6">
        <v>3</v>
      </c>
      <c r="L136" s="6">
        <v>4</v>
      </c>
      <c r="M136" s="4" t="s">
        <v>310</v>
      </c>
      <c r="N136" s="6">
        <v>-0.5</v>
      </c>
      <c r="O136" s="6">
        <v>0</v>
      </c>
      <c r="P136" s="4" t="s">
        <v>323</v>
      </c>
      <c r="Q136" s="5">
        <v>-0.5</v>
      </c>
      <c r="R136" s="5">
        <v>0</v>
      </c>
      <c r="S136" s="5">
        <f t="shared" si="23"/>
        <v>2</v>
      </c>
      <c r="T136" s="5">
        <f t="shared" si="24"/>
        <v>4</v>
      </c>
      <c r="U136" s="7">
        <f t="shared" si="25"/>
        <v>2.5</v>
      </c>
      <c r="V136" s="7">
        <f t="shared" si="26"/>
        <v>4</v>
      </c>
      <c r="W136" s="4">
        <f t="shared" si="27"/>
        <v>3</v>
      </c>
      <c r="X136" s="4">
        <f t="shared" si="28"/>
        <v>1</v>
      </c>
      <c r="Y136">
        <v>0</v>
      </c>
      <c r="Z136" t="s">
        <v>352</v>
      </c>
      <c r="AA136" t="s">
        <v>361</v>
      </c>
    </row>
    <row r="137" spans="1:27" x14ac:dyDescent="0.25">
      <c r="A137" s="4" t="s">
        <v>8</v>
      </c>
      <c r="B137" s="4" t="str">
        <f t="shared" si="20"/>
        <v>S</v>
      </c>
      <c r="C137" s="4" t="s">
        <v>3</v>
      </c>
      <c r="D137" s="4" t="str">
        <f t="shared" si="21"/>
        <v>D</v>
      </c>
      <c r="E137" s="4" t="s">
        <v>40</v>
      </c>
      <c r="F137" s="4" t="str">
        <f t="shared" si="22"/>
        <v>Tem</v>
      </c>
      <c r="G137" s="4" t="s">
        <v>269</v>
      </c>
      <c r="H137" s="4" t="s">
        <v>239</v>
      </c>
      <c r="I137" s="4" t="s">
        <v>282</v>
      </c>
      <c r="J137" s="4" t="str">
        <f t="shared" si="29"/>
        <v>(D:S) Temporary diesel generators (construction phase): Spillage: substantial l (e.g. diesel) - GW quality, SW quality/Hydrocarbons</v>
      </c>
      <c r="K137" s="6">
        <v>3</v>
      </c>
      <c r="L137" s="6">
        <v>4</v>
      </c>
      <c r="M137" s="4" t="s">
        <v>310</v>
      </c>
      <c r="N137" s="6">
        <v>-0.5</v>
      </c>
      <c r="O137" s="6">
        <v>0</v>
      </c>
      <c r="P137" s="4" t="s">
        <v>323</v>
      </c>
      <c r="Q137" s="5">
        <v>-0.5</v>
      </c>
      <c r="R137" s="5">
        <v>0</v>
      </c>
      <c r="S137" s="5">
        <f t="shared" si="23"/>
        <v>2</v>
      </c>
      <c r="T137" s="5">
        <f t="shared" si="24"/>
        <v>4</v>
      </c>
      <c r="U137" s="7">
        <f t="shared" si="25"/>
        <v>2.5</v>
      </c>
      <c r="V137" s="7">
        <f t="shared" si="26"/>
        <v>4</v>
      </c>
      <c r="W137" s="4">
        <f t="shared" si="27"/>
        <v>3</v>
      </c>
      <c r="X137" s="4">
        <f t="shared" si="28"/>
        <v>1</v>
      </c>
      <c r="Y137">
        <v>0</v>
      </c>
      <c r="Z137" t="s">
        <v>352</v>
      </c>
      <c r="AA137" t="s">
        <v>361</v>
      </c>
    </row>
    <row r="138" spans="1:27" x14ac:dyDescent="0.25">
      <c r="A138" s="4" t="s">
        <v>7</v>
      </c>
      <c r="B138" s="4" t="str">
        <f t="shared" si="20"/>
        <v>U</v>
      </c>
      <c r="C138" s="4" t="s">
        <v>3</v>
      </c>
      <c r="D138" s="4" t="str">
        <f t="shared" si="21"/>
        <v>D</v>
      </c>
      <c r="E138" s="4" t="s">
        <v>155</v>
      </c>
      <c r="F138" s="4" t="str">
        <f t="shared" si="22"/>
        <v>Ons</v>
      </c>
      <c r="G138" s="4" t="s">
        <v>269</v>
      </c>
      <c r="H138" s="4" t="s">
        <v>239</v>
      </c>
      <c r="I138" s="4" t="s">
        <v>282</v>
      </c>
      <c r="J138" s="4" t="str">
        <f t="shared" si="29"/>
        <v>(D:U) Onsite / underground mine equipment storage: Spillage: substantial l (e.g. diesel) - GW quality, SW quality/Hydrocarbons</v>
      </c>
      <c r="K138" s="6">
        <v>3</v>
      </c>
      <c r="L138" s="6">
        <v>4</v>
      </c>
      <c r="M138" s="4" t="s">
        <v>310</v>
      </c>
      <c r="N138" s="6">
        <v>-0.5</v>
      </c>
      <c r="O138" s="6">
        <v>0</v>
      </c>
      <c r="P138" s="4" t="s">
        <v>323</v>
      </c>
      <c r="Q138" s="5">
        <v>-0.5</v>
      </c>
      <c r="R138" s="5">
        <v>0</v>
      </c>
      <c r="S138" s="5">
        <f t="shared" si="23"/>
        <v>2</v>
      </c>
      <c r="T138" s="5">
        <f t="shared" si="24"/>
        <v>4</v>
      </c>
      <c r="U138" s="7">
        <f t="shared" si="25"/>
        <v>2.5</v>
      </c>
      <c r="V138" s="7">
        <f t="shared" si="26"/>
        <v>4</v>
      </c>
      <c r="W138" s="4">
        <f t="shared" si="27"/>
        <v>3</v>
      </c>
      <c r="X138" s="4">
        <f t="shared" si="28"/>
        <v>1</v>
      </c>
      <c r="Y138">
        <v>0</v>
      </c>
      <c r="Z138" t="s">
        <v>352</v>
      </c>
      <c r="AA138" t="s">
        <v>361</v>
      </c>
    </row>
    <row r="139" spans="1:27" x14ac:dyDescent="0.25">
      <c r="A139" s="4" t="s">
        <v>7</v>
      </c>
      <c r="B139" s="4" t="str">
        <f t="shared" si="20"/>
        <v>U</v>
      </c>
      <c r="C139" s="4" t="s">
        <v>2</v>
      </c>
      <c r="D139" s="4" t="str">
        <f t="shared" si="21"/>
        <v>P</v>
      </c>
      <c r="E139" s="4" t="s">
        <v>35</v>
      </c>
      <c r="F139" s="4" t="str">
        <f t="shared" si="22"/>
        <v>Ons</v>
      </c>
      <c r="G139" s="4" t="s">
        <v>269</v>
      </c>
      <c r="H139" s="4" t="s">
        <v>239</v>
      </c>
      <c r="I139" s="4" t="s">
        <v>282</v>
      </c>
      <c r="J139" s="4" t="str">
        <f t="shared" si="29"/>
        <v>(P:U) Onsite mine equipment storage: Spillage: substantial l (e.g. diesel) - GW quality, SW quality/Hydrocarbons</v>
      </c>
      <c r="K139" s="6">
        <v>3</v>
      </c>
      <c r="L139" s="6">
        <v>4</v>
      </c>
      <c r="M139" s="4" t="s">
        <v>310</v>
      </c>
      <c r="N139" s="6">
        <v>-0.5</v>
      </c>
      <c r="O139" s="6">
        <v>0</v>
      </c>
      <c r="P139" s="4" t="s">
        <v>323</v>
      </c>
      <c r="Q139" s="5">
        <v>-0.5</v>
      </c>
      <c r="R139" s="5">
        <v>0</v>
      </c>
      <c r="S139" s="5">
        <f t="shared" si="23"/>
        <v>2</v>
      </c>
      <c r="T139" s="5">
        <f t="shared" si="24"/>
        <v>4</v>
      </c>
      <c r="U139" s="7">
        <f t="shared" si="25"/>
        <v>2.5</v>
      </c>
      <c r="V139" s="7">
        <f t="shared" si="26"/>
        <v>4</v>
      </c>
      <c r="W139" s="4">
        <f t="shared" si="27"/>
        <v>3</v>
      </c>
      <c r="X139" s="4">
        <f t="shared" si="28"/>
        <v>1</v>
      </c>
      <c r="Y139">
        <v>0</v>
      </c>
      <c r="Z139" t="s">
        <v>352</v>
      </c>
      <c r="AA139" t="s">
        <v>361</v>
      </c>
    </row>
    <row r="140" spans="1:27" x14ac:dyDescent="0.25">
      <c r="A140" s="4" t="s">
        <v>120</v>
      </c>
      <c r="B140" s="4" t="str">
        <f t="shared" si="20"/>
        <v>I</v>
      </c>
      <c r="C140" s="4" t="s">
        <v>3</v>
      </c>
      <c r="D140" s="4" t="str">
        <f t="shared" si="21"/>
        <v>D</v>
      </c>
      <c r="E140" s="4" t="s">
        <v>202</v>
      </c>
      <c r="F140" s="4" t="str">
        <f t="shared" si="22"/>
        <v>Pow</v>
      </c>
      <c r="G140" s="4" t="s">
        <v>58</v>
      </c>
      <c r="H140" s="4" t="s">
        <v>115</v>
      </c>
      <c r="I140" s="4" t="s">
        <v>61</v>
      </c>
      <c r="J140" s="4" t="str">
        <f t="shared" si="29"/>
        <v>(D:I) Power, water and communications network: connection to existing grids: Soil erosion following heavy rainfall - SW quality/TSS</v>
      </c>
      <c r="K140" s="6">
        <v>3</v>
      </c>
      <c r="L140" s="6">
        <v>4</v>
      </c>
      <c r="M140" s="4" t="s">
        <v>315</v>
      </c>
      <c r="N140" s="6">
        <v>-1</v>
      </c>
      <c r="O140" s="6">
        <v>0</v>
      </c>
      <c r="P140" s="4" t="s">
        <v>323</v>
      </c>
      <c r="Q140" s="5">
        <v>0</v>
      </c>
      <c r="R140" s="5">
        <v>0</v>
      </c>
      <c r="S140" s="5">
        <f t="shared" si="23"/>
        <v>2</v>
      </c>
      <c r="T140" s="5">
        <f t="shared" si="24"/>
        <v>4</v>
      </c>
      <c r="U140" s="7">
        <f t="shared" si="25"/>
        <v>2</v>
      </c>
      <c r="V140" s="7">
        <f t="shared" si="26"/>
        <v>4</v>
      </c>
      <c r="W140" s="4">
        <f t="shared" si="27"/>
        <v>3</v>
      </c>
      <c r="X140" s="4">
        <f t="shared" si="28"/>
        <v>1</v>
      </c>
      <c r="Y140">
        <v>1</v>
      </c>
      <c r="Z140" t="s">
        <v>352</v>
      </c>
      <c r="AA140" t="s">
        <v>358</v>
      </c>
    </row>
    <row r="141" spans="1:27" x14ac:dyDescent="0.25">
      <c r="A141" s="4" t="s">
        <v>120</v>
      </c>
      <c r="B141" s="4" t="str">
        <f t="shared" si="20"/>
        <v>I</v>
      </c>
      <c r="C141" s="4" t="s">
        <v>1</v>
      </c>
      <c r="D141" s="4" t="str">
        <f t="shared" si="21"/>
        <v>E</v>
      </c>
      <c r="E141" s="4" t="s">
        <v>213</v>
      </c>
      <c r="F141" s="4" t="str">
        <f t="shared" si="22"/>
        <v>Tem</v>
      </c>
      <c r="G141" s="4" t="s">
        <v>58</v>
      </c>
      <c r="H141" s="4" t="s">
        <v>115</v>
      </c>
      <c r="I141" s="4" t="s">
        <v>61</v>
      </c>
      <c r="J141" s="4" t="str">
        <f t="shared" si="29"/>
        <v>(E:I) Temporary accommodation, administration, workshop, depots, stock piles, service facilities: Soil erosion following heavy rainfall - SW quality/TSS</v>
      </c>
      <c r="K141" s="6">
        <v>3</v>
      </c>
      <c r="L141" s="6">
        <v>4</v>
      </c>
      <c r="M141" s="4" t="s">
        <v>315</v>
      </c>
      <c r="N141" s="6">
        <v>-1</v>
      </c>
      <c r="O141" s="6">
        <v>0</v>
      </c>
      <c r="P141" s="4" t="s">
        <v>323</v>
      </c>
      <c r="Q141" s="5">
        <v>0</v>
      </c>
      <c r="R141" s="5">
        <v>0</v>
      </c>
      <c r="S141" s="5">
        <f t="shared" si="23"/>
        <v>2</v>
      </c>
      <c r="T141" s="5">
        <f t="shared" si="24"/>
        <v>4</v>
      </c>
      <c r="U141" s="7">
        <f t="shared" si="25"/>
        <v>2</v>
      </c>
      <c r="V141" s="7">
        <f t="shared" si="26"/>
        <v>4</v>
      </c>
      <c r="W141" s="4">
        <f t="shared" si="27"/>
        <v>3</v>
      </c>
      <c r="X141" s="4">
        <f t="shared" si="28"/>
        <v>1</v>
      </c>
      <c r="Y141">
        <v>1</v>
      </c>
      <c r="Z141" t="s">
        <v>352</v>
      </c>
      <c r="AA141" t="s">
        <v>358</v>
      </c>
    </row>
    <row r="142" spans="1:27" x14ac:dyDescent="0.25">
      <c r="A142" s="4" t="s">
        <v>6</v>
      </c>
      <c r="B142" s="4" t="str">
        <f t="shared" si="20"/>
        <v>O</v>
      </c>
      <c r="C142" s="4" t="s">
        <v>1</v>
      </c>
      <c r="D142" s="4" t="str">
        <f t="shared" si="21"/>
        <v>E</v>
      </c>
      <c r="E142" s="4" t="s">
        <v>39</v>
      </c>
      <c r="F142" s="4" t="str">
        <f t="shared" si="22"/>
        <v>Sit</v>
      </c>
      <c r="G142" s="4" t="s">
        <v>58</v>
      </c>
      <c r="H142" s="4" t="s">
        <v>115</v>
      </c>
      <c r="I142" s="4" t="s">
        <v>61</v>
      </c>
      <c r="J142" s="4" t="str">
        <f t="shared" si="29"/>
        <v>(E:O) Site preparation and construction for drilling activities: Soil erosion following heavy rainfall - SW quality/TSS</v>
      </c>
      <c r="K142" s="6">
        <v>3</v>
      </c>
      <c r="L142" s="6">
        <v>4</v>
      </c>
      <c r="M142" s="4" t="s">
        <v>315</v>
      </c>
      <c r="N142" s="6">
        <v>-1</v>
      </c>
      <c r="O142" s="6">
        <v>0</v>
      </c>
      <c r="P142" s="4" t="s">
        <v>323</v>
      </c>
      <c r="Q142" s="5">
        <v>0</v>
      </c>
      <c r="R142" s="5">
        <v>0</v>
      </c>
      <c r="S142" s="5">
        <f t="shared" si="23"/>
        <v>2</v>
      </c>
      <c r="T142" s="5">
        <f t="shared" si="24"/>
        <v>4</v>
      </c>
      <c r="U142" s="7">
        <f t="shared" si="25"/>
        <v>2</v>
      </c>
      <c r="V142" s="7">
        <f t="shared" si="26"/>
        <v>4</v>
      </c>
      <c r="W142" s="4">
        <f t="shared" si="27"/>
        <v>3</v>
      </c>
      <c r="X142" s="4">
        <f t="shared" si="28"/>
        <v>1</v>
      </c>
      <c r="Y142">
        <v>1</v>
      </c>
      <c r="Z142" t="s">
        <v>352</v>
      </c>
      <c r="AA142" t="s">
        <v>358</v>
      </c>
    </row>
    <row r="143" spans="1:27" x14ac:dyDescent="0.25">
      <c r="A143" s="4" t="s">
        <v>120</v>
      </c>
      <c r="B143" s="4" t="str">
        <f t="shared" si="20"/>
        <v>I</v>
      </c>
      <c r="C143" s="4" t="s">
        <v>2</v>
      </c>
      <c r="D143" s="4" t="str">
        <f t="shared" si="21"/>
        <v>P</v>
      </c>
      <c r="E143" s="4" t="s">
        <v>177</v>
      </c>
      <c r="F143" s="4" t="str">
        <f t="shared" si="22"/>
        <v>Mat</v>
      </c>
      <c r="G143" s="4" t="s">
        <v>229</v>
      </c>
      <c r="H143" s="4" t="s">
        <v>239</v>
      </c>
      <c r="I143" s="4" t="s">
        <v>282</v>
      </c>
      <c r="J143" s="4" t="str">
        <f t="shared" si="29"/>
        <v>(P:I) Materials storage facilities (e.g. fuel, oil and explosives): Spillage: accidental - GW quality, SW quality/Hydrocarbons</v>
      </c>
      <c r="K143" s="6">
        <v>3</v>
      </c>
      <c r="L143" s="6">
        <v>4</v>
      </c>
      <c r="M143" s="4" t="s">
        <v>310</v>
      </c>
      <c r="N143" s="6">
        <v>-1</v>
      </c>
      <c r="O143" s="6">
        <v>-0.5</v>
      </c>
      <c r="P143" s="4" t="s">
        <v>323</v>
      </c>
      <c r="Q143" s="5">
        <v>0.5</v>
      </c>
      <c r="R143" s="5">
        <v>0</v>
      </c>
      <c r="S143" s="5">
        <f t="shared" si="23"/>
        <v>2.5</v>
      </c>
      <c r="T143" s="5">
        <f t="shared" si="24"/>
        <v>3.5</v>
      </c>
      <c r="U143" s="7">
        <f t="shared" si="25"/>
        <v>2</v>
      </c>
      <c r="V143" s="7">
        <f t="shared" si="26"/>
        <v>3.5</v>
      </c>
      <c r="W143" s="4">
        <f t="shared" si="27"/>
        <v>3</v>
      </c>
      <c r="X143" s="4">
        <f t="shared" si="28"/>
        <v>0.5</v>
      </c>
      <c r="Y143">
        <v>0</v>
      </c>
      <c r="Z143" t="s">
        <v>352</v>
      </c>
      <c r="AA143" t="s">
        <v>361</v>
      </c>
    </row>
    <row r="144" spans="1:27" x14ac:dyDescent="0.25">
      <c r="A144" s="4" t="s">
        <v>6</v>
      </c>
      <c r="B144" s="4" t="str">
        <f t="shared" si="20"/>
        <v>O</v>
      </c>
      <c r="C144" s="4" t="s">
        <v>1</v>
      </c>
      <c r="D144" s="4" t="str">
        <f t="shared" si="21"/>
        <v>E</v>
      </c>
      <c r="E144" s="4" t="s">
        <v>12</v>
      </c>
      <c r="F144" s="4" t="str">
        <f t="shared" si="22"/>
        <v>Gro</v>
      </c>
      <c r="G144" s="4" t="s">
        <v>66</v>
      </c>
      <c r="H144" s="4" t="s">
        <v>297</v>
      </c>
      <c r="I144" s="4" t="s">
        <v>62</v>
      </c>
      <c r="J144" s="4" t="str">
        <f t="shared" si="29"/>
        <v>(E:O) Ground-based geophysics: Interuption of natural surface drainage - SW directional characteristics, SW volume/quantity, SW quality/TSS, SW flow</v>
      </c>
      <c r="K144" s="6">
        <v>3</v>
      </c>
      <c r="L144" s="6">
        <v>4</v>
      </c>
      <c r="M144" s="4" t="s">
        <v>67</v>
      </c>
      <c r="N144" s="6">
        <v>-2.5</v>
      </c>
      <c r="O144" s="6">
        <v>-1.5</v>
      </c>
      <c r="P144" s="4" t="s">
        <v>65</v>
      </c>
      <c r="Q144" s="5">
        <v>0</v>
      </c>
      <c r="R144" s="5">
        <v>3</v>
      </c>
      <c r="S144" s="5">
        <f t="shared" si="23"/>
        <v>0.5</v>
      </c>
      <c r="T144" s="5">
        <f t="shared" si="24"/>
        <v>5.5</v>
      </c>
      <c r="U144" s="7">
        <f t="shared" si="25"/>
        <v>0.5</v>
      </c>
      <c r="V144" s="7">
        <f t="shared" si="26"/>
        <v>2.5</v>
      </c>
      <c r="W144" s="4">
        <f t="shared" si="27"/>
        <v>3</v>
      </c>
      <c r="X144" s="4">
        <f t="shared" si="28"/>
        <v>2.5</v>
      </c>
      <c r="Y144">
        <v>1</v>
      </c>
      <c r="Z144" t="s">
        <v>352</v>
      </c>
      <c r="AA144" t="s">
        <v>365</v>
      </c>
    </row>
    <row r="145" spans="1:27" x14ac:dyDescent="0.25">
      <c r="A145" s="4" t="s">
        <v>7</v>
      </c>
      <c r="B145" s="4" t="str">
        <f t="shared" si="20"/>
        <v>U</v>
      </c>
      <c r="C145" s="4" t="s">
        <v>1</v>
      </c>
      <c r="D145" s="4" t="str">
        <f t="shared" si="21"/>
        <v>E</v>
      </c>
      <c r="E145" s="4" t="s">
        <v>12</v>
      </c>
      <c r="F145" s="4" t="str">
        <f t="shared" si="22"/>
        <v>Gro</v>
      </c>
      <c r="G145" s="4" t="s">
        <v>66</v>
      </c>
      <c r="H145" s="4" t="s">
        <v>297</v>
      </c>
      <c r="I145" s="4" t="s">
        <v>62</v>
      </c>
      <c r="J145" s="4" t="str">
        <f t="shared" si="29"/>
        <v>(E:U) Ground-based geophysics: Interuption of natural surface drainage - SW directional characteristics, SW volume/quantity, SW quality/TSS, SW flow</v>
      </c>
      <c r="K145" s="6">
        <v>3</v>
      </c>
      <c r="L145" s="6">
        <v>4</v>
      </c>
      <c r="M145" s="4" t="s">
        <v>67</v>
      </c>
      <c r="N145" s="6">
        <v>-2.5</v>
      </c>
      <c r="O145" s="6">
        <v>-1.5</v>
      </c>
      <c r="P145" s="4" t="s">
        <v>65</v>
      </c>
      <c r="Q145" s="5">
        <v>0</v>
      </c>
      <c r="R145" s="5">
        <v>3</v>
      </c>
      <c r="S145" s="5">
        <f t="shared" si="23"/>
        <v>0.5</v>
      </c>
      <c r="T145" s="5">
        <f t="shared" si="24"/>
        <v>5.5</v>
      </c>
      <c r="U145" s="7">
        <f t="shared" si="25"/>
        <v>0.5</v>
      </c>
      <c r="V145" s="7">
        <f t="shared" si="26"/>
        <v>2.5</v>
      </c>
      <c r="W145" s="4">
        <f t="shared" si="27"/>
        <v>3</v>
      </c>
      <c r="X145" s="4">
        <f t="shared" si="28"/>
        <v>2.5</v>
      </c>
      <c r="Y145">
        <v>1</v>
      </c>
      <c r="Z145" t="s">
        <v>352</v>
      </c>
      <c r="AA145" t="s">
        <v>365</v>
      </c>
    </row>
    <row r="146" spans="1:27" x14ac:dyDescent="0.25">
      <c r="A146" s="4" t="s">
        <v>6</v>
      </c>
      <c r="B146" s="4" t="str">
        <f t="shared" si="20"/>
        <v>O</v>
      </c>
      <c r="C146" s="4" t="s">
        <v>1</v>
      </c>
      <c r="D146" s="4" t="str">
        <f t="shared" si="21"/>
        <v>E</v>
      </c>
      <c r="E146" s="4" t="s">
        <v>11</v>
      </c>
      <c r="F146" s="4" t="str">
        <f t="shared" si="22"/>
        <v>Dri</v>
      </c>
      <c r="G146" s="4" t="s">
        <v>68</v>
      </c>
      <c r="H146" s="4" t="s">
        <v>114</v>
      </c>
      <c r="I146" s="4" t="s">
        <v>259</v>
      </c>
      <c r="J146" s="4" t="str">
        <f t="shared" si="29"/>
        <v>(E:O) Drilling and coring: Mud pressure unbalance between well and aquifer - GW quality/TSS, Drilling mud products, TDS</v>
      </c>
      <c r="K146" s="6">
        <v>3</v>
      </c>
      <c r="L146" s="6">
        <v>4</v>
      </c>
      <c r="M146" s="4" t="s">
        <v>69</v>
      </c>
      <c r="N146" s="6">
        <v>-1.5</v>
      </c>
      <c r="O146" s="6">
        <v>0</v>
      </c>
      <c r="P146" s="4" t="s">
        <v>323</v>
      </c>
      <c r="Q146" s="5">
        <v>-0.5</v>
      </c>
      <c r="R146" s="5">
        <v>0.5</v>
      </c>
      <c r="S146" s="5">
        <f t="shared" si="23"/>
        <v>1</v>
      </c>
      <c r="T146" s="5">
        <f t="shared" si="24"/>
        <v>4.5</v>
      </c>
      <c r="U146" s="7">
        <f t="shared" si="25"/>
        <v>1.5</v>
      </c>
      <c r="V146" s="7">
        <f t="shared" si="26"/>
        <v>4</v>
      </c>
      <c r="W146" s="4">
        <f t="shared" si="27"/>
        <v>2.75</v>
      </c>
      <c r="X146" s="4">
        <f t="shared" si="28"/>
        <v>1.75</v>
      </c>
      <c r="Y146">
        <v>1</v>
      </c>
      <c r="Z146" t="s">
        <v>352</v>
      </c>
      <c r="AA146" t="s">
        <v>359</v>
      </c>
    </row>
    <row r="147" spans="1:27" x14ac:dyDescent="0.25">
      <c r="A147" s="4" t="s">
        <v>6</v>
      </c>
      <c r="B147" s="4" t="str">
        <f t="shared" si="20"/>
        <v>O</v>
      </c>
      <c r="C147" s="4" t="s">
        <v>2</v>
      </c>
      <c r="D147" s="4" t="str">
        <f t="shared" si="21"/>
        <v>P</v>
      </c>
      <c r="E147" s="4" t="s">
        <v>240</v>
      </c>
      <c r="F147" s="4" t="str">
        <f t="shared" si="22"/>
        <v>Dew</v>
      </c>
      <c r="G147" s="4" t="s">
        <v>99</v>
      </c>
      <c r="H147" s="4" t="s">
        <v>238</v>
      </c>
      <c r="I147" s="4" t="s">
        <v>272</v>
      </c>
      <c r="J147" s="4" t="str">
        <f t="shared" si="29"/>
        <v>(P:O) Dewatering, treatment, reuse and disposal : Treatment plant failure - GW quality, SW quality /TSS, Pollutants (e.g. metals/trace elements/sulfides/phosphorous), TDS</v>
      </c>
      <c r="K147" s="6">
        <v>3</v>
      </c>
      <c r="L147" s="6">
        <v>4</v>
      </c>
      <c r="M147" s="4" t="s">
        <v>314</v>
      </c>
      <c r="N147" s="6">
        <v>-1</v>
      </c>
      <c r="O147" s="6">
        <v>0</v>
      </c>
      <c r="P147" s="4" t="s">
        <v>323</v>
      </c>
      <c r="Q147" s="5">
        <v>-0.5</v>
      </c>
      <c r="R147" s="5">
        <v>0</v>
      </c>
      <c r="S147" s="5">
        <f t="shared" si="23"/>
        <v>1.5</v>
      </c>
      <c r="T147" s="5">
        <f t="shared" si="24"/>
        <v>4</v>
      </c>
      <c r="U147" s="7">
        <f t="shared" si="25"/>
        <v>2</v>
      </c>
      <c r="V147" s="7">
        <f t="shared" si="26"/>
        <v>4</v>
      </c>
      <c r="W147" s="4">
        <f t="shared" si="27"/>
        <v>2.75</v>
      </c>
      <c r="X147" s="4">
        <f t="shared" si="28"/>
        <v>1.25</v>
      </c>
      <c r="Y147">
        <v>1</v>
      </c>
      <c r="Z147" t="s">
        <v>352</v>
      </c>
      <c r="AA147" t="s">
        <v>353</v>
      </c>
    </row>
    <row r="148" spans="1:27" x14ac:dyDescent="0.25">
      <c r="A148" s="4" t="s">
        <v>7</v>
      </c>
      <c r="B148" s="4" t="str">
        <f t="shared" si="20"/>
        <v>U</v>
      </c>
      <c r="C148" s="4" t="s">
        <v>2</v>
      </c>
      <c r="D148" s="4" t="str">
        <f t="shared" si="21"/>
        <v>P</v>
      </c>
      <c r="E148" s="4" t="s">
        <v>161</v>
      </c>
      <c r="F148" s="4" t="str">
        <f t="shared" si="22"/>
        <v>Ins</v>
      </c>
      <c r="G148" s="4" t="s">
        <v>143</v>
      </c>
      <c r="H148" s="4" t="s">
        <v>291</v>
      </c>
      <c r="I148" s="4" t="s">
        <v>292</v>
      </c>
      <c r="J148" s="4" t="str">
        <f t="shared" si="29"/>
        <v>(P:U) Inseam gas pre-drainage, underground: drilling: Accidental intersection with major hydraulicly transmissive fault - GW flow, GW quantity/volume, change in GW pressure, GW quantity/volume/change in GW pressure</v>
      </c>
      <c r="K148" s="6">
        <v>5</v>
      </c>
      <c r="L148" s="6">
        <v>6</v>
      </c>
      <c r="M148" s="4" t="s">
        <v>318</v>
      </c>
      <c r="N148" s="6">
        <v>-3</v>
      </c>
      <c r="O148" s="6">
        <v>-2</v>
      </c>
      <c r="P148" s="4" t="s">
        <v>323</v>
      </c>
      <c r="Q148" s="5">
        <v>-0.5</v>
      </c>
      <c r="R148" s="5">
        <v>0</v>
      </c>
      <c r="S148" s="5">
        <f t="shared" si="23"/>
        <v>1.5</v>
      </c>
      <c r="T148" s="5">
        <f t="shared" si="24"/>
        <v>4</v>
      </c>
      <c r="U148" s="7">
        <f t="shared" si="25"/>
        <v>2</v>
      </c>
      <c r="V148" s="7">
        <f t="shared" si="26"/>
        <v>4</v>
      </c>
      <c r="W148" s="4">
        <f t="shared" si="27"/>
        <v>2.75</v>
      </c>
      <c r="X148" s="4">
        <f t="shared" si="28"/>
        <v>1.25</v>
      </c>
      <c r="Y148">
        <v>0</v>
      </c>
      <c r="Z148" t="s">
        <v>352</v>
      </c>
      <c r="AA148" t="s">
        <v>359</v>
      </c>
    </row>
    <row r="149" spans="1:27" x14ac:dyDescent="0.25">
      <c r="A149" s="4" t="s">
        <v>6</v>
      </c>
      <c r="B149" s="4" t="str">
        <f t="shared" si="20"/>
        <v>O</v>
      </c>
      <c r="C149" s="4" t="s">
        <v>3</v>
      </c>
      <c r="D149" s="4" t="str">
        <f t="shared" si="21"/>
        <v>D</v>
      </c>
      <c r="E149" s="4" t="s">
        <v>190</v>
      </c>
      <c r="F149" s="4" t="str">
        <f t="shared" si="22"/>
        <v>Min</v>
      </c>
      <c r="G149" s="4" t="s">
        <v>99</v>
      </c>
      <c r="H149" s="4" t="s">
        <v>239</v>
      </c>
      <c r="I149" s="4" t="s">
        <v>256</v>
      </c>
      <c r="J149" s="4" t="str">
        <f t="shared" si="29"/>
        <v>(D:O) Mine dewatering, treatment, reuse and disposal: Treatment plant failure - GW quality, SW quality/TSS, Pollutants (e.g. metals/trace elements/sulfides/phosphorous)</v>
      </c>
      <c r="K149" s="6">
        <v>3</v>
      </c>
      <c r="L149" s="6">
        <v>4</v>
      </c>
      <c r="M149" s="4" t="s">
        <v>311</v>
      </c>
      <c r="N149" s="6">
        <v>-1</v>
      </c>
      <c r="O149" s="6">
        <v>0</v>
      </c>
      <c r="P149" s="4" t="s">
        <v>323</v>
      </c>
      <c r="Q149" s="5">
        <v>-0.5</v>
      </c>
      <c r="R149" s="5">
        <v>0</v>
      </c>
      <c r="S149" s="5">
        <f t="shared" si="23"/>
        <v>1.5</v>
      </c>
      <c r="T149" s="5">
        <f t="shared" si="24"/>
        <v>4</v>
      </c>
      <c r="U149" s="7">
        <f t="shared" si="25"/>
        <v>2</v>
      </c>
      <c r="V149" s="7">
        <f t="shared" si="26"/>
        <v>4</v>
      </c>
      <c r="W149" s="4">
        <f t="shared" si="27"/>
        <v>2.75</v>
      </c>
      <c r="X149" s="4">
        <f t="shared" si="28"/>
        <v>1.25</v>
      </c>
      <c r="Y149">
        <v>0</v>
      </c>
      <c r="Z149" t="s">
        <v>352</v>
      </c>
      <c r="AA149" t="s">
        <v>353</v>
      </c>
    </row>
    <row r="150" spans="1:27" x14ac:dyDescent="0.25">
      <c r="A150" s="4" t="s">
        <v>7</v>
      </c>
      <c r="B150" s="4" t="str">
        <f t="shared" si="20"/>
        <v>U</v>
      </c>
      <c r="C150" s="4" t="s">
        <v>2</v>
      </c>
      <c r="D150" s="4" t="str">
        <f t="shared" si="21"/>
        <v>P</v>
      </c>
      <c r="E150" s="4" t="s">
        <v>190</v>
      </c>
      <c r="F150" s="4" t="str">
        <f t="shared" si="22"/>
        <v>Min</v>
      </c>
      <c r="G150" s="4" t="s">
        <v>99</v>
      </c>
      <c r="H150" s="4" t="s">
        <v>239</v>
      </c>
      <c r="I150" s="4" t="s">
        <v>256</v>
      </c>
      <c r="J150" s="4" t="str">
        <f t="shared" si="29"/>
        <v>(P:U) Mine dewatering, treatment, reuse and disposal: Treatment plant failure - GW quality, SW quality/TSS, Pollutants (e.g. metals/trace elements/sulfides/phosphorous)</v>
      </c>
      <c r="K150" s="6">
        <v>3</v>
      </c>
      <c r="L150" s="6">
        <v>4</v>
      </c>
      <c r="M150" s="4" t="s">
        <v>311</v>
      </c>
      <c r="N150" s="6">
        <v>-1</v>
      </c>
      <c r="O150" s="6">
        <v>0</v>
      </c>
      <c r="P150" s="4" t="s">
        <v>323</v>
      </c>
      <c r="Q150" s="5">
        <v>-0.5</v>
      </c>
      <c r="R150" s="5">
        <v>0</v>
      </c>
      <c r="S150" s="5">
        <f t="shared" si="23"/>
        <v>1.5</v>
      </c>
      <c r="T150" s="5">
        <f t="shared" si="24"/>
        <v>4</v>
      </c>
      <c r="U150" s="7">
        <f t="shared" si="25"/>
        <v>2</v>
      </c>
      <c r="V150" s="7">
        <f t="shared" si="26"/>
        <v>4</v>
      </c>
      <c r="W150" s="4">
        <f t="shared" si="27"/>
        <v>2.75</v>
      </c>
      <c r="X150" s="4">
        <f t="shared" si="28"/>
        <v>1.25</v>
      </c>
      <c r="Y150">
        <v>0</v>
      </c>
      <c r="Z150" t="s">
        <v>352</v>
      </c>
      <c r="AA150" t="s">
        <v>353</v>
      </c>
    </row>
    <row r="151" spans="1:27" x14ac:dyDescent="0.25">
      <c r="A151" s="4" t="s">
        <v>6</v>
      </c>
      <c r="B151" s="4" t="str">
        <f t="shared" si="20"/>
        <v>O</v>
      </c>
      <c r="C151" s="4" t="s">
        <v>2</v>
      </c>
      <c r="D151" s="4" t="str">
        <f t="shared" si="21"/>
        <v>P</v>
      </c>
      <c r="E151" s="4" t="s">
        <v>190</v>
      </c>
      <c r="F151" s="4" t="str">
        <f t="shared" si="22"/>
        <v>Min</v>
      </c>
      <c r="G151" s="4" t="s">
        <v>99</v>
      </c>
      <c r="H151" s="4" t="s">
        <v>239</v>
      </c>
      <c r="I151" s="4" t="s">
        <v>272</v>
      </c>
      <c r="J151" s="4" t="str">
        <f t="shared" si="29"/>
        <v>(P:O) Mine dewatering, treatment, reuse and disposal: Treatment plant failure - GW quality, SW quality/TSS, Pollutants (e.g. metals/trace elements/sulfides/phosphorous), TDS</v>
      </c>
      <c r="K151" s="6">
        <v>3</v>
      </c>
      <c r="L151" s="6">
        <v>4</v>
      </c>
      <c r="M151" s="4" t="s">
        <v>311</v>
      </c>
      <c r="N151" s="6">
        <v>-1</v>
      </c>
      <c r="O151" s="6">
        <v>0</v>
      </c>
      <c r="P151" s="4" t="s">
        <v>323</v>
      </c>
      <c r="Q151" s="5">
        <v>-0.5</v>
      </c>
      <c r="R151" s="5">
        <v>0</v>
      </c>
      <c r="S151" s="5">
        <f t="shared" si="23"/>
        <v>1.5</v>
      </c>
      <c r="T151" s="5">
        <f t="shared" si="24"/>
        <v>4</v>
      </c>
      <c r="U151" s="7">
        <f t="shared" si="25"/>
        <v>2</v>
      </c>
      <c r="V151" s="7">
        <f t="shared" si="26"/>
        <v>4</v>
      </c>
      <c r="W151" s="4">
        <f t="shared" si="27"/>
        <v>2.75</v>
      </c>
      <c r="X151" s="4">
        <f t="shared" si="28"/>
        <v>1.25</v>
      </c>
      <c r="Y151">
        <v>0</v>
      </c>
      <c r="Z151" t="s">
        <v>352</v>
      </c>
      <c r="AA151" t="s">
        <v>353</v>
      </c>
    </row>
    <row r="152" spans="1:27" x14ac:dyDescent="0.25">
      <c r="A152" s="4" t="s">
        <v>7</v>
      </c>
      <c r="B152" s="4" t="str">
        <f t="shared" si="20"/>
        <v>U</v>
      </c>
      <c r="C152" s="4" t="s">
        <v>2</v>
      </c>
      <c r="D152" s="4" t="str">
        <f t="shared" si="21"/>
        <v>P</v>
      </c>
      <c r="E152" s="4" t="s">
        <v>156</v>
      </c>
      <c r="F152" s="4" t="str">
        <f t="shared" si="22"/>
        <v>Lon</v>
      </c>
      <c r="G152" s="4" t="s">
        <v>158</v>
      </c>
      <c r="H152" s="4" t="s">
        <v>114</v>
      </c>
      <c r="I152" s="4" t="s">
        <v>255</v>
      </c>
      <c r="J152" s="4" t="str">
        <f t="shared" si="29"/>
        <v>(P:U) Long wall coal extraction: Fire/explosion - GW quality/Pollutants (e.g. metals/trace elements/sulfides/phosphorous)</v>
      </c>
      <c r="K152" s="6">
        <v>4</v>
      </c>
      <c r="L152" s="6">
        <v>5</v>
      </c>
      <c r="M152" s="4" t="s">
        <v>313</v>
      </c>
      <c r="N152" s="6">
        <v>-2</v>
      </c>
      <c r="O152" s="6">
        <v>-1</v>
      </c>
      <c r="P152" s="4" t="s">
        <v>323</v>
      </c>
      <c r="Q152" s="5">
        <v>-0.5</v>
      </c>
      <c r="R152" s="5">
        <v>0</v>
      </c>
      <c r="S152" s="5">
        <f t="shared" si="23"/>
        <v>1.5</v>
      </c>
      <c r="T152" s="5">
        <f t="shared" si="24"/>
        <v>4</v>
      </c>
      <c r="U152" s="7">
        <f t="shared" si="25"/>
        <v>2</v>
      </c>
      <c r="V152" s="7">
        <f t="shared" si="26"/>
        <v>4</v>
      </c>
      <c r="W152" s="4">
        <f t="shared" si="27"/>
        <v>2.75</v>
      </c>
      <c r="X152" s="4">
        <f t="shared" si="28"/>
        <v>1.25</v>
      </c>
      <c r="Y152">
        <v>0</v>
      </c>
      <c r="Z152" t="s">
        <v>352</v>
      </c>
      <c r="AA152" t="s">
        <v>92</v>
      </c>
    </row>
    <row r="153" spans="1:27" x14ac:dyDescent="0.25">
      <c r="A153" s="4" t="s">
        <v>6</v>
      </c>
      <c r="B153" s="4" t="str">
        <f t="shared" si="20"/>
        <v>O</v>
      </c>
      <c r="C153" s="4" t="s">
        <v>3</v>
      </c>
      <c r="D153" s="4" t="str">
        <f t="shared" si="21"/>
        <v>D</v>
      </c>
      <c r="E153" s="4" t="s">
        <v>22</v>
      </c>
      <c r="F153" s="4" t="str">
        <f t="shared" si="22"/>
        <v>Was</v>
      </c>
      <c r="G153" s="4" t="s">
        <v>214</v>
      </c>
      <c r="H153" s="4" t="s">
        <v>239</v>
      </c>
      <c r="I153" s="4" t="s">
        <v>256</v>
      </c>
      <c r="J153" s="4" t="str">
        <f t="shared" si="29"/>
        <v>(D:O) Waste rock blasting, excavation and storage: Fire: pit - GW quality, SW quality/TSS, Pollutants (e.g. metals/trace elements/sulfides/phosphorous)</v>
      </c>
      <c r="K153" s="6">
        <v>4</v>
      </c>
      <c r="L153" s="6">
        <v>5</v>
      </c>
      <c r="M153" s="4" t="s">
        <v>313</v>
      </c>
      <c r="N153" s="6">
        <v>-2</v>
      </c>
      <c r="O153" s="6">
        <v>-1</v>
      </c>
      <c r="P153" s="4" t="s">
        <v>323</v>
      </c>
      <c r="Q153" s="5">
        <v>-0.5</v>
      </c>
      <c r="R153" s="5">
        <v>0</v>
      </c>
      <c r="S153" s="5">
        <f t="shared" si="23"/>
        <v>1.5</v>
      </c>
      <c r="T153" s="5">
        <f t="shared" si="24"/>
        <v>4</v>
      </c>
      <c r="U153" s="7">
        <f t="shared" si="25"/>
        <v>2</v>
      </c>
      <c r="V153" s="7">
        <f t="shared" si="26"/>
        <v>4</v>
      </c>
      <c r="W153" s="4">
        <f t="shared" si="27"/>
        <v>2.75</v>
      </c>
      <c r="X153" s="4">
        <f t="shared" si="28"/>
        <v>1.25</v>
      </c>
      <c r="Y153">
        <v>0</v>
      </c>
      <c r="Z153" t="s">
        <v>352</v>
      </c>
      <c r="AA153" t="s">
        <v>92</v>
      </c>
    </row>
    <row r="154" spans="1:27" x14ac:dyDescent="0.25">
      <c r="A154" s="4" t="s">
        <v>6</v>
      </c>
      <c r="B154" s="4" t="str">
        <f t="shared" si="20"/>
        <v>O</v>
      </c>
      <c r="C154" s="4" t="s">
        <v>2</v>
      </c>
      <c r="D154" s="4" t="str">
        <f t="shared" si="21"/>
        <v>P</v>
      </c>
      <c r="E154" s="4" t="s">
        <v>16</v>
      </c>
      <c r="F154" s="4" t="str">
        <f t="shared" si="22"/>
        <v>Coa</v>
      </c>
      <c r="G154" s="4" t="s">
        <v>214</v>
      </c>
      <c r="H154" s="4" t="s">
        <v>239</v>
      </c>
      <c r="I154" s="4" t="s">
        <v>256</v>
      </c>
      <c r="J154" s="4" t="str">
        <f t="shared" si="29"/>
        <v>(P:O) Coal excavation: Fire: pit - GW quality, SW quality/TSS, Pollutants (e.g. metals/trace elements/sulfides/phosphorous)</v>
      </c>
      <c r="K154" s="6">
        <v>4</v>
      </c>
      <c r="L154" s="6">
        <v>5</v>
      </c>
      <c r="M154" s="4" t="s">
        <v>313</v>
      </c>
      <c r="N154" s="6">
        <v>-2</v>
      </c>
      <c r="O154" s="6">
        <v>-1</v>
      </c>
      <c r="P154" s="4" t="s">
        <v>323</v>
      </c>
      <c r="Q154" s="5">
        <v>-0.5</v>
      </c>
      <c r="R154" s="5">
        <v>0</v>
      </c>
      <c r="S154" s="5">
        <f t="shared" si="23"/>
        <v>1.5</v>
      </c>
      <c r="T154" s="5">
        <f t="shared" si="24"/>
        <v>4</v>
      </c>
      <c r="U154" s="7">
        <f t="shared" si="25"/>
        <v>2</v>
      </c>
      <c r="V154" s="7">
        <f t="shared" si="26"/>
        <v>4</v>
      </c>
      <c r="W154" s="4">
        <f t="shared" si="27"/>
        <v>2.75</v>
      </c>
      <c r="X154" s="4">
        <f t="shared" si="28"/>
        <v>1.25</v>
      </c>
      <c r="Y154">
        <v>0</v>
      </c>
      <c r="Z154" t="s">
        <v>352</v>
      </c>
      <c r="AA154" t="s">
        <v>92</v>
      </c>
    </row>
    <row r="155" spans="1:27" x14ac:dyDescent="0.25">
      <c r="A155" s="4" t="s">
        <v>6</v>
      </c>
      <c r="B155" s="4" t="str">
        <f t="shared" si="20"/>
        <v>O</v>
      </c>
      <c r="C155" s="4" t="s">
        <v>2</v>
      </c>
      <c r="D155" s="4" t="str">
        <f t="shared" si="21"/>
        <v>P</v>
      </c>
      <c r="E155" s="4" t="s">
        <v>181</v>
      </c>
      <c r="F155" s="4" t="str">
        <f t="shared" si="22"/>
        <v>Coa</v>
      </c>
      <c r="G155" s="4" t="s">
        <v>92</v>
      </c>
      <c r="H155" s="4" t="s">
        <v>239</v>
      </c>
      <c r="I155" s="4" t="s">
        <v>256</v>
      </c>
      <c r="J155" s="4" t="str">
        <f t="shared" si="29"/>
        <v>(P:O) Coal on-site transport: stockpiles: Fire - GW quality, SW quality/TSS, Pollutants (e.g. metals/trace elements/sulfides/phosphorous)</v>
      </c>
      <c r="K155" s="6">
        <v>4</v>
      </c>
      <c r="L155" s="6">
        <v>5</v>
      </c>
      <c r="M155" s="4" t="s">
        <v>313</v>
      </c>
      <c r="N155" s="6">
        <v>-2</v>
      </c>
      <c r="O155" s="6">
        <v>-1</v>
      </c>
      <c r="P155" s="4" t="s">
        <v>323</v>
      </c>
      <c r="Q155" s="5">
        <v>-0.5</v>
      </c>
      <c r="R155" s="5">
        <v>0</v>
      </c>
      <c r="S155" s="5">
        <f t="shared" si="23"/>
        <v>1.5</v>
      </c>
      <c r="T155" s="5">
        <f t="shared" si="24"/>
        <v>4</v>
      </c>
      <c r="U155" s="7">
        <f t="shared" si="25"/>
        <v>2</v>
      </c>
      <c r="V155" s="7">
        <f t="shared" si="26"/>
        <v>4</v>
      </c>
      <c r="W155" s="4">
        <f t="shared" si="27"/>
        <v>2.75</v>
      </c>
      <c r="X155" s="4">
        <f t="shared" si="28"/>
        <v>1.25</v>
      </c>
      <c r="Y155">
        <v>0</v>
      </c>
      <c r="Z155" t="s">
        <v>352</v>
      </c>
      <c r="AA155" t="s">
        <v>92</v>
      </c>
    </row>
    <row r="156" spans="1:27" x14ac:dyDescent="0.25">
      <c r="A156" s="4" t="s">
        <v>6</v>
      </c>
      <c r="B156" s="4" t="str">
        <f t="shared" si="20"/>
        <v>O</v>
      </c>
      <c r="C156" s="4" t="s">
        <v>2</v>
      </c>
      <c r="D156" s="4" t="str">
        <f t="shared" si="21"/>
        <v>P</v>
      </c>
      <c r="E156" s="4" t="s">
        <v>22</v>
      </c>
      <c r="F156" s="4" t="str">
        <f t="shared" si="22"/>
        <v>Was</v>
      </c>
      <c r="G156" s="4" t="s">
        <v>214</v>
      </c>
      <c r="H156" s="4" t="s">
        <v>239</v>
      </c>
      <c r="I156" s="4" t="s">
        <v>256</v>
      </c>
      <c r="J156" s="4" t="str">
        <f t="shared" si="29"/>
        <v>(P:O) Waste rock blasting, excavation and storage: Fire: pit - GW quality, SW quality/TSS, Pollutants (e.g. metals/trace elements/sulfides/phosphorous)</v>
      </c>
      <c r="K156" s="6">
        <v>4</v>
      </c>
      <c r="L156" s="6">
        <v>5</v>
      </c>
      <c r="M156" s="4" t="s">
        <v>313</v>
      </c>
      <c r="N156" s="6">
        <v>-2</v>
      </c>
      <c r="O156" s="6">
        <v>-1</v>
      </c>
      <c r="P156" s="4" t="s">
        <v>323</v>
      </c>
      <c r="Q156" s="5">
        <v>-0.5</v>
      </c>
      <c r="R156" s="5">
        <v>0</v>
      </c>
      <c r="S156" s="5">
        <f t="shared" si="23"/>
        <v>1.5</v>
      </c>
      <c r="T156" s="5">
        <f t="shared" si="24"/>
        <v>4</v>
      </c>
      <c r="U156" s="7">
        <f t="shared" si="25"/>
        <v>2</v>
      </c>
      <c r="V156" s="7">
        <f t="shared" si="26"/>
        <v>4</v>
      </c>
      <c r="W156" s="4">
        <f t="shared" si="27"/>
        <v>2.75</v>
      </c>
      <c r="X156" s="4">
        <f t="shared" si="28"/>
        <v>1.25</v>
      </c>
      <c r="Y156">
        <v>0</v>
      </c>
      <c r="Z156" t="s">
        <v>352</v>
      </c>
      <c r="AA156" t="s">
        <v>92</v>
      </c>
    </row>
    <row r="157" spans="1:27" x14ac:dyDescent="0.25">
      <c r="A157" s="4" t="s">
        <v>7</v>
      </c>
      <c r="B157" s="4" t="str">
        <f t="shared" si="20"/>
        <v>U</v>
      </c>
      <c r="C157" s="4" t="s">
        <v>2</v>
      </c>
      <c r="D157" s="4" t="str">
        <f t="shared" si="21"/>
        <v>P</v>
      </c>
      <c r="E157" s="4" t="s">
        <v>254</v>
      </c>
      <c r="F157" s="4" t="str">
        <f t="shared" si="22"/>
        <v>Spo</v>
      </c>
      <c r="G157" s="4" t="s">
        <v>92</v>
      </c>
      <c r="H157" s="4" t="s">
        <v>114</v>
      </c>
      <c r="I157" s="4" t="s">
        <v>258</v>
      </c>
      <c r="J157" s="4" t="str">
        <f t="shared" si="29"/>
        <v>(P:U) Spontaneous Combustion : Fire - GW quality/Gasses (e.g. Sulfur/Nitrogen Oxides), Pollutants (e.g. metals/trace elements/sulfides/phosphorous)</v>
      </c>
      <c r="K157" s="6">
        <v>4</v>
      </c>
      <c r="L157" s="6">
        <v>5</v>
      </c>
      <c r="M157" s="4" t="s">
        <v>313</v>
      </c>
      <c r="N157" s="6">
        <v>-2</v>
      </c>
      <c r="O157" s="6">
        <v>-1</v>
      </c>
      <c r="P157" s="4" t="s">
        <v>323</v>
      </c>
      <c r="Q157" s="5">
        <v>-0.5</v>
      </c>
      <c r="R157" s="5">
        <v>0</v>
      </c>
      <c r="S157" s="5">
        <f t="shared" si="23"/>
        <v>1.5</v>
      </c>
      <c r="T157" s="5">
        <f t="shared" si="24"/>
        <v>4</v>
      </c>
      <c r="U157" s="7">
        <f t="shared" si="25"/>
        <v>2</v>
      </c>
      <c r="V157" s="7">
        <f t="shared" si="26"/>
        <v>4</v>
      </c>
      <c r="W157" s="4">
        <f t="shared" si="27"/>
        <v>2.75</v>
      </c>
      <c r="X157" s="4">
        <f t="shared" si="28"/>
        <v>1.25</v>
      </c>
      <c r="Y157">
        <v>0</v>
      </c>
      <c r="Z157" t="s">
        <v>352</v>
      </c>
      <c r="AA157" t="s">
        <v>92</v>
      </c>
    </row>
    <row r="158" spans="1:27" x14ac:dyDescent="0.25">
      <c r="A158" s="4" t="s">
        <v>6</v>
      </c>
      <c r="B158" s="4" t="str">
        <f t="shared" si="20"/>
        <v>O</v>
      </c>
      <c r="C158" s="4" t="s">
        <v>3</v>
      </c>
      <c r="D158" s="4" t="str">
        <f t="shared" si="21"/>
        <v>D</v>
      </c>
      <c r="E158" s="4" t="s">
        <v>201</v>
      </c>
      <c r="F158" s="4" t="str">
        <f t="shared" si="22"/>
        <v>Dam</v>
      </c>
      <c r="G158" s="4" t="s">
        <v>58</v>
      </c>
      <c r="H158" s="4" t="s">
        <v>115</v>
      </c>
      <c r="I158" s="4" t="s">
        <v>61</v>
      </c>
      <c r="J158" s="4" t="str">
        <f t="shared" si="29"/>
        <v>(D:O) Dam construction for freshwater storage: Soil erosion following heavy rainfall - SW quality/TSS</v>
      </c>
      <c r="K158" s="6">
        <v>3</v>
      </c>
      <c r="L158" s="6">
        <v>5</v>
      </c>
      <c r="M158" s="4" t="s">
        <v>315</v>
      </c>
      <c r="N158" s="6">
        <v>-1.5</v>
      </c>
      <c r="O158" s="6">
        <v>-1</v>
      </c>
      <c r="P158" s="4" t="s">
        <v>323</v>
      </c>
      <c r="Q158" s="5">
        <v>0</v>
      </c>
      <c r="R158" s="5">
        <v>0</v>
      </c>
      <c r="S158" s="5">
        <f t="shared" si="23"/>
        <v>1.5</v>
      </c>
      <c r="T158" s="5">
        <f t="shared" si="24"/>
        <v>4</v>
      </c>
      <c r="U158" s="7">
        <f t="shared" si="25"/>
        <v>1.5</v>
      </c>
      <c r="V158" s="7">
        <f t="shared" si="26"/>
        <v>4</v>
      </c>
      <c r="W158" s="4">
        <f t="shared" si="27"/>
        <v>2.75</v>
      </c>
      <c r="X158" s="4">
        <f t="shared" si="28"/>
        <v>1.25</v>
      </c>
      <c r="Y158">
        <v>1</v>
      </c>
      <c r="Z158" t="s">
        <v>352</v>
      </c>
      <c r="AA158" t="s">
        <v>358</v>
      </c>
    </row>
    <row r="159" spans="1:27" x14ac:dyDescent="0.25">
      <c r="A159" s="4" t="s">
        <v>120</v>
      </c>
      <c r="B159" s="4" t="str">
        <f t="shared" si="20"/>
        <v>I</v>
      </c>
      <c r="C159" s="4" t="s">
        <v>2</v>
      </c>
      <c r="D159" s="4" t="str">
        <f t="shared" si="21"/>
        <v>P</v>
      </c>
      <c r="E159" s="4" t="s">
        <v>124</v>
      </c>
      <c r="F159" s="4" t="str">
        <f t="shared" si="22"/>
        <v>Hau</v>
      </c>
      <c r="G159" s="4" t="s">
        <v>59</v>
      </c>
      <c r="H159" s="4" t="s">
        <v>297</v>
      </c>
      <c r="I159" s="4" t="s">
        <v>62</v>
      </c>
      <c r="J159" s="4" t="str">
        <f t="shared" si="29"/>
        <v>(P:I) Haul road construction: Disruption of natural surface drainage - SW directional characteristics, SW volume/quantity, SW quality/TSS, SW flow</v>
      </c>
      <c r="K159" s="6">
        <v>3</v>
      </c>
      <c r="L159" s="6">
        <v>5</v>
      </c>
      <c r="M159" s="4" t="s">
        <v>121</v>
      </c>
      <c r="N159" s="6">
        <v>-1.5</v>
      </c>
      <c r="O159" s="6">
        <v>-1</v>
      </c>
      <c r="P159" s="4" t="s">
        <v>323</v>
      </c>
      <c r="Q159" s="5">
        <v>0</v>
      </c>
      <c r="R159" s="5">
        <v>0</v>
      </c>
      <c r="S159" s="5">
        <f t="shared" si="23"/>
        <v>1.5</v>
      </c>
      <c r="T159" s="5">
        <f t="shared" si="24"/>
        <v>4</v>
      </c>
      <c r="U159" s="7">
        <f t="shared" si="25"/>
        <v>1.5</v>
      </c>
      <c r="V159" s="7">
        <f t="shared" si="26"/>
        <v>4</v>
      </c>
      <c r="W159" s="4">
        <f t="shared" si="27"/>
        <v>2.75</v>
      </c>
      <c r="X159" s="4">
        <f t="shared" si="28"/>
        <v>1.25</v>
      </c>
      <c r="Y159">
        <v>1</v>
      </c>
      <c r="Z159" t="s">
        <v>352</v>
      </c>
      <c r="AA159" t="s">
        <v>366</v>
      </c>
    </row>
    <row r="160" spans="1:27" x14ac:dyDescent="0.25">
      <c r="A160" s="4" t="s">
        <v>7</v>
      </c>
      <c r="B160" s="4" t="str">
        <f t="shared" si="20"/>
        <v>U</v>
      </c>
      <c r="C160" s="4" t="s">
        <v>3</v>
      </c>
      <c r="D160" s="4" t="str">
        <f t="shared" si="21"/>
        <v>D</v>
      </c>
      <c r="E160" s="4" t="s">
        <v>137</v>
      </c>
      <c r="F160" s="4" t="str">
        <f t="shared" si="22"/>
        <v>Gas</v>
      </c>
      <c r="G160" s="4" t="s">
        <v>58</v>
      </c>
      <c r="H160" s="4" t="s">
        <v>115</v>
      </c>
      <c r="I160" s="4" t="s">
        <v>61</v>
      </c>
      <c r="J160" s="4" t="str">
        <f t="shared" si="29"/>
        <v>(D:U) Gas pre-drainage, surface to inseam: site preparation: Soil erosion following heavy rainfall - SW quality/TSS</v>
      </c>
      <c r="K160" s="6">
        <v>3</v>
      </c>
      <c r="L160" s="6">
        <v>4</v>
      </c>
      <c r="M160" s="4" t="s">
        <v>315</v>
      </c>
      <c r="N160" s="6">
        <v>-1</v>
      </c>
      <c r="O160" s="6">
        <v>-0.5</v>
      </c>
      <c r="P160" s="4" t="s">
        <v>323</v>
      </c>
      <c r="Q160" s="5">
        <v>0</v>
      </c>
      <c r="R160" s="5">
        <v>0</v>
      </c>
      <c r="S160" s="5">
        <f t="shared" si="23"/>
        <v>2</v>
      </c>
      <c r="T160" s="5">
        <f t="shared" si="24"/>
        <v>3.5</v>
      </c>
      <c r="U160" s="7">
        <f t="shared" si="25"/>
        <v>2</v>
      </c>
      <c r="V160" s="7">
        <f t="shared" si="26"/>
        <v>3.5</v>
      </c>
      <c r="W160" s="4">
        <f t="shared" si="27"/>
        <v>2.75</v>
      </c>
      <c r="X160" s="4">
        <f t="shared" si="28"/>
        <v>0.75</v>
      </c>
      <c r="Y160">
        <v>1</v>
      </c>
      <c r="Z160" t="s">
        <v>352</v>
      </c>
      <c r="AA160" t="s">
        <v>358</v>
      </c>
    </row>
    <row r="161" spans="1:27" x14ac:dyDescent="0.25">
      <c r="A161" s="4" t="s">
        <v>7</v>
      </c>
      <c r="B161" s="4" t="str">
        <f t="shared" si="20"/>
        <v>U</v>
      </c>
      <c r="C161" s="4" t="s">
        <v>3</v>
      </c>
      <c r="D161" s="4" t="str">
        <f t="shared" si="21"/>
        <v>D</v>
      </c>
      <c r="E161" s="4" t="s">
        <v>130</v>
      </c>
      <c r="F161" s="4" t="str">
        <f t="shared" si="22"/>
        <v>Min</v>
      </c>
      <c r="G161" s="4" t="s">
        <v>58</v>
      </c>
      <c r="H161" s="4" t="s">
        <v>115</v>
      </c>
      <c r="I161" s="4" t="s">
        <v>61</v>
      </c>
      <c r="J161" s="4" t="str">
        <f t="shared" si="29"/>
        <v>(D:U) Mine access (adit / incline) construction: Soil erosion following heavy rainfall - SW quality/TSS</v>
      </c>
      <c r="K161" s="6">
        <v>3</v>
      </c>
      <c r="L161" s="6">
        <v>4</v>
      </c>
      <c r="M161" s="4" t="s">
        <v>315</v>
      </c>
      <c r="N161" s="6">
        <v>-1</v>
      </c>
      <c r="O161" s="6">
        <v>-0.5</v>
      </c>
      <c r="P161" s="4" t="s">
        <v>323</v>
      </c>
      <c r="Q161" s="5">
        <v>0</v>
      </c>
      <c r="R161" s="5">
        <v>0</v>
      </c>
      <c r="S161" s="5">
        <f t="shared" si="23"/>
        <v>2</v>
      </c>
      <c r="T161" s="5">
        <f t="shared" si="24"/>
        <v>3.5</v>
      </c>
      <c r="U161" s="7">
        <f t="shared" si="25"/>
        <v>2</v>
      </c>
      <c r="V161" s="7">
        <f t="shared" si="26"/>
        <v>3.5</v>
      </c>
      <c r="W161" s="4">
        <f t="shared" si="27"/>
        <v>2.75</v>
      </c>
      <c r="X161" s="4">
        <f t="shared" si="28"/>
        <v>0.75</v>
      </c>
      <c r="Y161">
        <v>1</v>
      </c>
      <c r="Z161" t="s">
        <v>352</v>
      </c>
      <c r="AA161" t="s">
        <v>358</v>
      </c>
    </row>
    <row r="162" spans="1:27" x14ac:dyDescent="0.25">
      <c r="A162" s="4" t="s">
        <v>7</v>
      </c>
      <c r="B162" s="4" t="str">
        <f t="shared" si="20"/>
        <v>U</v>
      </c>
      <c r="C162" s="4" t="s">
        <v>3</v>
      </c>
      <c r="D162" s="4" t="str">
        <f t="shared" si="21"/>
        <v>D</v>
      </c>
      <c r="E162" s="4" t="s">
        <v>131</v>
      </c>
      <c r="F162" s="4" t="str">
        <f t="shared" si="22"/>
        <v>Min</v>
      </c>
      <c r="G162" s="4" t="s">
        <v>58</v>
      </c>
      <c r="H162" s="4" t="s">
        <v>115</v>
      </c>
      <c r="I162" s="4" t="s">
        <v>61</v>
      </c>
      <c r="J162" s="4" t="str">
        <f t="shared" si="29"/>
        <v>(D:U) Mine access (shaft / incline) construction: Soil erosion following heavy rainfall - SW quality/TSS</v>
      </c>
      <c r="K162" s="6">
        <v>3</v>
      </c>
      <c r="L162" s="6">
        <v>4</v>
      </c>
      <c r="M162" s="4" t="s">
        <v>315</v>
      </c>
      <c r="N162" s="6">
        <v>-1</v>
      </c>
      <c r="O162" s="6">
        <v>-0.5</v>
      </c>
      <c r="P162" s="4" t="s">
        <v>323</v>
      </c>
      <c r="Q162" s="5">
        <v>0</v>
      </c>
      <c r="R162" s="5">
        <v>0</v>
      </c>
      <c r="S162" s="5">
        <f t="shared" si="23"/>
        <v>2</v>
      </c>
      <c r="T162" s="5">
        <f t="shared" si="24"/>
        <v>3.5</v>
      </c>
      <c r="U162" s="7">
        <f t="shared" si="25"/>
        <v>2</v>
      </c>
      <c r="V162" s="7">
        <f t="shared" si="26"/>
        <v>3.5</v>
      </c>
      <c r="W162" s="4">
        <f t="shared" si="27"/>
        <v>2.75</v>
      </c>
      <c r="X162" s="4">
        <f t="shared" si="28"/>
        <v>0.75</v>
      </c>
      <c r="Y162">
        <v>1</v>
      </c>
      <c r="Z162" t="s">
        <v>352</v>
      </c>
      <c r="AA162" t="s">
        <v>358</v>
      </c>
    </row>
    <row r="163" spans="1:27" x14ac:dyDescent="0.25">
      <c r="A163" s="4" t="s">
        <v>7</v>
      </c>
      <c r="B163" s="4" t="str">
        <f t="shared" si="20"/>
        <v>U</v>
      </c>
      <c r="C163" s="4" t="s">
        <v>3</v>
      </c>
      <c r="D163" s="4" t="str">
        <f t="shared" si="21"/>
        <v>D</v>
      </c>
      <c r="E163" s="4" t="s">
        <v>27</v>
      </c>
      <c r="F163" s="4" t="str">
        <f t="shared" si="22"/>
        <v>Ven</v>
      </c>
      <c r="G163" s="4" t="s">
        <v>58</v>
      </c>
      <c r="H163" s="4" t="s">
        <v>115</v>
      </c>
      <c r="I163" s="4" t="s">
        <v>61</v>
      </c>
      <c r="J163" s="4" t="str">
        <f t="shared" si="29"/>
        <v>(D:U) Ventilation shaft construction: Soil erosion following heavy rainfall - SW quality/TSS</v>
      </c>
      <c r="K163" s="6">
        <v>3</v>
      </c>
      <c r="L163" s="6">
        <v>4</v>
      </c>
      <c r="M163" s="4" t="s">
        <v>315</v>
      </c>
      <c r="N163" s="6">
        <v>-1</v>
      </c>
      <c r="O163" s="6">
        <v>-0.5</v>
      </c>
      <c r="P163" s="4" t="s">
        <v>323</v>
      </c>
      <c r="Q163" s="5">
        <v>0</v>
      </c>
      <c r="R163" s="5">
        <v>0</v>
      </c>
      <c r="S163" s="5">
        <f t="shared" si="23"/>
        <v>2</v>
      </c>
      <c r="T163" s="5">
        <f t="shared" si="24"/>
        <v>3.5</v>
      </c>
      <c r="U163" s="7">
        <f t="shared" si="25"/>
        <v>2</v>
      </c>
      <c r="V163" s="7">
        <f t="shared" si="26"/>
        <v>3.5</v>
      </c>
      <c r="W163" s="4">
        <f t="shared" si="27"/>
        <v>2.75</v>
      </c>
      <c r="X163" s="4">
        <f t="shared" si="28"/>
        <v>0.75</v>
      </c>
      <c r="Y163">
        <v>1</v>
      </c>
      <c r="Z163" t="s">
        <v>352</v>
      </c>
      <c r="AA163" t="s">
        <v>358</v>
      </c>
    </row>
    <row r="164" spans="1:27" x14ac:dyDescent="0.25">
      <c r="A164" s="4" t="s">
        <v>7</v>
      </c>
      <c r="B164" s="4" t="str">
        <f t="shared" si="20"/>
        <v>U</v>
      </c>
      <c r="C164" s="4" t="s">
        <v>1</v>
      </c>
      <c r="D164" s="4" t="str">
        <f t="shared" si="21"/>
        <v>E</v>
      </c>
      <c r="E164" s="4" t="s">
        <v>39</v>
      </c>
      <c r="F164" s="4" t="str">
        <f t="shared" si="22"/>
        <v>Sit</v>
      </c>
      <c r="G164" s="4" t="s">
        <v>58</v>
      </c>
      <c r="H164" s="4" t="s">
        <v>115</v>
      </c>
      <c r="I164" s="4" t="s">
        <v>61</v>
      </c>
      <c r="J164" s="4" t="str">
        <f t="shared" si="29"/>
        <v>(E:U) Site preparation and construction for drilling activities: Soil erosion following heavy rainfall - SW quality/TSS</v>
      </c>
      <c r="K164" s="6">
        <v>3</v>
      </c>
      <c r="L164" s="6">
        <v>4</v>
      </c>
      <c r="M164" s="4" t="s">
        <v>315</v>
      </c>
      <c r="N164" s="6">
        <v>-1</v>
      </c>
      <c r="O164" s="6">
        <v>-0.5</v>
      </c>
      <c r="P164" s="4" t="s">
        <v>323</v>
      </c>
      <c r="Q164" s="5">
        <v>0</v>
      </c>
      <c r="R164" s="5">
        <v>0</v>
      </c>
      <c r="S164" s="5">
        <f t="shared" si="23"/>
        <v>2</v>
      </c>
      <c r="T164" s="5">
        <f t="shared" si="24"/>
        <v>3.5</v>
      </c>
      <c r="U164" s="7">
        <f t="shared" si="25"/>
        <v>2</v>
      </c>
      <c r="V164" s="7">
        <f t="shared" si="26"/>
        <v>3.5</v>
      </c>
      <c r="W164" s="4">
        <f t="shared" si="27"/>
        <v>2.75</v>
      </c>
      <c r="X164" s="4">
        <f t="shared" si="28"/>
        <v>0.75</v>
      </c>
      <c r="Y164">
        <v>1</v>
      </c>
      <c r="Z164" t="s">
        <v>352</v>
      </c>
      <c r="AA164" t="s">
        <v>358</v>
      </c>
    </row>
    <row r="165" spans="1:27" x14ac:dyDescent="0.25">
      <c r="A165" s="4" t="s">
        <v>7</v>
      </c>
      <c r="B165" s="4" t="str">
        <f t="shared" si="20"/>
        <v>U</v>
      </c>
      <c r="C165" s="4" t="s">
        <v>2</v>
      </c>
      <c r="D165" s="4" t="str">
        <f t="shared" si="21"/>
        <v>P</v>
      </c>
      <c r="E165" s="4" t="s">
        <v>146</v>
      </c>
      <c r="F165" s="4" t="str">
        <f t="shared" si="22"/>
        <v>Gas</v>
      </c>
      <c r="G165" s="4" t="s">
        <v>58</v>
      </c>
      <c r="H165" s="4" t="s">
        <v>115</v>
      </c>
      <c r="I165" s="4" t="s">
        <v>61</v>
      </c>
      <c r="J165" s="4" t="str">
        <f t="shared" si="29"/>
        <v>(P:U) Gas post-drainage, surface to goaf: site preparation: Soil erosion following heavy rainfall - SW quality/TSS</v>
      </c>
      <c r="K165" s="6">
        <v>3</v>
      </c>
      <c r="L165" s="6">
        <v>4</v>
      </c>
      <c r="M165" s="4" t="s">
        <v>315</v>
      </c>
      <c r="N165" s="6">
        <v>-1</v>
      </c>
      <c r="O165" s="6">
        <v>-0.5</v>
      </c>
      <c r="P165" s="4" t="s">
        <v>323</v>
      </c>
      <c r="Q165" s="5">
        <v>0</v>
      </c>
      <c r="R165" s="5">
        <v>0</v>
      </c>
      <c r="S165" s="5">
        <f t="shared" si="23"/>
        <v>2</v>
      </c>
      <c r="T165" s="5">
        <f t="shared" si="24"/>
        <v>3.5</v>
      </c>
      <c r="U165" s="7">
        <f t="shared" si="25"/>
        <v>2</v>
      </c>
      <c r="V165" s="7">
        <f t="shared" si="26"/>
        <v>3.5</v>
      </c>
      <c r="W165" s="4">
        <f t="shared" si="27"/>
        <v>2.75</v>
      </c>
      <c r="X165" s="4">
        <f t="shared" si="28"/>
        <v>0.75</v>
      </c>
      <c r="Y165">
        <v>1</v>
      </c>
      <c r="Z165" t="s">
        <v>352</v>
      </c>
      <c r="AA165" t="s">
        <v>358</v>
      </c>
    </row>
    <row r="166" spans="1:27" x14ac:dyDescent="0.25">
      <c r="A166" s="4" t="s">
        <v>7</v>
      </c>
      <c r="B166" s="4" t="str">
        <f t="shared" si="20"/>
        <v>U</v>
      </c>
      <c r="C166" s="4" t="s">
        <v>1</v>
      </c>
      <c r="D166" s="4" t="str">
        <f t="shared" si="21"/>
        <v>E</v>
      </c>
      <c r="E166" s="4" t="s">
        <v>12</v>
      </c>
      <c r="F166" s="4" t="str">
        <f t="shared" si="22"/>
        <v>Gro</v>
      </c>
      <c r="G166" s="4" t="s">
        <v>58</v>
      </c>
      <c r="H166" s="4" t="s">
        <v>115</v>
      </c>
      <c r="I166" s="4" t="s">
        <v>61</v>
      </c>
      <c r="J166" s="4" t="str">
        <f t="shared" si="29"/>
        <v>(E:U) Ground-based geophysics: Soil erosion following heavy rainfall - SW quality/TSS</v>
      </c>
      <c r="K166" s="6">
        <v>3</v>
      </c>
      <c r="L166" s="6">
        <v>4</v>
      </c>
      <c r="M166" s="4" t="s">
        <v>315</v>
      </c>
      <c r="N166" s="6">
        <v>-1</v>
      </c>
      <c r="O166" s="6">
        <v>-0.5</v>
      </c>
      <c r="P166" s="4" t="s">
        <v>65</v>
      </c>
      <c r="Q166" s="5">
        <v>0</v>
      </c>
      <c r="R166" s="5">
        <v>0</v>
      </c>
      <c r="S166" s="5">
        <f t="shared" si="23"/>
        <v>2</v>
      </c>
      <c r="T166" s="5">
        <f t="shared" si="24"/>
        <v>3.5</v>
      </c>
      <c r="U166" s="7">
        <f t="shared" si="25"/>
        <v>2</v>
      </c>
      <c r="V166" s="7">
        <f t="shared" si="26"/>
        <v>3.5</v>
      </c>
      <c r="W166" s="4">
        <f t="shared" si="27"/>
        <v>2.75</v>
      </c>
      <c r="X166" s="4">
        <f t="shared" si="28"/>
        <v>0.75</v>
      </c>
      <c r="Y166">
        <v>1</v>
      </c>
      <c r="Z166" t="s">
        <v>352</v>
      </c>
      <c r="AA166" t="s">
        <v>358</v>
      </c>
    </row>
    <row r="167" spans="1:27" x14ac:dyDescent="0.25">
      <c r="A167" s="4" t="s">
        <v>6</v>
      </c>
      <c r="B167" s="4" t="str">
        <f t="shared" si="20"/>
        <v>O</v>
      </c>
      <c r="C167" s="4" t="s">
        <v>1</v>
      </c>
      <c r="D167" s="4" t="str">
        <f t="shared" si="21"/>
        <v>E</v>
      </c>
      <c r="E167" s="4" t="s">
        <v>11</v>
      </c>
      <c r="F167" s="4" t="str">
        <f t="shared" si="22"/>
        <v>Dri</v>
      </c>
      <c r="G167" s="4" t="s">
        <v>70</v>
      </c>
      <c r="H167" s="4" t="s">
        <v>133</v>
      </c>
      <c r="I167" s="4" t="s">
        <v>133</v>
      </c>
      <c r="J167" s="4" t="str">
        <f t="shared" si="29"/>
        <v>(E:O) Drilling and coring: Very localised water table reduction - GW level/GW level</v>
      </c>
      <c r="K167" s="6">
        <v>3</v>
      </c>
      <c r="L167" s="6">
        <v>4</v>
      </c>
      <c r="M167" s="4" t="s">
        <v>69</v>
      </c>
      <c r="N167" s="6">
        <v>-2.5</v>
      </c>
      <c r="O167" s="6">
        <v>-2.5</v>
      </c>
      <c r="P167" s="4" t="s">
        <v>323</v>
      </c>
      <c r="Q167" s="5">
        <v>0.5</v>
      </c>
      <c r="R167" s="5">
        <v>3</v>
      </c>
      <c r="S167" s="5">
        <f t="shared" si="23"/>
        <v>1</v>
      </c>
      <c r="T167" s="5">
        <f t="shared" si="24"/>
        <v>4.5</v>
      </c>
      <c r="U167" s="7">
        <f t="shared" si="25"/>
        <v>0.5</v>
      </c>
      <c r="V167" s="7">
        <f t="shared" si="26"/>
        <v>1.5</v>
      </c>
      <c r="W167" s="4">
        <f t="shared" si="27"/>
        <v>2.75</v>
      </c>
      <c r="X167" s="4">
        <f t="shared" si="28"/>
        <v>1.75</v>
      </c>
      <c r="Y167">
        <v>1</v>
      </c>
      <c r="Z167" t="s">
        <v>352</v>
      </c>
      <c r="AA167" t="s">
        <v>359</v>
      </c>
    </row>
    <row r="168" spans="1:27" x14ac:dyDescent="0.25">
      <c r="A168" s="4" t="s">
        <v>7</v>
      </c>
      <c r="B168" s="4" t="str">
        <f t="shared" si="20"/>
        <v>U</v>
      </c>
      <c r="C168" s="4" t="s">
        <v>3</v>
      </c>
      <c r="D168" s="4" t="str">
        <f t="shared" si="21"/>
        <v>D</v>
      </c>
      <c r="E168" s="4" t="s">
        <v>142</v>
      </c>
      <c r="F168" s="4" t="str">
        <f t="shared" si="22"/>
        <v>Gas</v>
      </c>
      <c r="G168" s="4" t="s">
        <v>70</v>
      </c>
      <c r="H168" s="4" t="s">
        <v>133</v>
      </c>
      <c r="I168" s="4" t="s">
        <v>133</v>
      </c>
      <c r="J168" s="4" t="str">
        <f t="shared" si="29"/>
        <v>(D:U) Gas pre-drainage, surface to inseam: drilling: Very localised water table reduction - GW level/GW level</v>
      </c>
      <c r="K168" s="6">
        <v>3</v>
      </c>
      <c r="L168" s="6">
        <v>4</v>
      </c>
      <c r="M168" s="4" t="s">
        <v>69</v>
      </c>
      <c r="N168" s="6">
        <v>-2.5</v>
      </c>
      <c r="O168" s="6">
        <v>-2.5</v>
      </c>
      <c r="P168" s="4" t="s">
        <v>323</v>
      </c>
      <c r="Q168" s="5">
        <v>0.5</v>
      </c>
      <c r="R168" s="5">
        <v>3</v>
      </c>
      <c r="S168" s="5">
        <f t="shared" si="23"/>
        <v>1</v>
      </c>
      <c r="T168" s="5">
        <f t="shared" si="24"/>
        <v>4.5</v>
      </c>
      <c r="U168" s="7">
        <f t="shared" si="25"/>
        <v>0.5</v>
      </c>
      <c r="V168" s="7">
        <f t="shared" si="26"/>
        <v>1.5</v>
      </c>
      <c r="W168" s="4">
        <f t="shared" si="27"/>
        <v>2.75</v>
      </c>
      <c r="X168" s="4">
        <f t="shared" si="28"/>
        <v>1.75</v>
      </c>
      <c r="Y168">
        <v>1</v>
      </c>
      <c r="Z168" t="s">
        <v>352</v>
      </c>
      <c r="AA168" t="s">
        <v>359</v>
      </c>
    </row>
    <row r="169" spans="1:27" x14ac:dyDescent="0.25">
      <c r="A169" s="4" t="s">
        <v>7</v>
      </c>
      <c r="B169" s="4" t="str">
        <f t="shared" si="20"/>
        <v>U</v>
      </c>
      <c r="C169" s="4" t="s">
        <v>3</v>
      </c>
      <c r="D169" s="4" t="str">
        <f t="shared" si="21"/>
        <v>D</v>
      </c>
      <c r="E169" s="4" t="s">
        <v>186</v>
      </c>
      <c r="F169" s="4" t="str">
        <f t="shared" si="22"/>
        <v>Min</v>
      </c>
      <c r="G169" s="4" t="s">
        <v>70</v>
      </c>
      <c r="H169" s="4" t="s">
        <v>133</v>
      </c>
      <c r="I169" s="4" t="s">
        <v>133</v>
      </c>
      <c r="J169" s="4" t="str">
        <f t="shared" si="29"/>
        <v>(D:U) Mine dewatering drilling: drilling: Very localised water table reduction - GW level/GW level</v>
      </c>
      <c r="K169" s="6">
        <v>3</v>
      </c>
      <c r="L169" s="6">
        <v>4</v>
      </c>
      <c r="M169" s="4" t="s">
        <v>69</v>
      </c>
      <c r="N169" s="6">
        <v>-2.5</v>
      </c>
      <c r="O169" s="6">
        <v>-2.5</v>
      </c>
      <c r="P169" s="4" t="s">
        <v>323</v>
      </c>
      <c r="Q169" s="5">
        <v>0.5</v>
      </c>
      <c r="R169" s="5">
        <v>3</v>
      </c>
      <c r="S169" s="5">
        <f t="shared" si="23"/>
        <v>1</v>
      </c>
      <c r="T169" s="5">
        <f t="shared" si="24"/>
        <v>4.5</v>
      </c>
      <c r="U169" s="7">
        <f t="shared" si="25"/>
        <v>0.5</v>
      </c>
      <c r="V169" s="7">
        <f t="shared" si="26"/>
        <v>1.5</v>
      </c>
      <c r="W169" s="4">
        <f t="shared" si="27"/>
        <v>2.75</v>
      </c>
      <c r="X169" s="4">
        <f t="shared" si="28"/>
        <v>1.75</v>
      </c>
      <c r="Y169">
        <v>1</v>
      </c>
      <c r="Z169" t="s">
        <v>352</v>
      </c>
      <c r="AA169" t="s">
        <v>359</v>
      </c>
    </row>
    <row r="170" spans="1:27" x14ac:dyDescent="0.25">
      <c r="A170" s="4" t="s">
        <v>7</v>
      </c>
      <c r="B170" s="4" t="str">
        <f t="shared" si="20"/>
        <v>U</v>
      </c>
      <c r="C170" s="4" t="s">
        <v>1</v>
      </c>
      <c r="D170" s="4" t="str">
        <f t="shared" si="21"/>
        <v>E</v>
      </c>
      <c r="E170" s="4" t="s">
        <v>11</v>
      </c>
      <c r="F170" s="4" t="str">
        <f t="shared" si="22"/>
        <v>Dri</v>
      </c>
      <c r="G170" s="4" t="s">
        <v>70</v>
      </c>
      <c r="H170" s="4" t="s">
        <v>133</v>
      </c>
      <c r="I170" s="4" t="s">
        <v>133</v>
      </c>
      <c r="J170" s="4" t="str">
        <f t="shared" si="29"/>
        <v>(E:U) Drilling and coring: Very localised water table reduction - GW level/GW level</v>
      </c>
      <c r="K170" s="6">
        <v>3</v>
      </c>
      <c r="L170" s="6">
        <v>4</v>
      </c>
      <c r="M170" s="4" t="s">
        <v>69</v>
      </c>
      <c r="N170" s="6">
        <v>-2.5</v>
      </c>
      <c r="O170" s="6">
        <v>-2.5</v>
      </c>
      <c r="P170" s="4" t="s">
        <v>323</v>
      </c>
      <c r="Q170" s="5">
        <v>0.5</v>
      </c>
      <c r="R170" s="5">
        <v>3</v>
      </c>
      <c r="S170" s="5">
        <f t="shared" si="23"/>
        <v>1</v>
      </c>
      <c r="T170" s="5">
        <f t="shared" si="24"/>
        <v>4.5</v>
      </c>
      <c r="U170" s="7">
        <f t="shared" si="25"/>
        <v>0.5</v>
      </c>
      <c r="V170" s="7">
        <f t="shared" si="26"/>
        <v>1.5</v>
      </c>
      <c r="W170" s="4">
        <f t="shared" si="27"/>
        <v>2.75</v>
      </c>
      <c r="X170" s="4">
        <f t="shared" si="28"/>
        <v>1.75</v>
      </c>
      <c r="Y170">
        <v>1</v>
      </c>
      <c r="Z170" t="s">
        <v>352</v>
      </c>
      <c r="AA170" t="s">
        <v>359</v>
      </c>
    </row>
    <row r="171" spans="1:27" x14ac:dyDescent="0.25">
      <c r="A171" s="4" t="s">
        <v>7</v>
      </c>
      <c r="B171" s="4" t="str">
        <f t="shared" si="20"/>
        <v>U</v>
      </c>
      <c r="C171" s="4" t="s">
        <v>3</v>
      </c>
      <c r="D171" s="4" t="str">
        <f t="shared" si="21"/>
        <v>D</v>
      </c>
      <c r="E171" s="4" t="s">
        <v>142</v>
      </c>
      <c r="F171" s="4" t="str">
        <f t="shared" si="22"/>
        <v>Gas</v>
      </c>
      <c r="G171" s="4" t="s">
        <v>68</v>
      </c>
      <c r="H171" s="4" t="s">
        <v>114</v>
      </c>
      <c r="I171" s="4" t="s">
        <v>259</v>
      </c>
      <c r="J171" s="4" t="str">
        <f t="shared" si="29"/>
        <v>(D:U) Gas pre-drainage, surface to inseam: drilling: Mud pressure unbalance between well and aquifer - GW quality/TSS, Drilling mud products, TDS</v>
      </c>
      <c r="K171" s="6">
        <v>3</v>
      </c>
      <c r="L171" s="6">
        <v>4</v>
      </c>
      <c r="M171" s="4" t="s">
        <v>69</v>
      </c>
      <c r="N171" s="6">
        <v>-2</v>
      </c>
      <c r="O171" s="6">
        <v>0</v>
      </c>
      <c r="P171" s="4" t="s">
        <v>323</v>
      </c>
      <c r="Q171" s="5">
        <v>-0.5</v>
      </c>
      <c r="R171" s="5">
        <v>0.5</v>
      </c>
      <c r="S171" s="5">
        <f t="shared" si="23"/>
        <v>0.5</v>
      </c>
      <c r="T171" s="5">
        <f t="shared" si="24"/>
        <v>4.5</v>
      </c>
      <c r="U171" s="7">
        <f t="shared" si="25"/>
        <v>1</v>
      </c>
      <c r="V171" s="7">
        <f t="shared" si="26"/>
        <v>4</v>
      </c>
      <c r="W171" s="4">
        <f t="shared" si="27"/>
        <v>2.5</v>
      </c>
      <c r="X171" s="4">
        <f t="shared" si="28"/>
        <v>2</v>
      </c>
      <c r="Y171">
        <v>1</v>
      </c>
      <c r="Z171" t="s">
        <v>352</v>
      </c>
      <c r="AA171" t="s">
        <v>359</v>
      </c>
    </row>
    <row r="172" spans="1:27" x14ac:dyDescent="0.25">
      <c r="A172" s="4" t="s">
        <v>7</v>
      </c>
      <c r="B172" s="4" t="str">
        <f t="shared" si="20"/>
        <v>U</v>
      </c>
      <c r="C172" s="4" t="s">
        <v>3</v>
      </c>
      <c r="D172" s="4" t="str">
        <f t="shared" si="21"/>
        <v>D</v>
      </c>
      <c r="E172" s="4" t="s">
        <v>186</v>
      </c>
      <c r="F172" s="4" t="str">
        <f t="shared" si="22"/>
        <v>Min</v>
      </c>
      <c r="G172" s="4" t="s">
        <v>68</v>
      </c>
      <c r="H172" s="4" t="s">
        <v>114</v>
      </c>
      <c r="I172" s="4" t="s">
        <v>259</v>
      </c>
      <c r="J172" s="4" t="str">
        <f t="shared" si="29"/>
        <v>(D:U) Mine dewatering drilling: drilling: Mud pressure unbalance between well and aquifer - GW quality/TSS, Drilling mud products, TDS</v>
      </c>
      <c r="K172" s="6">
        <v>3</v>
      </c>
      <c r="L172" s="6">
        <v>4</v>
      </c>
      <c r="M172" s="4" t="s">
        <v>69</v>
      </c>
      <c r="N172" s="6">
        <v>-2</v>
      </c>
      <c r="O172" s="6">
        <v>0</v>
      </c>
      <c r="P172" s="4" t="s">
        <v>323</v>
      </c>
      <c r="Q172" s="5">
        <v>-0.5</v>
      </c>
      <c r="R172" s="5">
        <v>0.5</v>
      </c>
      <c r="S172" s="5">
        <f t="shared" si="23"/>
        <v>0.5</v>
      </c>
      <c r="T172" s="5">
        <f t="shared" si="24"/>
        <v>4.5</v>
      </c>
      <c r="U172" s="7">
        <f t="shared" si="25"/>
        <v>1</v>
      </c>
      <c r="V172" s="7">
        <f t="shared" si="26"/>
        <v>4</v>
      </c>
      <c r="W172" s="4">
        <f t="shared" si="27"/>
        <v>2.5</v>
      </c>
      <c r="X172" s="4">
        <f t="shared" si="28"/>
        <v>2</v>
      </c>
      <c r="Y172">
        <v>1</v>
      </c>
      <c r="Z172" t="s">
        <v>352</v>
      </c>
      <c r="AA172" t="s">
        <v>359</v>
      </c>
    </row>
    <row r="173" spans="1:27" x14ac:dyDescent="0.25">
      <c r="A173" s="4" t="s">
        <v>7</v>
      </c>
      <c r="B173" s="4" t="str">
        <f t="shared" si="20"/>
        <v>U</v>
      </c>
      <c r="C173" s="4" t="s">
        <v>1</v>
      </c>
      <c r="D173" s="4" t="str">
        <f t="shared" si="21"/>
        <v>E</v>
      </c>
      <c r="E173" s="4" t="s">
        <v>11</v>
      </c>
      <c r="F173" s="4" t="str">
        <f t="shared" si="22"/>
        <v>Dri</v>
      </c>
      <c r="G173" s="4" t="s">
        <v>68</v>
      </c>
      <c r="H173" s="4" t="s">
        <v>114</v>
      </c>
      <c r="I173" s="4" t="s">
        <v>259</v>
      </c>
      <c r="J173" s="4" t="str">
        <f t="shared" si="29"/>
        <v>(E:U) Drilling and coring: Mud pressure unbalance between well and aquifer - GW quality/TSS, Drilling mud products, TDS</v>
      </c>
      <c r="K173" s="6">
        <v>3</v>
      </c>
      <c r="L173" s="6">
        <v>4</v>
      </c>
      <c r="M173" s="4" t="s">
        <v>69</v>
      </c>
      <c r="N173" s="6">
        <v>-2</v>
      </c>
      <c r="O173" s="6">
        <v>0</v>
      </c>
      <c r="P173" s="4" t="s">
        <v>323</v>
      </c>
      <c r="Q173" s="5">
        <v>-0.5</v>
      </c>
      <c r="R173" s="5">
        <v>0.5</v>
      </c>
      <c r="S173" s="5">
        <f t="shared" si="23"/>
        <v>0.5</v>
      </c>
      <c r="T173" s="5">
        <f t="shared" si="24"/>
        <v>4.5</v>
      </c>
      <c r="U173" s="7">
        <f t="shared" si="25"/>
        <v>1</v>
      </c>
      <c r="V173" s="7">
        <f t="shared" si="26"/>
        <v>4</v>
      </c>
      <c r="W173" s="4">
        <f t="shared" si="27"/>
        <v>2.5</v>
      </c>
      <c r="X173" s="4">
        <f t="shared" si="28"/>
        <v>2</v>
      </c>
      <c r="Y173">
        <v>1</v>
      </c>
      <c r="Z173" t="s">
        <v>352</v>
      </c>
      <c r="AA173" t="s">
        <v>359</v>
      </c>
    </row>
    <row r="174" spans="1:27" x14ac:dyDescent="0.25">
      <c r="A174" s="4" t="s">
        <v>7</v>
      </c>
      <c r="B174" s="4" t="str">
        <f t="shared" si="20"/>
        <v>U</v>
      </c>
      <c r="C174" s="4" t="s">
        <v>2</v>
      </c>
      <c r="D174" s="4" t="str">
        <f t="shared" si="21"/>
        <v>P</v>
      </c>
      <c r="E174" s="4" t="s">
        <v>147</v>
      </c>
      <c r="F174" s="4" t="str">
        <f t="shared" si="22"/>
        <v>Gas</v>
      </c>
      <c r="G174" s="4" t="s">
        <v>68</v>
      </c>
      <c r="H174" s="4" t="s">
        <v>114</v>
      </c>
      <c r="I174" s="4" t="s">
        <v>259</v>
      </c>
      <c r="J174" s="4" t="str">
        <f t="shared" si="29"/>
        <v>(P:U) Gas post-drainage, surface to goaf: drilling: Mud pressure unbalance between well and aquifer - GW quality/TSS, Drilling mud products, TDS</v>
      </c>
      <c r="K174" s="6">
        <v>3</v>
      </c>
      <c r="L174" s="6">
        <v>4</v>
      </c>
      <c r="M174" s="4" t="s">
        <v>69</v>
      </c>
      <c r="N174" s="6">
        <v>-2</v>
      </c>
      <c r="O174" s="6">
        <v>0</v>
      </c>
      <c r="P174" s="4" t="s">
        <v>323</v>
      </c>
      <c r="Q174" s="5">
        <v>-0.5</v>
      </c>
      <c r="R174" s="5">
        <v>0.5</v>
      </c>
      <c r="S174" s="5">
        <f t="shared" si="23"/>
        <v>0.5</v>
      </c>
      <c r="T174" s="5">
        <f t="shared" si="24"/>
        <v>4.5</v>
      </c>
      <c r="U174" s="7">
        <f t="shared" si="25"/>
        <v>1</v>
      </c>
      <c r="V174" s="7">
        <f t="shared" si="26"/>
        <v>4</v>
      </c>
      <c r="W174" s="4">
        <f t="shared" si="27"/>
        <v>2.5</v>
      </c>
      <c r="X174" s="4">
        <f t="shared" si="28"/>
        <v>2</v>
      </c>
      <c r="Y174">
        <v>1</v>
      </c>
      <c r="Z174" t="s">
        <v>352</v>
      </c>
      <c r="AA174" t="s">
        <v>359</v>
      </c>
    </row>
    <row r="175" spans="1:27" x14ac:dyDescent="0.25">
      <c r="A175" s="4" t="s">
        <v>7</v>
      </c>
      <c r="B175" s="4" t="str">
        <f t="shared" si="20"/>
        <v>U</v>
      </c>
      <c r="C175" s="4" t="s">
        <v>2</v>
      </c>
      <c r="D175" s="4" t="str">
        <f t="shared" si="21"/>
        <v>P</v>
      </c>
      <c r="E175" s="4" t="s">
        <v>159</v>
      </c>
      <c r="F175" s="4" t="str">
        <f t="shared" si="22"/>
        <v>Und</v>
      </c>
      <c r="G175" s="4" t="s">
        <v>227</v>
      </c>
      <c r="H175" s="4" t="s">
        <v>114</v>
      </c>
      <c r="I175" s="4" t="s">
        <v>114</v>
      </c>
      <c r="J175" s="4" t="str">
        <f t="shared" si="29"/>
        <v>(P:U) Underground vehicle movements: Spillage: e.g. fuel - GW quality/GW quality</v>
      </c>
      <c r="K175" s="6">
        <v>3</v>
      </c>
      <c r="L175" s="6">
        <v>4</v>
      </c>
      <c r="M175" s="4" t="s">
        <v>310</v>
      </c>
      <c r="N175" s="6">
        <v>-1.5</v>
      </c>
      <c r="O175" s="6">
        <v>0</v>
      </c>
      <c r="P175" s="4" t="s">
        <v>323</v>
      </c>
      <c r="Q175" s="5">
        <v>-0.5</v>
      </c>
      <c r="R175" s="5">
        <v>0</v>
      </c>
      <c r="S175" s="5">
        <f t="shared" si="23"/>
        <v>1</v>
      </c>
      <c r="T175" s="5">
        <f t="shared" si="24"/>
        <v>4</v>
      </c>
      <c r="U175" s="7">
        <f t="shared" si="25"/>
        <v>1.5</v>
      </c>
      <c r="V175" s="7">
        <f t="shared" si="26"/>
        <v>4</v>
      </c>
      <c r="W175" s="4">
        <f t="shared" si="27"/>
        <v>2.5</v>
      </c>
      <c r="X175" s="4">
        <f t="shared" si="28"/>
        <v>1.5</v>
      </c>
      <c r="Y175">
        <v>0</v>
      </c>
      <c r="Z175" t="s">
        <v>352</v>
      </c>
      <c r="AA175" t="s">
        <v>361</v>
      </c>
    </row>
    <row r="176" spans="1:27" x14ac:dyDescent="0.25">
      <c r="A176" s="4" t="s">
        <v>120</v>
      </c>
      <c r="B176" s="4" t="str">
        <f t="shared" si="20"/>
        <v>I</v>
      </c>
      <c r="C176" s="4" t="s">
        <v>3</v>
      </c>
      <c r="D176" s="4" t="str">
        <f t="shared" si="21"/>
        <v>D</v>
      </c>
      <c r="E176" s="4" t="s">
        <v>53</v>
      </c>
      <c r="F176" s="4" t="str">
        <f t="shared" si="22"/>
        <v>Cre</v>
      </c>
      <c r="G176" s="4" t="s">
        <v>59</v>
      </c>
      <c r="H176" s="4" t="s">
        <v>297</v>
      </c>
      <c r="I176" s="4" t="s">
        <v>62</v>
      </c>
      <c r="J176" s="4" t="str">
        <f t="shared" si="29"/>
        <v>(D:I) Creek diversions, levee bunds, creek crossings: Disruption of natural surface drainage - SW directional characteristics, SW volume/quantity, SW quality/TSS, SW flow</v>
      </c>
      <c r="K176" s="6">
        <v>3</v>
      </c>
      <c r="L176" s="6">
        <v>5</v>
      </c>
      <c r="M176" s="4" t="s">
        <v>121</v>
      </c>
      <c r="N176" s="6">
        <v>-2</v>
      </c>
      <c r="O176" s="6">
        <v>-1</v>
      </c>
      <c r="P176" s="4" t="s">
        <v>323</v>
      </c>
      <c r="Q176" s="5">
        <v>0</v>
      </c>
      <c r="R176" s="5">
        <v>0</v>
      </c>
      <c r="S176" s="5">
        <f t="shared" si="23"/>
        <v>1</v>
      </c>
      <c r="T176" s="5">
        <f t="shared" si="24"/>
        <v>4</v>
      </c>
      <c r="U176" s="7">
        <f t="shared" si="25"/>
        <v>1</v>
      </c>
      <c r="V176" s="7">
        <f t="shared" si="26"/>
        <v>4</v>
      </c>
      <c r="W176" s="4">
        <f t="shared" si="27"/>
        <v>2.5</v>
      </c>
      <c r="X176" s="4">
        <f t="shared" si="28"/>
        <v>1.5</v>
      </c>
      <c r="Y176">
        <v>1</v>
      </c>
      <c r="Z176" t="s">
        <v>352</v>
      </c>
      <c r="AA176" t="s">
        <v>366</v>
      </c>
    </row>
    <row r="177" spans="1:27" x14ac:dyDescent="0.25">
      <c r="A177" s="4" t="s">
        <v>120</v>
      </c>
      <c r="B177" s="4" t="str">
        <f t="shared" si="20"/>
        <v>I</v>
      </c>
      <c r="C177" s="4" t="s">
        <v>3</v>
      </c>
      <c r="D177" s="4" t="str">
        <f t="shared" si="21"/>
        <v>D</v>
      </c>
      <c r="E177" s="4" t="s">
        <v>199</v>
      </c>
      <c r="F177" s="4" t="str">
        <f t="shared" si="22"/>
        <v>Adm</v>
      </c>
      <c r="G177" s="4" t="s">
        <v>59</v>
      </c>
      <c r="H177" s="4" t="s">
        <v>297</v>
      </c>
      <c r="I177" s="4" t="s">
        <v>62</v>
      </c>
      <c r="J177" s="4" t="str">
        <f t="shared" si="29"/>
        <v>(D:I) Administration, workshop, service facilities (construction phase): Disruption of natural surface drainage - SW directional characteristics, SW volume/quantity, SW quality/TSS, SW flow</v>
      </c>
      <c r="K177" s="6">
        <v>3</v>
      </c>
      <c r="L177" s="6">
        <v>4</v>
      </c>
      <c r="M177" s="4" t="s">
        <v>121</v>
      </c>
      <c r="N177" s="6">
        <v>-1.5</v>
      </c>
      <c r="O177" s="6">
        <v>-0.5</v>
      </c>
      <c r="P177" s="4" t="s">
        <v>323</v>
      </c>
      <c r="Q177" s="5">
        <v>0</v>
      </c>
      <c r="R177" s="5">
        <v>0</v>
      </c>
      <c r="S177" s="5">
        <f t="shared" si="23"/>
        <v>1.5</v>
      </c>
      <c r="T177" s="5">
        <f t="shared" si="24"/>
        <v>3.5</v>
      </c>
      <c r="U177" s="7">
        <f t="shared" si="25"/>
        <v>1.5</v>
      </c>
      <c r="V177" s="7">
        <f t="shared" si="26"/>
        <v>3.5</v>
      </c>
      <c r="W177" s="4">
        <f t="shared" si="27"/>
        <v>2.5</v>
      </c>
      <c r="X177" s="4">
        <f t="shared" si="28"/>
        <v>1</v>
      </c>
      <c r="Y177">
        <v>1</v>
      </c>
      <c r="Z177" t="s">
        <v>352</v>
      </c>
      <c r="AA177" t="s">
        <v>366</v>
      </c>
    </row>
    <row r="178" spans="1:27" x14ac:dyDescent="0.25">
      <c r="A178" s="4" t="s">
        <v>120</v>
      </c>
      <c r="B178" s="4" t="str">
        <f t="shared" si="20"/>
        <v>I</v>
      </c>
      <c r="C178" s="4" t="s">
        <v>1</v>
      </c>
      <c r="D178" s="4" t="str">
        <f t="shared" si="21"/>
        <v>E</v>
      </c>
      <c r="E178" s="4" t="s">
        <v>213</v>
      </c>
      <c r="F178" s="4" t="str">
        <f t="shared" si="22"/>
        <v>Tem</v>
      </c>
      <c r="G178" s="4" t="s">
        <v>59</v>
      </c>
      <c r="H178" s="4" t="s">
        <v>297</v>
      </c>
      <c r="I178" s="4" t="s">
        <v>62</v>
      </c>
      <c r="J178" s="4" t="str">
        <f t="shared" si="29"/>
        <v>(E:I) Temporary accommodation, administration, workshop, depots, stock piles, service facilities: Disruption of natural surface drainage - SW directional characteristics, SW volume/quantity, SW quality/TSS, SW flow</v>
      </c>
      <c r="K178" s="6">
        <v>3</v>
      </c>
      <c r="L178" s="6">
        <v>4</v>
      </c>
      <c r="M178" s="4" t="s">
        <v>121</v>
      </c>
      <c r="N178" s="6">
        <v>-1.5</v>
      </c>
      <c r="O178" s="6">
        <v>-0.5</v>
      </c>
      <c r="P178" s="4" t="s">
        <v>323</v>
      </c>
      <c r="Q178" s="5">
        <v>0</v>
      </c>
      <c r="R178" s="5">
        <v>0</v>
      </c>
      <c r="S178" s="5">
        <f t="shared" si="23"/>
        <v>1.5</v>
      </c>
      <c r="T178" s="5">
        <f t="shared" si="24"/>
        <v>3.5</v>
      </c>
      <c r="U178" s="7">
        <f t="shared" si="25"/>
        <v>1.5</v>
      </c>
      <c r="V178" s="7">
        <f t="shared" si="26"/>
        <v>3.5</v>
      </c>
      <c r="W178" s="4">
        <f t="shared" si="27"/>
        <v>2.5</v>
      </c>
      <c r="X178" s="4">
        <f t="shared" si="28"/>
        <v>1</v>
      </c>
      <c r="Y178">
        <v>1</v>
      </c>
      <c r="Z178" t="s">
        <v>352</v>
      </c>
      <c r="AA178" t="s">
        <v>366</v>
      </c>
    </row>
    <row r="179" spans="1:27" x14ac:dyDescent="0.25">
      <c r="A179" s="4" t="s">
        <v>120</v>
      </c>
      <c r="B179" s="4" t="str">
        <f t="shared" si="20"/>
        <v>I</v>
      </c>
      <c r="C179" s="4" t="s">
        <v>3</v>
      </c>
      <c r="D179" s="4" t="str">
        <f t="shared" si="21"/>
        <v>D</v>
      </c>
      <c r="E179" s="4" t="s">
        <v>202</v>
      </c>
      <c r="F179" s="4" t="str">
        <f t="shared" si="22"/>
        <v>Pow</v>
      </c>
      <c r="G179" s="4" t="s">
        <v>59</v>
      </c>
      <c r="H179" s="4" t="s">
        <v>297</v>
      </c>
      <c r="I179" s="4" t="s">
        <v>62</v>
      </c>
      <c r="J179" s="4" t="str">
        <f t="shared" si="29"/>
        <v>(D:I) Power, water and communications network: connection to existing grids: Disruption of natural surface drainage - SW directional characteristics, SW volume/quantity, SW quality/TSS, SW flow</v>
      </c>
      <c r="K179" s="6">
        <v>3</v>
      </c>
      <c r="L179" s="6">
        <v>4</v>
      </c>
      <c r="M179" s="4" t="s">
        <v>121</v>
      </c>
      <c r="N179" s="6">
        <v>-1.5</v>
      </c>
      <c r="O179" s="6">
        <v>-0.5</v>
      </c>
      <c r="P179" s="4" t="s">
        <v>323</v>
      </c>
      <c r="Q179" s="5">
        <v>0</v>
      </c>
      <c r="R179" s="5">
        <v>0</v>
      </c>
      <c r="S179" s="5">
        <f t="shared" si="23"/>
        <v>1.5</v>
      </c>
      <c r="T179" s="5">
        <f t="shared" si="24"/>
        <v>3.5</v>
      </c>
      <c r="U179" s="7">
        <f t="shared" si="25"/>
        <v>1.5</v>
      </c>
      <c r="V179" s="7">
        <f t="shared" si="26"/>
        <v>3.5</v>
      </c>
      <c r="W179" s="4">
        <f t="shared" si="27"/>
        <v>2.5</v>
      </c>
      <c r="X179" s="4">
        <f t="shared" si="28"/>
        <v>1</v>
      </c>
      <c r="Y179">
        <v>1</v>
      </c>
      <c r="Z179" t="s">
        <v>357</v>
      </c>
      <c r="AA179" t="s">
        <v>607</v>
      </c>
    </row>
    <row r="180" spans="1:27" x14ac:dyDescent="0.25">
      <c r="A180" s="4" t="s">
        <v>6</v>
      </c>
      <c r="B180" s="4" t="str">
        <f t="shared" si="20"/>
        <v>O</v>
      </c>
      <c r="C180" s="4" t="s">
        <v>3</v>
      </c>
      <c r="D180" s="4" t="str">
        <f t="shared" si="21"/>
        <v>D</v>
      </c>
      <c r="E180" s="4" t="s">
        <v>22</v>
      </c>
      <c r="F180" s="4" t="str">
        <f t="shared" si="22"/>
        <v>Was</v>
      </c>
      <c r="G180" s="4" t="s">
        <v>216</v>
      </c>
      <c r="H180" s="4" t="s">
        <v>296</v>
      </c>
      <c r="I180" s="4" t="s">
        <v>94</v>
      </c>
      <c r="J180" s="4" t="str">
        <f t="shared" si="29"/>
        <v>(D:O) Waste rock blasting, excavation and storage: Failure of the storage: slope failure - SW directional characteristics/SW flow</v>
      </c>
      <c r="K180" s="6">
        <v>3</v>
      </c>
      <c r="L180" s="6">
        <v>6</v>
      </c>
      <c r="M180" s="4" t="s">
        <v>312</v>
      </c>
      <c r="N180" s="6">
        <v>-2.5</v>
      </c>
      <c r="O180" s="6">
        <v>-1.5</v>
      </c>
      <c r="P180" s="4" t="s">
        <v>323</v>
      </c>
      <c r="Q180" s="5">
        <v>-0.5</v>
      </c>
      <c r="R180" s="5">
        <v>0</v>
      </c>
      <c r="S180" s="5">
        <f t="shared" si="23"/>
        <v>0</v>
      </c>
      <c r="T180" s="5">
        <f t="shared" si="24"/>
        <v>4.5</v>
      </c>
      <c r="U180" s="7">
        <f t="shared" si="25"/>
        <v>0.5</v>
      </c>
      <c r="V180" s="7">
        <f t="shared" si="26"/>
        <v>4.5</v>
      </c>
      <c r="W180" s="4">
        <f t="shared" si="27"/>
        <v>2.25</v>
      </c>
      <c r="X180" s="4">
        <f t="shared" si="28"/>
        <v>2.25</v>
      </c>
      <c r="Y180">
        <v>1</v>
      </c>
      <c r="Z180" t="s">
        <v>352</v>
      </c>
      <c r="AA180" t="s">
        <v>355</v>
      </c>
    </row>
    <row r="181" spans="1:27" x14ac:dyDescent="0.25">
      <c r="A181" s="4" t="s">
        <v>6</v>
      </c>
      <c r="B181" s="4" t="str">
        <f t="shared" si="20"/>
        <v>O</v>
      </c>
      <c r="C181" s="4" t="s">
        <v>2</v>
      </c>
      <c r="D181" s="4" t="str">
        <f t="shared" si="21"/>
        <v>P</v>
      </c>
      <c r="E181" s="4" t="s">
        <v>22</v>
      </c>
      <c r="F181" s="4" t="str">
        <f t="shared" si="22"/>
        <v>Was</v>
      </c>
      <c r="G181" s="4" t="s">
        <v>216</v>
      </c>
      <c r="H181" s="4" t="s">
        <v>296</v>
      </c>
      <c r="I181" s="4" t="s">
        <v>94</v>
      </c>
      <c r="J181" s="4" t="str">
        <f t="shared" si="29"/>
        <v>(P:O) Waste rock blasting, excavation and storage: Failure of the storage: slope failure - SW directional characteristics/SW flow</v>
      </c>
      <c r="K181" s="6">
        <v>3</v>
      </c>
      <c r="L181" s="6">
        <v>6</v>
      </c>
      <c r="M181" s="4" t="s">
        <v>312</v>
      </c>
      <c r="N181" s="6">
        <v>-2.5</v>
      </c>
      <c r="O181" s="6">
        <v>-1.5</v>
      </c>
      <c r="P181" s="4" t="s">
        <v>323</v>
      </c>
      <c r="Q181" s="5">
        <v>-0.5</v>
      </c>
      <c r="R181" s="5">
        <v>0</v>
      </c>
      <c r="S181" s="5">
        <f t="shared" si="23"/>
        <v>0</v>
      </c>
      <c r="T181" s="5">
        <f t="shared" si="24"/>
        <v>4.5</v>
      </c>
      <c r="U181" s="7">
        <f t="shared" si="25"/>
        <v>0.5</v>
      </c>
      <c r="V181" s="7">
        <f t="shared" si="26"/>
        <v>4.5</v>
      </c>
      <c r="W181" s="4">
        <f t="shared" si="27"/>
        <v>2.25</v>
      </c>
      <c r="X181" s="4">
        <f t="shared" si="28"/>
        <v>2.25</v>
      </c>
      <c r="Y181">
        <v>1</v>
      </c>
      <c r="Z181" t="s">
        <v>352</v>
      </c>
      <c r="AA181" t="s">
        <v>355</v>
      </c>
    </row>
    <row r="182" spans="1:27" x14ac:dyDescent="0.25">
      <c r="A182" s="4" t="s">
        <v>8</v>
      </c>
      <c r="B182" s="4" t="str">
        <f t="shared" si="20"/>
        <v>S</v>
      </c>
      <c r="C182" s="4" t="s">
        <v>2</v>
      </c>
      <c r="D182" s="4" t="str">
        <f t="shared" si="21"/>
        <v>P</v>
      </c>
      <c r="E182" s="4" t="s">
        <v>180</v>
      </c>
      <c r="F182" s="4" t="str">
        <f t="shared" si="22"/>
        <v>Coa</v>
      </c>
      <c r="G182" s="4" t="s">
        <v>225</v>
      </c>
      <c r="H182" s="4" t="s">
        <v>239</v>
      </c>
      <c r="I182" s="4" t="s">
        <v>257</v>
      </c>
      <c r="J182" s="4" t="str">
        <f t="shared" si="29"/>
        <v>(P:S) Coal on-site processing: Spillage: coal slurry - GW quality, SW quality/TSS, TDS, pH, Pollutants (e.g. metals/trace elements/sulfides/phosphorous)</v>
      </c>
      <c r="K182" s="6">
        <v>3</v>
      </c>
      <c r="L182" s="6">
        <v>5</v>
      </c>
      <c r="M182" s="4" t="s">
        <v>310</v>
      </c>
      <c r="N182" s="6">
        <v>-2</v>
      </c>
      <c r="O182" s="6">
        <v>-1</v>
      </c>
      <c r="P182" s="4" t="s">
        <v>323</v>
      </c>
      <c r="Q182" s="5">
        <v>-0.5</v>
      </c>
      <c r="R182" s="5">
        <v>0</v>
      </c>
      <c r="S182" s="5">
        <f t="shared" si="23"/>
        <v>0.5</v>
      </c>
      <c r="T182" s="5">
        <f t="shared" si="24"/>
        <v>4</v>
      </c>
      <c r="U182" s="7">
        <f t="shared" si="25"/>
        <v>1</v>
      </c>
      <c r="V182" s="7">
        <f t="shared" si="26"/>
        <v>4</v>
      </c>
      <c r="W182" s="4">
        <f t="shared" si="27"/>
        <v>2.25</v>
      </c>
      <c r="X182" s="4">
        <f t="shared" si="28"/>
        <v>1.75</v>
      </c>
      <c r="Y182">
        <v>0</v>
      </c>
      <c r="Z182" t="s">
        <v>352</v>
      </c>
      <c r="AA182" t="s">
        <v>361</v>
      </c>
    </row>
    <row r="183" spans="1:27" x14ac:dyDescent="0.25">
      <c r="A183" s="4" t="s">
        <v>7</v>
      </c>
      <c r="B183" s="4" t="str">
        <f t="shared" si="20"/>
        <v>U</v>
      </c>
      <c r="C183" s="4" t="s">
        <v>3</v>
      </c>
      <c r="D183" s="4" t="str">
        <f t="shared" si="21"/>
        <v>D</v>
      </c>
      <c r="E183" s="4" t="s">
        <v>141</v>
      </c>
      <c r="F183" s="4" t="str">
        <f t="shared" si="22"/>
        <v>Gas</v>
      </c>
      <c r="G183" s="4" t="s">
        <v>143</v>
      </c>
      <c r="H183" s="4" t="s">
        <v>290</v>
      </c>
      <c r="I183" s="4" t="s">
        <v>292</v>
      </c>
      <c r="J183" s="4" t="str">
        <f t="shared" si="29"/>
        <v>(D:U) Gas pre-drainage, underground: drilling: Accidental intersection with major hydraulicly transmissive fault - GW flow, GW quantity/volume, change in GW pressure,  GW quantity/volume/change in GW pressure</v>
      </c>
      <c r="K183" s="6">
        <v>4</v>
      </c>
      <c r="L183" s="6">
        <v>6</v>
      </c>
      <c r="M183" s="4" t="s">
        <v>318</v>
      </c>
      <c r="N183" s="6">
        <v>-3</v>
      </c>
      <c r="O183" s="6">
        <v>-2</v>
      </c>
      <c r="P183" s="4" t="s">
        <v>323</v>
      </c>
      <c r="Q183" s="5">
        <v>-0.5</v>
      </c>
      <c r="R183" s="5">
        <v>0</v>
      </c>
      <c r="S183" s="5">
        <f t="shared" si="23"/>
        <v>0.5</v>
      </c>
      <c r="T183" s="5">
        <f t="shared" si="24"/>
        <v>4</v>
      </c>
      <c r="U183" s="7">
        <f t="shared" si="25"/>
        <v>1</v>
      </c>
      <c r="V183" s="7">
        <f t="shared" si="26"/>
        <v>4</v>
      </c>
      <c r="W183" s="4">
        <f t="shared" si="27"/>
        <v>2.25</v>
      </c>
      <c r="X183" s="4">
        <f t="shared" si="28"/>
        <v>1.75</v>
      </c>
      <c r="Y183">
        <v>0</v>
      </c>
      <c r="Z183" t="s">
        <v>352</v>
      </c>
      <c r="AA183" t="s">
        <v>359</v>
      </c>
    </row>
    <row r="184" spans="1:27" x14ac:dyDescent="0.25">
      <c r="A184" s="4" t="s">
        <v>6</v>
      </c>
      <c r="B184" s="4" t="str">
        <f t="shared" si="20"/>
        <v>O</v>
      </c>
      <c r="C184" s="4" t="s">
        <v>3</v>
      </c>
      <c r="D184" s="4" t="str">
        <f t="shared" si="21"/>
        <v>D</v>
      </c>
      <c r="E184" s="4" t="s">
        <v>22</v>
      </c>
      <c r="F184" s="4" t="str">
        <f t="shared" si="22"/>
        <v>Was</v>
      </c>
      <c r="G184" s="4" t="s">
        <v>215</v>
      </c>
      <c r="H184" s="4" t="s">
        <v>239</v>
      </c>
      <c r="I184" s="4" t="s">
        <v>256</v>
      </c>
      <c r="J184" s="4" t="str">
        <f t="shared" si="29"/>
        <v>(D:O) Waste rock blasting, excavation and storage: Fire: storage - GW quality, SW quality/TSS, Pollutants (e.g. metals/trace elements/sulfides/phosphorous)</v>
      </c>
      <c r="K184" s="6">
        <v>3</v>
      </c>
      <c r="L184" s="6">
        <v>5</v>
      </c>
      <c r="M184" s="4" t="s">
        <v>95</v>
      </c>
      <c r="N184" s="6">
        <v>-2</v>
      </c>
      <c r="O184" s="6">
        <v>-1</v>
      </c>
      <c r="P184" s="4" t="s">
        <v>323</v>
      </c>
      <c r="Q184" s="5">
        <v>-0.5</v>
      </c>
      <c r="R184" s="5">
        <v>0</v>
      </c>
      <c r="S184" s="5">
        <f t="shared" si="23"/>
        <v>0.5</v>
      </c>
      <c r="T184" s="5">
        <f t="shared" si="24"/>
        <v>4</v>
      </c>
      <c r="U184" s="7">
        <f t="shared" si="25"/>
        <v>1</v>
      </c>
      <c r="V184" s="7">
        <f t="shared" si="26"/>
        <v>4</v>
      </c>
      <c r="W184" s="4">
        <f t="shared" si="27"/>
        <v>2.25</v>
      </c>
      <c r="X184" s="4">
        <f t="shared" si="28"/>
        <v>1.75</v>
      </c>
      <c r="Y184">
        <v>0</v>
      </c>
      <c r="Z184" t="s">
        <v>352</v>
      </c>
      <c r="AA184" t="s">
        <v>92</v>
      </c>
    </row>
    <row r="185" spans="1:27" x14ac:dyDescent="0.25">
      <c r="A185" s="4" t="s">
        <v>6</v>
      </c>
      <c r="B185" s="4" t="str">
        <f t="shared" si="20"/>
        <v>O</v>
      </c>
      <c r="C185" s="4" t="s">
        <v>2</v>
      </c>
      <c r="D185" s="4" t="str">
        <f t="shared" si="21"/>
        <v>P</v>
      </c>
      <c r="E185" s="4" t="s">
        <v>22</v>
      </c>
      <c r="F185" s="4" t="str">
        <f t="shared" si="22"/>
        <v>Was</v>
      </c>
      <c r="G185" s="4" t="s">
        <v>215</v>
      </c>
      <c r="H185" s="4" t="s">
        <v>239</v>
      </c>
      <c r="I185" s="4" t="s">
        <v>256</v>
      </c>
      <c r="J185" s="4" t="str">
        <f t="shared" si="29"/>
        <v>(P:O) Waste rock blasting, excavation and storage: Fire: storage - GW quality, SW quality/TSS, Pollutants (e.g. metals/trace elements/sulfides/phosphorous)</v>
      </c>
      <c r="K185" s="6">
        <v>3</v>
      </c>
      <c r="L185" s="6">
        <v>5</v>
      </c>
      <c r="M185" s="4" t="s">
        <v>95</v>
      </c>
      <c r="N185" s="6">
        <v>-2</v>
      </c>
      <c r="O185" s="6">
        <v>-1</v>
      </c>
      <c r="P185" s="4" t="s">
        <v>323</v>
      </c>
      <c r="Q185" s="5">
        <v>-0.5</v>
      </c>
      <c r="R185" s="5">
        <v>0</v>
      </c>
      <c r="S185" s="5">
        <f t="shared" si="23"/>
        <v>0.5</v>
      </c>
      <c r="T185" s="5">
        <f t="shared" si="24"/>
        <v>4</v>
      </c>
      <c r="U185" s="7">
        <f t="shared" si="25"/>
        <v>1</v>
      </c>
      <c r="V185" s="7">
        <f t="shared" si="26"/>
        <v>4</v>
      </c>
      <c r="W185" s="4">
        <f t="shared" si="27"/>
        <v>2.25</v>
      </c>
      <c r="X185" s="4">
        <f t="shared" si="28"/>
        <v>1.75</v>
      </c>
      <c r="Y185">
        <v>0</v>
      </c>
      <c r="Z185" t="s">
        <v>352</v>
      </c>
      <c r="AA185" t="s">
        <v>92</v>
      </c>
    </row>
    <row r="186" spans="1:27" x14ac:dyDescent="0.25">
      <c r="A186" s="4" t="s">
        <v>7</v>
      </c>
      <c r="B186" s="4" t="str">
        <f t="shared" si="20"/>
        <v>U</v>
      </c>
      <c r="C186" s="4" t="s">
        <v>2</v>
      </c>
      <c r="D186" s="4" t="str">
        <f t="shared" si="21"/>
        <v>P</v>
      </c>
      <c r="E186" s="4" t="s">
        <v>179</v>
      </c>
      <c r="F186" s="4" t="str">
        <f t="shared" si="22"/>
        <v>Coa</v>
      </c>
      <c r="G186" s="4" t="s">
        <v>92</v>
      </c>
      <c r="H186" s="4" t="s">
        <v>239</v>
      </c>
      <c r="I186" s="4" t="s">
        <v>256</v>
      </c>
      <c r="J186" s="4" t="str">
        <f t="shared" si="29"/>
        <v>(P:U) Coal on-site transport: Fire - GW quality, SW quality/TSS, Pollutants (e.g. metals/trace elements/sulfides/phosphorous)</v>
      </c>
      <c r="K186" s="6">
        <v>3</v>
      </c>
      <c r="L186" s="6">
        <v>5</v>
      </c>
      <c r="M186" s="4" t="s">
        <v>313</v>
      </c>
      <c r="N186" s="6">
        <v>-2</v>
      </c>
      <c r="O186" s="6">
        <v>-1</v>
      </c>
      <c r="P186" s="4" t="s">
        <v>323</v>
      </c>
      <c r="Q186" s="5">
        <v>-0.5</v>
      </c>
      <c r="R186" s="5">
        <v>0</v>
      </c>
      <c r="S186" s="5">
        <f t="shared" si="23"/>
        <v>0.5</v>
      </c>
      <c r="T186" s="5">
        <f t="shared" si="24"/>
        <v>4</v>
      </c>
      <c r="U186" s="7">
        <f t="shared" si="25"/>
        <v>1</v>
      </c>
      <c r="V186" s="7">
        <f t="shared" si="26"/>
        <v>4</v>
      </c>
      <c r="W186" s="4">
        <f t="shared" si="27"/>
        <v>2.25</v>
      </c>
      <c r="X186" s="4">
        <f t="shared" si="28"/>
        <v>1.75</v>
      </c>
      <c r="Y186">
        <v>0</v>
      </c>
      <c r="Z186" t="s">
        <v>352</v>
      </c>
      <c r="AA186" t="s">
        <v>92</v>
      </c>
    </row>
    <row r="187" spans="1:27" x14ac:dyDescent="0.25">
      <c r="A187" s="4" t="s">
        <v>7</v>
      </c>
      <c r="B187" s="4" t="str">
        <f t="shared" si="20"/>
        <v>U</v>
      </c>
      <c r="C187" s="4" t="s">
        <v>3</v>
      </c>
      <c r="D187" s="4" t="str">
        <f t="shared" si="21"/>
        <v>D</v>
      </c>
      <c r="E187" s="4" t="s">
        <v>130</v>
      </c>
      <c r="F187" s="4" t="str">
        <f t="shared" si="22"/>
        <v>Min</v>
      </c>
      <c r="G187" s="4" t="s">
        <v>227</v>
      </c>
      <c r="H187" s="4" t="s">
        <v>114</v>
      </c>
      <c r="I187" s="4" t="s">
        <v>282</v>
      </c>
      <c r="J187" s="4" t="str">
        <f t="shared" si="29"/>
        <v>(D:U) Mine access (adit / incline) construction: Spillage: e.g. fuel - GW quality/Hydrocarbons</v>
      </c>
      <c r="K187" s="6">
        <v>3</v>
      </c>
      <c r="L187" s="6">
        <v>4</v>
      </c>
      <c r="M187" s="4" t="s">
        <v>310</v>
      </c>
      <c r="N187" s="6">
        <v>-1.5</v>
      </c>
      <c r="O187" s="6">
        <v>0</v>
      </c>
      <c r="P187" s="4" t="s">
        <v>323</v>
      </c>
      <c r="Q187" s="5">
        <v>-0.5</v>
      </c>
      <c r="R187" s="5">
        <v>-0.5</v>
      </c>
      <c r="S187" s="5">
        <f t="shared" si="23"/>
        <v>1</v>
      </c>
      <c r="T187" s="5">
        <f t="shared" si="24"/>
        <v>3.5</v>
      </c>
      <c r="U187" s="7">
        <f t="shared" si="25"/>
        <v>1.5</v>
      </c>
      <c r="V187" s="7">
        <f t="shared" si="26"/>
        <v>4</v>
      </c>
      <c r="W187" s="4">
        <f t="shared" si="27"/>
        <v>2.25</v>
      </c>
      <c r="X187" s="4">
        <f t="shared" si="28"/>
        <v>1.25</v>
      </c>
      <c r="Y187">
        <v>0</v>
      </c>
      <c r="Z187" t="s">
        <v>352</v>
      </c>
      <c r="AA187" t="s">
        <v>365</v>
      </c>
    </row>
    <row r="188" spans="1:27" x14ac:dyDescent="0.25">
      <c r="A188" s="4" t="s">
        <v>7</v>
      </c>
      <c r="B188" s="4" t="str">
        <f t="shared" si="20"/>
        <v>U</v>
      </c>
      <c r="C188" s="4" t="s">
        <v>3</v>
      </c>
      <c r="D188" s="4" t="str">
        <f t="shared" si="21"/>
        <v>D</v>
      </c>
      <c r="E188" s="4" t="s">
        <v>131</v>
      </c>
      <c r="F188" s="4" t="str">
        <f t="shared" si="22"/>
        <v>Min</v>
      </c>
      <c r="G188" s="4" t="s">
        <v>227</v>
      </c>
      <c r="H188" s="4" t="s">
        <v>114</v>
      </c>
      <c r="I188" s="4" t="s">
        <v>282</v>
      </c>
      <c r="J188" s="4" t="str">
        <f t="shared" si="29"/>
        <v>(D:U) Mine access (shaft / incline) construction: Spillage: e.g. fuel - GW quality/Hydrocarbons</v>
      </c>
      <c r="K188" s="6">
        <v>3</v>
      </c>
      <c r="L188" s="6">
        <v>4</v>
      </c>
      <c r="M188" s="4" t="s">
        <v>310</v>
      </c>
      <c r="N188" s="6">
        <v>-1.5</v>
      </c>
      <c r="O188" s="6">
        <v>0</v>
      </c>
      <c r="P188" s="4" t="s">
        <v>323</v>
      </c>
      <c r="Q188" s="5">
        <v>-0.5</v>
      </c>
      <c r="R188" s="5">
        <v>-0.5</v>
      </c>
      <c r="S188" s="5">
        <f t="shared" si="23"/>
        <v>1</v>
      </c>
      <c r="T188" s="5">
        <f t="shared" si="24"/>
        <v>3.5</v>
      </c>
      <c r="U188" s="7">
        <f t="shared" si="25"/>
        <v>1.5</v>
      </c>
      <c r="V188" s="7">
        <f t="shared" si="26"/>
        <v>4</v>
      </c>
      <c r="W188" s="4">
        <f t="shared" si="27"/>
        <v>2.25</v>
      </c>
      <c r="X188" s="4">
        <f t="shared" si="28"/>
        <v>1.25</v>
      </c>
      <c r="Y188">
        <v>0</v>
      </c>
      <c r="Z188" t="s">
        <v>352</v>
      </c>
      <c r="AA188" t="s">
        <v>365</v>
      </c>
    </row>
    <row r="189" spans="1:27" x14ac:dyDescent="0.25">
      <c r="A189" s="4" t="s">
        <v>6</v>
      </c>
      <c r="B189" s="4" t="str">
        <f t="shared" si="20"/>
        <v>O</v>
      </c>
      <c r="C189" s="4" t="s">
        <v>3</v>
      </c>
      <c r="D189" s="4" t="str">
        <f t="shared" si="21"/>
        <v>D</v>
      </c>
      <c r="E189" s="4" t="s">
        <v>22</v>
      </c>
      <c r="F189" s="4" t="str">
        <f t="shared" si="22"/>
        <v>Was</v>
      </c>
      <c r="G189" s="4" t="s">
        <v>228</v>
      </c>
      <c r="H189" s="4" t="s">
        <v>115</v>
      </c>
      <c r="I189" s="4" t="s">
        <v>282</v>
      </c>
      <c r="J189" s="4" t="str">
        <f t="shared" si="29"/>
        <v>(D:O) Waste rock blasting, excavation and storage: Spillage: during explosive preparation - SW quality/Hydrocarbons</v>
      </c>
      <c r="K189" s="6">
        <v>3</v>
      </c>
      <c r="L189" s="6">
        <v>4</v>
      </c>
      <c r="M189" s="4" t="s">
        <v>310</v>
      </c>
      <c r="N189" s="6">
        <v>-1.5</v>
      </c>
      <c r="O189" s="6">
        <v>0</v>
      </c>
      <c r="P189" s="4" t="s">
        <v>323</v>
      </c>
      <c r="Q189" s="5">
        <v>-0.5</v>
      </c>
      <c r="R189" s="5">
        <v>-0.5</v>
      </c>
      <c r="S189" s="5">
        <f t="shared" si="23"/>
        <v>1</v>
      </c>
      <c r="T189" s="5">
        <f t="shared" si="24"/>
        <v>3.5</v>
      </c>
      <c r="U189" s="7">
        <f t="shared" si="25"/>
        <v>1.5</v>
      </c>
      <c r="V189" s="7">
        <f t="shared" si="26"/>
        <v>4</v>
      </c>
      <c r="W189" s="4">
        <f t="shared" si="27"/>
        <v>2.25</v>
      </c>
      <c r="X189" s="4">
        <f t="shared" si="28"/>
        <v>1.25</v>
      </c>
      <c r="Y189">
        <v>0</v>
      </c>
      <c r="Z189" t="s">
        <v>352</v>
      </c>
      <c r="AA189" t="s">
        <v>361</v>
      </c>
    </row>
    <row r="190" spans="1:27" x14ac:dyDescent="0.25">
      <c r="A190" s="4" t="s">
        <v>6</v>
      </c>
      <c r="B190" s="4" t="str">
        <f t="shared" si="20"/>
        <v>O</v>
      </c>
      <c r="C190" s="4" t="s">
        <v>2</v>
      </c>
      <c r="D190" s="4" t="str">
        <f t="shared" si="21"/>
        <v>P</v>
      </c>
      <c r="E190" s="4" t="s">
        <v>22</v>
      </c>
      <c r="F190" s="4" t="str">
        <f t="shared" si="22"/>
        <v>Was</v>
      </c>
      <c r="G190" s="4" t="s">
        <v>228</v>
      </c>
      <c r="H190" s="4" t="s">
        <v>115</v>
      </c>
      <c r="I190" s="4" t="s">
        <v>282</v>
      </c>
      <c r="J190" s="4" t="str">
        <f t="shared" si="29"/>
        <v>(P:O) Waste rock blasting, excavation and storage: Spillage: during explosive preparation - SW quality/Hydrocarbons</v>
      </c>
      <c r="K190" s="6">
        <v>3</v>
      </c>
      <c r="L190" s="6">
        <v>4</v>
      </c>
      <c r="M190" s="4" t="s">
        <v>310</v>
      </c>
      <c r="N190" s="6">
        <v>-1.5</v>
      </c>
      <c r="O190" s="6">
        <v>0</v>
      </c>
      <c r="P190" s="4" t="s">
        <v>323</v>
      </c>
      <c r="Q190" s="5">
        <v>-0.5</v>
      </c>
      <c r="R190" s="5">
        <v>-0.5</v>
      </c>
      <c r="S190" s="5">
        <f t="shared" si="23"/>
        <v>1</v>
      </c>
      <c r="T190" s="5">
        <f t="shared" si="24"/>
        <v>3.5</v>
      </c>
      <c r="U190" s="7">
        <f t="shared" si="25"/>
        <v>1.5</v>
      </c>
      <c r="V190" s="7">
        <f t="shared" si="26"/>
        <v>4</v>
      </c>
      <c r="W190" s="4">
        <f t="shared" si="27"/>
        <v>2.25</v>
      </c>
      <c r="X190" s="4">
        <f t="shared" si="28"/>
        <v>1.25</v>
      </c>
      <c r="Y190">
        <v>0</v>
      </c>
      <c r="Z190" t="s">
        <v>352</v>
      </c>
      <c r="AA190" t="s">
        <v>361</v>
      </c>
    </row>
    <row r="191" spans="1:27" x14ac:dyDescent="0.25">
      <c r="A191" s="4" t="s">
        <v>7</v>
      </c>
      <c r="B191" s="4" t="str">
        <f t="shared" si="20"/>
        <v>U</v>
      </c>
      <c r="C191" s="4" t="s">
        <v>3</v>
      </c>
      <c r="D191" s="4" t="str">
        <f t="shared" si="21"/>
        <v>D</v>
      </c>
      <c r="E191" s="4" t="s">
        <v>135</v>
      </c>
      <c r="F191" s="4" t="str">
        <f t="shared" si="22"/>
        <v>Was</v>
      </c>
      <c r="G191" s="4" t="s">
        <v>228</v>
      </c>
      <c r="H191" s="4" t="s">
        <v>115</v>
      </c>
      <c r="I191" s="4" t="s">
        <v>282</v>
      </c>
      <c r="J191" s="4" t="str">
        <f t="shared" si="29"/>
        <v>(D:U) Waste rock removal and storage during construction of mine access (adit/shaft/incline): Spillage: during explosive preparation - SW quality/Hydrocarbons</v>
      </c>
      <c r="K191" s="6">
        <v>3</v>
      </c>
      <c r="L191" s="6">
        <v>4</v>
      </c>
      <c r="M191" s="4" t="s">
        <v>310</v>
      </c>
      <c r="N191" s="6">
        <v>-1.5</v>
      </c>
      <c r="O191" s="6">
        <v>0</v>
      </c>
      <c r="P191" s="4" t="s">
        <v>323</v>
      </c>
      <c r="Q191" s="5">
        <v>-0.5</v>
      </c>
      <c r="R191" s="5">
        <v>-0.5</v>
      </c>
      <c r="S191" s="5">
        <f t="shared" si="23"/>
        <v>1</v>
      </c>
      <c r="T191" s="5">
        <f t="shared" si="24"/>
        <v>3.5</v>
      </c>
      <c r="U191" s="7">
        <f t="shared" si="25"/>
        <v>1.5</v>
      </c>
      <c r="V191" s="7">
        <f t="shared" si="26"/>
        <v>4</v>
      </c>
      <c r="W191" s="4">
        <f t="shared" si="27"/>
        <v>2.25</v>
      </c>
      <c r="X191" s="4">
        <f t="shared" si="28"/>
        <v>1.25</v>
      </c>
      <c r="Y191">
        <v>0</v>
      </c>
      <c r="Z191" t="s">
        <v>352</v>
      </c>
      <c r="AA191" t="s">
        <v>365</v>
      </c>
    </row>
    <row r="192" spans="1:27" x14ac:dyDescent="0.25">
      <c r="A192" s="4" t="s">
        <v>6</v>
      </c>
      <c r="B192" s="4" t="str">
        <f t="shared" si="20"/>
        <v>O</v>
      </c>
      <c r="C192" s="4" t="s">
        <v>1</v>
      </c>
      <c r="D192" s="4" t="str">
        <f t="shared" si="21"/>
        <v>E</v>
      </c>
      <c r="E192" s="4" t="s">
        <v>209</v>
      </c>
      <c r="F192" s="4" t="str">
        <f t="shared" si="22"/>
        <v>Sur</v>
      </c>
      <c r="G192" s="4" t="s">
        <v>78</v>
      </c>
      <c r="H192" s="4" t="s">
        <v>239</v>
      </c>
      <c r="I192" s="4" t="s">
        <v>259</v>
      </c>
      <c r="J192" s="4" t="str">
        <f t="shared" si="29"/>
        <v>(E:O) Surface water and mud storage and evaporation: Overflow and/or loss of containment - GW quality, SW quality/TSS, Drilling mud products, TDS</v>
      </c>
      <c r="K192" s="6">
        <v>3</v>
      </c>
      <c r="L192" s="6">
        <v>4</v>
      </c>
      <c r="M192" s="4" t="s">
        <v>314</v>
      </c>
      <c r="N192" s="6">
        <v>-1.5</v>
      </c>
      <c r="O192" s="6">
        <v>-0.5</v>
      </c>
      <c r="P192" s="4" t="s">
        <v>324</v>
      </c>
      <c r="Q192" s="5">
        <v>-0.5</v>
      </c>
      <c r="R192" s="5">
        <v>0</v>
      </c>
      <c r="S192" s="5">
        <f t="shared" si="23"/>
        <v>1</v>
      </c>
      <c r="T192" s="5">
        <f t="shared" si="24"/>
        <v>3.5</v>
      </c>
      <c r="U192" s="7">
        <f t="shared" si="25"/>
        <v>1.5</v>
      </c>
      <c r="V192" s="7">
        <f t="shared" si="26"/>
        <v>3.5</v>
      </c>
      <c r="W192" s="4">
        <f t="shared" si="27"/>
        <v>2.25</v>
      </c>
      <c r="X192" s="4">
        <f t="shared" si="28"/>
        <v>1.25</v>
      </c>
      <c r="Y192">
        <v>1</v>
      </c>
      <c r="Z192" t="s">
        <v>357</v>
      </c>
      <c r="AA192" t="s">
        <v>363</v>
      </c>
    </row>
    <row r="193" spans="1:27" x14ac:dyDescent="0.25">
      <c r="A193" s="4" t="s">
        <v>7</v>
      </c>
      <c r="B193" s="4" t="str">
        <f t="shared" si="20"/>
        <v>U</v>
      </c>
      <c r="C193" s="4" t="s">
        <v>3</v>
      </c>
      <c r="D193" s="4" t="str">
        <f t="shared" si="21"/>
        <v>D</v>
      </c>
      <c r="E193" s="4" t="s">
        <v>212</v>
      </c>
      <c r="F193" s="4" t="str">
        <f t="shared" si="22"/>
        <v>Gas</v>
      </c>
      <c r="G193" s="4" t="s">
        <v>136</v>
      </c>
      <c r="H193" s="4" t="s">
        <v>239</v>
      </c>
      <c r="I193" s="4" t="s">
        <v>259</v>
      </c>
      <c r="J193" s="4" t="str">
        <f t="shared" si="29"/>
        <v>(D:U) Gas pre-drainage, surface to inseam: Surface water and mud storage and evaporation: Overflow and/or loss of containment of water/mud storage - GW quality, SW quality/TSS, Drilling mud products, TDS</v>
      </c>
      <c r="K193" s="6">
        <v>3</v>
      </c>
      <c r="L193" s="6">
        <v>4</v>
      </c>
      <c r="M193" s="4" t="s">
        <v>314</v>
      </c>
      <c r="N193" s="6">
        <v>-1.5</v>
      </c>
      <c r="O193" s="6">
        <v>-0.5</v>
      </c>
      <c r="P193" s="4" t="s">
        <v>324</v>
      </c>
      <c r="Q193" s="5">
        <v>-0.5</v>
      </c>
      <c r="R193" s="5">
        <v>0</v>
      </c>
      <c r="S193" s="5">
        <f t="shared" si="23"/>
        <v>1</v>
      </c>
      <c r="T193" s="5">
        <f t="shared" si="24"/>
        <v>3.5</v>
      </c>
      <c r="U193" s="7">
        <f t="shared" si="25"/>
        <v>1.5</v>
      </c>
      <c r="V193" s="7">
        <f t="shared" si="26"/>
        <v>3.5</v>
      </c>
      <c r="W193" s="4">
        <f t="shared" si="27"/>
        <v>2.25</v>
      </c>
      <c r="X193" s="4">
        <f t="shared" si="28"/>
        <v>1.25</v>
      </c>
      <c r="Y193">
        <v>1</v>
      </c>
      <c r="Z193" t="s">
        <v>352</v>
      </c>
      <c r="AA193" t="s">
        <v>355</v>
      </c>
    </row>
    <row r="194" spans="1:27" x14ac:dyDescent="0.25">
      <c r="A194" s="4" t="s">
        <v>7</v>
      </c>
      <c r="B194" s="4" t="str">
        <f t="shared" ref="B194:B240" si="30">LEFT(A194,1)</f>
        <v>U</v>
      </c>
      <c r="C194" s="4" t="s">
        <v>3</v>
      </c>
      <c r="D194" s="4" t="str">
        <f t="shared" ref="D194:D240" si="31">LEFT(C194,1)</f>
        <v>D</v>
      </c>
      <c r="E194" s="4" t="s">
        <v>210</v>
      </c>
      <c r="F194" s="4" t="str">
        <f t="shared" ref="F194:F240" si="32">LEFT(E194,3)</f>
        <v>Min</v>
      </c>
      <c r="G194" s="4" t="s">
        <v>136</v>
      </c>
      <c r="H194" s="4" t="s">
        <v>239</v>
      </c>
      <c r="I194" s="4" t="s">
        <v>259</v>
      </c>
      <c r="J194" s="4" t="str">
        <f t="shared" si="29"/>
        <v>(D:U) Mine dewatering drilling: Surface water and mud storage and evaporation: Overflow and/or loss of containment of water/mud storage - GW quality, SW quality/TSS, Drilling mud products, TDS</v>
      </c>
      <c r="K194" s="6">
        <v>3</v>
      </c>
      <c r="L194" s="6">
        <v>4</v>
      </c>
      <c r="M194" s="4" t="s">
        <v>314</v>
      </c>
      <c r="N194" s="6">
        <v>-1.5</v>
      </c>
      <c r="O194" s="6">
        <v>-0.5</v>
      </c>
      <c r="P194" s="4" t="s">
        <v>324</v>
      </c>
      <c r="Q194" s="5">
        <v>-0.5</v>
      </c>
      <c r="R194" s="5">
        <v>0</v>
      </c>
      <c r="S194" s="5">
        <f t="shared" ref="S194:S240" si="33">K194+N194+Q194</f>
        <v>1</v>
      </c>
      <c r="T194" s="5">
        <f t="shared" ref="T194:T240" si="34">L194+O194+R194</f>
        <v>3.5</v>
      </c>
      <c r="U194" s="7">
        <f t="shared" ref="U194:U240" si="35">$K194+$N194</f>
        <v>1.5</v>
      </c>
      <c r="V194" s="7">
        <f t="shared" ref="V194:V240" si="36">$L194+$O194</f>
        <v>3.5</v>
      </c>
      <c r="W194" s="4">
        <f t="shared" ref="W194:W240" si="37">T194-(T194-S194)/2</f>
        <v>2.25</v>
      </c>
      <c r="X194" s="4">
        <f t="shared" ref="X194:X240" si="38">(T194-S194)/2</f>
        <v>1.25</v>
      </c>
      <c r="Y194">
        <v>1</v>
      </c>
      <c r="Z194" t="s">
        <v>352</v>
      </c>
      <c r="AA194" t="s">
        <v>355</v>
      </c>
    </row>
    <row r="195" spans="1:27" x14ac:dyDescent="0.25">
      <c r="A195" s="4" t="s">
        <v>7</v>
      </c>
      <c r="B195" s="4" t="str">
        <f t="shared" si="30"/>
        <v>U</v>
      </c>
      <c r="C195" s="4" t="s">
        <v>1</v>
      </c>
      <c r="D195" s="4" t="str">
        <f t="shared" si="31"/>
        <v>E</v>
      </c>
      <c r="E195" s="4" t="s">
        <v>209</v>
      </c>
      <c r="F195" s="4" t="str">
        <f t="shared" si="32"/>
        <v>Sur</v>
      </c>
      <c r="G195" s="4" t="s">
        <v>78</v>
      </c>
      <c r="H195" s="4" t="s">
        <v>239</v>
      </c>
      <c r="I195" s="4" t="s">
        <v>259</v>
      </c>
      <c r="J195" s="4" t="str">
        <f t="shared" ref="J195:J240" si="39">"("&amp;D195&amp;":"&amp;B195&amp;") "&amp;E195&amp;": "&amp;G195&amp;" - "&amp;H195&amp;"/"&amp;I195</f>
        <v>(E:U) Surface water and mud storage and evaporation: Overflow and/or loss of containment - GW quality, SW quality/TSS, Drilling mud products, TDS</v>
      </c>
      <c r="K195" s="6">
        <v>3</v>
      </c>
      <c r="L195" s="6">
        <v>4</v>
      </c>
      <c r="M195" s="4" t="s">
        <v>314</v>
      </c>
      <c r="N195" s="6">
        <v>-1.5</v>
      </c>
      <c r="O195" s="6">
        <v>-0.5</v>
      </c>
      <c r="P195" s="4" t="s">
        <v>324</v>
      </c>
      <c r="Q195" s="5">
        <v>-0.5</v>
      </c>
      <c r="R195" s="5">
        <v>0</v>
      </c>
      <c r="S195" s="5">
        <f t="shared" si="33"/>
        <v>1</v>
      </c>
      <c r="T195" s="5">
        <f t="shared" si="34"/>
        <v>3.5</v>
      </c>
      <c r="U195" s="7">
        <f t="shared" si="35"/>
        <v>1.5</v>
      </c>
      <c r="V195" s="7">
        <f t="shared" si="36"/>
        <v>3.5</v>
      </c>
      <c r="W195" s="4">
        <f t="shared" si="37"/>
        <v>2.25</v>
      </c>
      <c r="X195" s="4">
        <f t="shared" si="38"/>
        <v>1.25</v>
      </c>
      <c r="Y195">
        <v>1</v>
      </c>
      <c r="Z195" t="s">
        <v>352</v>
      </c>
      <c r="AA195" t="s">
        <v>355</v>
      </c>
    </row>
    <row r="196" spans="1:27" x14ac:dyDescent="0.25">
      <c r="A196" s="4" t="s">
        <v>7</v>
      </c>
      <c r="B196" s="4" t="str">
        <f t="shared" si="30"/>
        <v>U</v>
      </c>
      <c r="C196" s="4" t="s">
        <v>2</v>
      </c>
      <c r="D196" s="4" t="str">
        <f t="shared" si="31"/>
        <v>P</v>
      </c>
      <c r="E196" s="4" t="s">
        <v>211</v>
      </c>
      <c r="F196" s="4" t="str">
        <f t="shared" si="32"/>
        <v>Gas</v>
      </c>
      <c r="G196" s="4" t="s">
        <v>136</v>
      </c>
      <c r="H196" s="4" t="s">
        <v>239</v>
      </c>
      <c r="I196" s="4" t="s">
        <v>259</v>
      </c>
      <c r="J196" s="4" t="str">
        <f t="shared" si="39"/>
        <v>(P:U) Gas post-drainage, surface to goaf: Surface water and mud storage and evaporation: Overflow and/or loss of containment of water/mud storage - GW quality, SW quality/TSS, Drilling mud products, TDS</v>
      </c>
      <c r="K196" s="6">
        <v>3</v>
      </c>
      <c r="L196" s="6">
        <v>4</v>
      </c>
      <c r="M196" s="4" t="s">
        <v>314</v>
      </c>
      <c r="N196" s="6">
        <v>-1.5</v>
      </c>
      <c r="O196" s="6">
        <v>-0.5</v>
      </c>
      <c r="P196" s="4" t="s">
        <v>324</v>
      </c>
      <c r="Q196" s="5">
        <v>-0.5</v>
      </c>
      <c r="R196" s="5">
        <v>0</v>
      </c>
      <c r="S196" s="5">
        <f t="shared" si="33"/>
        <v>1</v>
      </c>
      <c r="T196" s="5">
        <f t="shared" si="34"/>
        <v>3.5</v>
      </c>
      <c r="U196" s="7">
        <f t="shared" si="35"/>
        <v>1.5</v>
      </c>
      <c r="V196" s="7">
        <f t="shared" si="36"/>
        <v>3.5</v>
      </c>
      <c r="W196" s="4">
        <f t="shared" si="37"/>
        <v>2.25</v>
      </c>
      <c r="X196" s="4">
        <f t="shared" si="38"/>
        <v>1.25</v>
      </c>
      <c r="Y196">
        <v>1</v>
      </c>
      <c r="Z196" t="s">
        <v>352</v>
      </c>
      <c r="AA196" t="s">
        <v>355</v>
      </c>
    </row>
    <row r="197" spans="1:27" x14ac:dyDescent="0.25">
      <c r="A197" s="4" t="s">
        <v>6</v>
      </c>
      <c r="B197" s="4" t="str">
        <f t="shared" si="30"/>
        <v>O</v>
      </c>
      <c r="C197" s="4" t="s">
        <v>1</v>
      </c>
      <c r="D197" s="4" t="str">
        <f t="shared" si="31"/>
        <v>E</v>
      </c>
      <c r="E197" s="4" t="s">
        <v>12</v>
      </c>
      <c r="F197" s="4" t="str">
        <f t="shared" si="32"/>
        <v>Gro</v>
      </c>
      <c r="G197" s="4" t="s">
        <v>58</v>
      </c>
      <c r="H197" s="4" t="s">
        <v>115</v>
      </c>
      <c r="I197" s="4" t="s">
        <v>61</v>
      </c>
      <c r="J197" s="4" t="str">
        <f t="shared" si="39"/>
        <v>(E:O) Ground-based geophysics: Soil erosion following heavy rainfall - SW quality/TSS</v>
      </c>
      <c r="K197" s="6">
        <v>3</v>
      </c>
      <c r="L197" s="6">
        <v>4</v>
      </c>
      <c r="M197" s="4" t="s">
        <v>315</v>
      </c>
      <c r="N197" s="6">
        <v>-2.5</v>
      </c>
      <c r="O197" s="6">
        <v>-0.5</v>
      </c>
      <c r="P197" s="4" t="s">
        <v>65</v>
      </c>
      <c r="Q197" s="5">
        <v>0</v>
      </c>
      <c r="R197" s="5">
        <v>0</v>
      </c>
      <c r="S197" s="5">
        <f t="shared" si="33"/>
        <v>0.5</v>
      </c>
      <c r="T197" s="5">
        <f t="shared" si="34"/>
        <v>3.5</v>
      </c>
      <c r="U197" s="7">
        <f t="shared" si="35"/>
        <v>0.5</v>
      </c>
      <c r="V197" s="7">
        <f t="shared" si="36"/>
        <v>3.5</v>
      </c>
      <c r="W197" s="4">
        <f t="shared" si="37"/>
        <v>2</v>
      </c>
      <c r="X197" s="4">
        <f t="shared" si="38"/>
        <v>1.5</v>
      </c>
      <c r="Y197">
        <v>1</v>
      </c>
      <c r="Z197" t="s">
        <v>352</v>
      </c>
      <c r="AA197" t="s">
        <v>358</v>
      </c>
    </row>
    <row r="198" spans="1:27" x14ac:dyDescent="0.25">
      <c r="A198" s="4" t="s">
        <v>6</v>
      </c>
      <c r="B198" s="4" t="str">
        <f t="shared" si="30"/>
        <v>O</v>
      </c>
      <c r="C198" s="4" t="s">
        <v>1</v>
      </c>
      <c r="D198" s="4" t="str">
        <f t="shared" si="31"/>
        <v>E</v>
      </c>
      <c r="E198" s="4" t="s">
        <v>205</v>
      </c>
      <c r="F198" s="4" t="str">
        <f t="shared" si="32"/>
        <v>Sit</v>
      </c>
      <c r="G198" s="4" t="s">
        <v>85</v>
      </c>
      <c r="H198" s="4" t="s">
        <v>115</v>
      </c>
      <c r="I198" s="4" t="s">
        <v>259</v>
      </c>
      <c r="J198" s="4" t="str">
        <f t="shared" si="39"/>
        <v>(E:O) Site clean-up and rehabilitation: Mud and drill cutting spillage - SW quality/TSS, Drilling mud products, TDS</v>
      </c>
      <c r="K198" s="6">
        <v>3</v>
      </c>
      <c r="L198" s="6">
        <v>4</v>
      </c>
      <c r="M198" s="4" t="s">
        <v>310</v>
      </c>
      <c r="N198" s="6">
        <v>-1.5</v>
      </c>
      <c r="O198" s="6">
        <v>-0.5</v>
      </c>
      <c r="P198" s="4" t="s">
        <v>321</v>
      </c>
      <c r="Q198" s="5">
        <v>-0.5</v>
      </c>
      <c r="R198" s="5">
        <v>-0.5</v>
      </c>
      <c r="S198" s="5">
        <f t="shared" si="33"/>
        <v>1</v>
      </c>
      <c r="T198" s="5">
        <f t="shared" si="34"/>
        <v>3</v>
      </c>
      <c r="U198" s="7">
        <f t="shared" si="35"/>
        <v>1.5</v>
      </c>
      <c r="V198" s="7">
        <f t="shared" si="36"/>
        <v>3.5</v>
      </c>
      <c r="W198" s="4">
        <f t="shared" si="37"/>
        <v>2</v>
      </c>
      <c r="X198" s="4">
        <f t="shared" si="38"/>
        <v>1</v>
      </c>
      <c r="Y198">
        <v>0</v>
      </c>
      <c r="Z198" t="s">
        <v>352</v>
      </c>
      <c r="AA198" t="s">
        <v>361</v>
      </c>
    </row>
    <row r="199" spans="1:27" x14ac:dyDescent="0.25">
      <c r="A199" s="4" t="s">
        <v>7</v>
      </c>
      <c r="B199" s="4" t="str">
        <f t="shared" si="30"/>
        <v>U</v>
      </c>
      <c r="C199" s="4" t="s">
        <v>1</v>
      </c>
      <c r="D199" s="4" t="str">
        <f t="shared" si="31"/>
        <v>E</v>
      </c>
      <c r="E199" s="4" t="s">
        <v>205</v>
      </c>
      <c r="F199" s="4" t="str">
        <f t="shared" si="32"/>
        <v>Sit</v>
      </c>
      <c r="G199" s="4" t="s">
        <v>85</v>
      </c>
      <c r="H199" s="4" t="s">
        <v>115</v>
      </c>
      <c r="I199" s="4" t="s">
        <v>259</v>
      </c>
      <c r="J199" s="4" t="str">
        <f t="shared" si="39"/>
        <v>(E:U) Site clean-up and rehabilitation: Mud and drill cutting spillage - SW quality/TSS, Drilling mud products, TDS</v>
      </c>
      <c r="K199" s="6">
        <v>3</v>
      </c>
      <c r="L199" s="6">
        <v>4</v>
      </c>
      <c r="M199" s="4" t="s">
        <v>310</v>
      </c>
      <c r="N199" s="6">
        <v>-1.5</v>
      </c>
      <c r="O199" s="6">
        <v>-0.5</v>
      </c>
      <c r="P199" s="4" t="s">
        <v>321</v>
      </c>
      <c r="Q199" s="5">
        <v>-0.5</v>
      </c>
      <c r="R199" s="5">
        <v>-0.5</v>
      </c>
      <c r="S199" s="5">
        <f t="shared" si="33"/>
        <v>1</v>
      </c>
      <c r="T199" s="5">
        <f t="shared" si="34"/>
        <v>3</v>
      </c>
      <c r="U199" s="7">
        <f t="shared" si="35"/>
        <v>1.5</v>
      </c>
      <c r="V199" s="7">
        <f t="shared" si="36"/>
        <v>3.5</v>
      </c>
      <c r="W199" s="4">
        <f t="shared" si="37"/>
        <v>2</v>
      </c>
      <c r="X199" s="4">
        <f t="shared" si="38"/>
        <v>1</v>
      </c>
      <c r="Y199">
        <v>0</v>
      </c>
      <c r="Z199" t="s">
        <v>352</v>
      </c>
      <c r="AA199" t="s">
        <v>361</v>
      </c>
    </row>
    <row r="200" spans="1:27" x14ac:dyDescent="0.25">
      <c r="A200" s="4" t="s">
        <v>7</v>
      </c>
      <c r="B200" s="4" t="str">
        <f t="shared" si="30"/>
        <v>U</v>
      </c>
      <c r="C200" s="4" t="s">
        <v>2</v>
      </c>
      <c r="D200" s="4" t="str">
        <f t="shared" si="31"/>
        <v>P</v>
      </c>
      <c r="E200" s="4" t="s">
        <v>206</v>
      </c>
      <c r="F200" s="4" t="str">
        <f t="shared" si="32"/>
        <v>Gas</v>
      </c>
      <c r="G200" s="4" t="s">
        <v>85</v>
      </c>
      <c r="H200" s="4" t="s">
        <v>115</v>
      </c>
      <c r="I200" s="4" t="s">
        <v>259</v>
      </c>
      <c r="J200" s="4" t="str">
        <f t="shared" si="39"/>
        <v>(P:U) Gas post-drainage, surface to goaf: site clean-up and rehabilitation: Mud and drill cutting spillage - SW quality/TSS, Drilling mud products, TDS</v>
      </c>
      <c r="K200" s="6">
        <v>3</v>
      </c>
      <c r="L200" s="6">
        <v>4</v>
      </c>
      <c r="M200" s="4" t="s">
        <v>310</v>
      </c>
      <c r="N200" s="6">
        <v>-1.5</v>
      </c>
      <c r="O200" s="6">
        <v>-0.5</v>
      </c>
      <c r="P200" s="4" t="s">
        <v>321</v>
      </c>
      <c r="Q200" s="5">
        <v>-0.5</v>
      </c>
      <c r="R200" s="5">
        <v>-0.5</v>
      </c>
      <c r="S200" s="5">
        <f t="shared" si="33"/>
        <v>1</v>
      </c>
      <c r="T200" s="5">
        <f t="shared" si="34"/>
        <v>3</v>
      </c>
      <c r="U200" s="7">
        <f t="shared" si="35"/>
        <v>1.5</v>
      </c>
      <c r="V200" s="7">
        <f t="shared" si="36"/>
        <v>3.5</v>
      </c>
      <c r="W200" s="4">
        <f t="shared" si="37"/>
        <v>2</v>
      </c>
      <c r="X200" s="4">
        <f t="shared" si="38"/>
        <v>1</v>
      </c>
      <c r="Y200">
        <v>0</v>
      </c>
      <c r="Z200" t="s">
        <v>352</v>
      </c>
      <c r="AA200" t="s">
        <v>361</v>
      </c>
    </row>
    <row r="201" spans="1:27" x14ac:dyDescent="0.25">
      <c r="A201" s="4" t="s">
        <v>7</v>
      </c>
      <c r="B201" s="4" t="str">
        <f t="shared" si="30"/>
        <v>U</v>
      </c>
      <c r="C201" s="4" t="s">
        <v>3</v>
      </c>
      <c r="D201" s="4" t="str">
        <f t="shared" si="31"/>
        <v>D</v>
      </c>
      <c r="E201" s="4" t="s">
        <v>185</v>
      </c>
      <c r="F201" s="4" t="str">
        <f t="shared" si="32"/>
        <v>Min</v>
      </c>
      <c r="G201" s="4" t="s">
        <v>58</v>
      </c>
      <c r="H201" s="4" t="s">
        <v>115</v>
      </c>
      <c r="I201" s="4" t="s">
        <v>61</v>
      </c>
      <c r="J201" s="4" t="str">
        <f t="shared" si="39"/>
        <v>(D:U) Mine dewatering drilling: site preparation: Soil erosion following heavy rainfall - SW quality/TSS</v>
      </c>
      <c r="K201" s="6">
        <v>3</v>
      </c>
      <c r="L201" s="6">
        <v>4</v>
      </c>
      <c r="M201" s="4" t="s">
        <v>315</v>
      </c>
      <c r="N201" s="6">
        <v>-2</v>
      </c>
      <c r="O201" s="6">
        <v>-1</v>
      </c>
      <c r="P201" s="4" t="s">
        <v>323</v>
      </c>
      <c r="Q201" s="5">
        <v>0</v>
      </c>
      <c r="R201" s="5">
        <v>0</v>
      </c>
      <c r="S201" s="5">
        <f t="shared" si="33"/>
        <v>1</v>
      </c>
      <c r="T201" s="5">
        <f t="shared" si="34"/>
        <v>3</v>
      </c>
      <c r="U201" s="7">
        <f t="shared" si="35"/>
        <v>1</v>
      </c>
      <c r="V201" s="7">
        <f t="shared" si="36"/>
        <v>3</v>
      </c>
      <c r="W201" s="4">
        <f t="shared" si="37"/>
        <v>2</v>
      </c>
      <c r="X201" s="4">
        <f t="shared" si="38"/>
        <v>1</v>
      </c>
      <c r="Y201">
        <v>1</v>
      </c>
      <c r="Z201" t="s">
        <v>352</v>
      </c>
      <c r="AA201" t="s">
        <v>358</v>
      </c>
    </row>
    <row r="202" spans="1:27" x14ac:dyDescent="0.25">
      <c r="A202" s="4" t="s">
        <v>7</v>
      </c>
      <c r="B202" s="4" t="str">
        <f t="shared" si="30"/>
        <v>U</v>
      </c>
      <c r="C202" s="4" t="s">
        <v>1</v>
      </c>
      <c r="D202" s="4" t="str">
        <f t="shared" si="31"/>
        <v>E</v>
      </c>
      <c r="E202" s="4" t="s">
        <v>11</v>
      </c>
      <c r="F202" s="4" t="str">
        <f t="shared" si="32"/>
        <v>Dri</v>
      </c>
      <c r="G202" s="4" t="s">
        <v>71</v>
      </c>
      <c r="H202" s="4" t="s">
        <v>292</v>
      </c>
      <c r="I202" s="4" t="s">
        <v>292</v>
      </c>
      <c r="J202" s="4" t="str">
        <f t="shared" si="39"/>
        <v>(E:U) Drilling and coring: Accidental intersection of artesian aquifer - change in GW pressure/change in GW pressure</v>
      </c>
      <c r="K202" s="6">
        <v>3</v>
      </c>
      <c r="L202" s="6">
        <v>4</v>
      </c>
      <c r="M202" s="4" t="s">
        <v>318</v>
      </c>
      <c r="N202" s="6">
        <v>-2</v>
      </c>
      <c r="O202" s="6">
        <v>-1</v>
      </c>
      <c r="P202" s="4" t="s">
        <v>323</v>
      </c>
      <c r="Q202" s="5">
        <v>-0.5</v>
      </c>
      <c r="R202" s="5">
        <v>0</v>
      </c>
      <c r="S202" s="5">
        <f t="shared" si="33"/>
        <v>0.5</v>
      </c>
      <c r="T202" s="5">
        <f t="shared" si="34"/>
        <v>3</v>
      </c>
      <c r="U202" s="7">
        <f t="shared" si="35"/>
        <v>1</v>
      </c>
      <c r="V202" s="7">
        <f t="shared" si="36"/>
        <v>3</v>
      </c>
      <c r="W202" s="4">
        <f t="shared" si="37"/>
        <v>1.75</v>
      </c>
      <c r="X202" s="4">
        <f t="shared" si="38"/>
        <v>1.25</v>
      </c>
      <c r="Y202">
        <v>0</v>
      </c>
      <c r="Z202" t="s">
        <v>352</v>
      </c>
      <c r="AA202" t="s">
        <v>359</v>
      </c>
    </row>
    <row r="203" spans="1:27" x14ac:dyDescent="0.25">
      <c r="A203" s="4" t="s">
        <v>7</v>
      </c>
      <c r="B203" s="4" t="str">
        <f t="shared" si="30"/>
        <v>U</v>
      </c>
      <c r="C203" s="4" t="s">
        <v>3</v>
      </c>
      <c r="D203" s="4" t="str">
        <f t="shared" si="31"/>
        <v>D</v>
      </c>
      <c r="E203" s="4" t="s">
        <v>135</v>
      </c>
      <c r="F203" s="4" t="str">
        <f t="shared" si="32"/>
        <v>Was</v>
      </c>
      <c r="G203" s="4" t="s">
        <v>215</v>
      </c>
      <c r="H203" s="4" t="s">
        <v>239</v>
      </c>
      <c r="I203" s="4" t="s">
        <v>256</v>
      </c>
      <c r="J203" s="4" t="str">
        <f t="shared" si="39"/>
        <v>(D:U) Waste rock removal and storage during construction of mine access (adit/shaft/incline): Fire: storage - GW quality, SW quality/TSS, Pollutants (e.g. metals/trace elements/sulfides/phosphorous)</v>
      </c>
      <c r="K203" s="6">
        <v>3</v>
      </c>
      <c r="L203" s="6">
        <v>4</v>
      </c>
      <c r="M203" s="4" t="s">
        <v>95</v>
      </c>
      <c r="N203" s="6">
        <v>-2</v>
      </c>
      <c r="O203" s="6">
        <v>-1</v>
      </c>
      <c r="P203" s="4" t="s">
        <v>323</v>
      </c>
      <c r="Q203" s="5">
        <v>-0.5</v>
      </c>
      <c r="R203" s="5">
        <v>0</v>
      </c>
      <c r="S203" s="5">
        <f t="shared" si="33"/>
        <v>0.5</v>
      </c>
      <c r="T203" s="5">
        <f t="shared" si="34"/>
        <v>3</v>
      </c>
      <c r="U203" s="7">
        <f t="shared" si="35"/>
        <v>1</v>
      </c>
      <c r="V203" s="7">
        <f t="shared" si="36"/>
        <v>3</v>
      </c>
      <c r="W203" s="4">
        <f t="shared" si="37"/>
        <v>1.75</v>
      </c>
      <c r="X203" s="4">
        <f t="shared" si="38"/>
        <v>1.25</v>
      </c>
      <c r="Y203">
        <v>0</v>
      </c>
      <c r="Z203" t="s">
        <v>352</v>
      </c>
      <c r="AA203" t="s">
        <v>92</v>
      </c>
    </row>
    <row r="204" spans="1:27" x14ac:dyDescent="0.25">
      <c r="A204" s="4" t="s">
        <v>7</v>
      </c>
      <c r="B204" s="4" t="str">
        <f t="shared" si="30"/>
        <v>U</v>
      </c>
      <c r="C204" s="4" t="s">
        <v>3</v>
      </c>
      <c r="D204" s="4" t="str">
        <f t="shared" si="31"/>
        <v>D</v>
      </c>
      <c r="E204" s="4" t="s">
        <v>130</v>
      </c>
      <c r="F204" s="4" t="str">
        <f t="shared" si="32"/>
        <v>Min</v>
      </c>
      <c r="G204" s="4" t="s">
        <v>92</v>
      </c>
      <c r="H204" s="4" t="s">
        <v>114</v>
      </c>
      <c r="I204" s="4" t="s">
        <v>256</v>
      </c>
      <c r="J204" s="4" t="str">
        <f t="shared" si="39"/>
        <v>(D:U) Mine access (adit / incline) construction: Fire - GW quality/TSS, Pollutants (e.g. metals/trace elements/sulfides/phosphorous)</v>
      </c>
      <c r="K204" s="6">
        <v>3</v>
      </c>
      <c r="L204" s="6">
        <v>4</v>
      </c>
      <c r="M204" s="4" t="s">
        <v>313</v>
      </c>
      <c r="N204" s="6">
        <v>-2</v>
      </c>
      <c r="O204" s="6">
        <v>-1</v>
      </c>
      <c r="P204" s="4" t="s">
        <v>323</v>
      </c>
      <c r="Q204" s="5">
        <v>-0.5</v>
      </c>
      <c r="R204" s="5">
        <v>0</v>
      </c>
      <c r="S204" s="5">
        <f t="shared" si="33"/>
        <v>0.5</v>
      </c>
      <c r="T204" s="5">
        <f t="shared" si="34"/>
        <v>3</v>
      </c>
      <c r="U204" s="7">
        <f t="shared" si="35"/>
        <v>1</v>
      </c>
      <c r="V204" s="7">
        <f t="shared" si="36"/>
        <v>3</v>
      </c>
      <c r="W204" s="4">
        <f t="shared" si="37"/>
        <v>1.75</v>
      </c>
      <c r="X204" s="4">
        <f t="shared" si="38"/>
        <v>1.25</v>
      </c>
      <c r="Y204">
        <v>0</v>
      </c>
      <c r="Z204" t="s">
        <v>352</v>
      </c>
      <c r="AA204" t="s">
        <v>92</v>
      </c>
    </row>
    <row r="205" spans="1:27" x14ac:dyDescent="0.25">
      <c r="A205" s="4" t="s">
        <v>7</v>
      </c>
      <c r="B205" s="4" t="str">
        <f t="shared" si="30"/>
        <v>U</v>
      </c>
      <c r="C205" s="4" t="s">
        <v>3</v>
      </c>
      <c r="D205" s="4" t="str">
        <f t="shared" si="31"/>
        <v>D</v>
      </c>
      <c r="E205" s="4" t="s">
        <v>131</v>
      </c>
      <c r="F205" s="4" t="str">
        <f t="shared" si="32"/>
        <v>Min</v>
      </c>
      <c r="G205" s="4" t="s">
        <v>92</v>
      </c>
      <c r="H205" s="4" t="s">
        <v>239</v>
      </c>
      <c r="I205" s="4" t="s">
        <v>256</v>
      </c>
      <c r="J205" s="4" t="str">
        <f t="shared" si="39"/>
        <v>(D:U) Mine access (shaft / incline) construction: Fire - GW quality, SW quality/TSS, Pollutants (e.g. metals/trace elements/sulfides/phosphorous)</v>
      </c>
      <c r="K205" s="6">
        <v>3</v>
      </c>
      <c r="L205" s="6">
        <v>4</v>
      </c>
      <c r="M205" s="4" t="s">
        <v>313</v>
      </c>
      <c r="N205" s="6">
        <v>-2</v>
      </c>
      <c r="O205" s="6">
        <v>-1</v>
      </c>
      <c r="P205" s="4" t="s">
        <v>323</v>
      </c>
      <c r="Q205" s="5">
        <v>-0.5</v>
      </c>
      <c r="R205" s="5">
        <v>0</v>
      </c>
      <c r="S205" s="5">
        <f t="shared" si="33"/>
        <v>0.5</v>
      </c>
      <c r="T205" s="5">
        <f t="shared" si="34"/>
        <v>3</v>
      </c>
      <c r="U205" s="7">
        <f t="shared" si="35"/>
        <v>1</v>
      </c>
      <c r="V205" s="7">
        <f t="shared" si="36"/>
        <v>3</v>
      </c>
      <c r="W205" s="4">
        <f t="shared" si="37"/>
        <v>1.75</v>
      </c>
      <c r="X205" s="4">
        <f t="shared" si="38"/>
        <v>1.25</v>
      </c>
      <c r="Y205">
        <v>0</v>
      </c>
      <c r="Z205" t="s">
        <v>352</v>
      </c>
      <c r="AA205" t="s">
        <v>92</v>
      </c>
    </row>
    <row r="206" spans="1:27" x14ac:dyDescent="0.25">
      <c r="A206" s="4" t="s">
        <v>7</v>
      </c>
      <c r="B206" s="4" t="str">
        <f t="shared" si="30"/>
        <v>U</v>
      </c>
      <c r="C206" s="4" t="s">
        <v>3</v>
      </c>
      <c r="D206" s="4" t="str">
        <f t="shared" si="31"/>
        <v>D</v>
      </c>
      <c r="E206" s="4" t="s">
        <v>27</v>
      </c>
      <c r="F206" s="4" t="str">
        <f t="shared" si="32"/>
        <v>Ven</v>
      </c>
      <c r="G206" s="4" t="s">
        <v>92</v>
      </c>
      <c r="H206" s="4" t="s">
        <v>239</v>
      </c>
      <c r="I206" s="4" t="s">
        <v>256</v>
      </c>
      <c r="J206" s="4" t="str">
        <f t="shared" si="39"/>
        <v>(D:U) Ventilation shaft construction: Fire - GW quality, SW quality/TSS, Pollutants (e.g. metals/trace elements/sulfides/phosphorous)</v>
      </c>
      <c r="K206" s="6">
        <v>3</v>
      </c>
      <c r="L206" s="6">
        <v>4</v>
      </c>
      <c r="M206" s="4" t="s">
        <v>313</v>
      </c>
      <c r="N206" s="6">
        <v>-2</v>
      </c>
      <c r="O206" s="6">
        <v>-1</v>
      </c>
      <c r="P206" s="4" t="s">
        <v>323</v>
      </c>
      <c r="Q206" s="5">
        <v>-0.5</v>
      </c>
      <c r="R206" s="5">
        <v>0</v>
      </c>
      <c r="S206" s="5">
        <f t="shared" si="33"/>
        <v>0.5</v>
      </c>
      <c r="T206" s="5">
        <f t="shared" si="34"/>
        <v>3</v>
      </c>
      <c r="U206" s="7">
        <f t="shared" si="35"/>
        <v>1</v>
      </c>
      <c r="V206" s="7">
        <f t="shared" si="36"/>
        <v>3</v>
      </c>
      <c r="W206" s="4">
        <f t="shared" si="37"/>
        <v>1.75</v>
      </c>
      <c r="X206" s="4">
        <f t="shared" si="38"/>
        <v>1.25</v>
      </c>
      <c r="Y206">
        <v>0</v>
      </c>
      <c r="Z206" t="s">
        <v>352</v>
      </c>
      <c r="AA206" t="s">
        <v>92</v>
      </c>
    </row>
    <row r="207" spans="1:27" x14ac:dyDescent="0.25">
      <c r="A207" s="4" t="s">
        <v>7</v>
      </c>
      <c r="B207" s="4" t="str">
        <f t="shared" si="30"/>
        <v>U</v>
      </c>
      <c r="C207" s="4" t="s">
        <v>3</v>
      </c>
      <c r="D207" s="4" t="str">
        <f t="shared" si="31"/>
        <v>D</v>
      </c>
      <c r="E207" s="4" t="s">
        <v>88</v>
      </c>
      <c r="F207" s="4" t="str">
        <f t="shared" si="32"/>
        <v>Cre</v>
      </c>
      <c r="G207" s="4" t="s">
        <v>87</v>
      </c>
      <c r="H207" s="4" t="s">
        <v>297</v>
      </c>
      <c r="I207" s="4" t="s">
        <v>62</v>
      </c>
      <c r="J207" s="4" t="str">
        <f t="shared" si="39"/>
        <v>(D:U) Creek line diversion: Change to natural surface drainage - SW directional characteristics, SW volume/quantity, SW quality/TSS, SW flow</v>
      </c>
      <c r="K207" s="6">
        <v>3</v>
      </c>
      <c r="L207" s="6">
        <v>5</v>
      </c>
      <c r="M207" s="4" t="s">
        <v>316</v>
      </c>
      <c r="N207" s="6">
        <v>-2.5</v>
      </c>
      <c r="O207" s="6">
        <v>-1.5</v>
      </c>
      <c r="P207" s="4" t="s">
        <v>323</v>
      </c>
      <c r="Q207" s="5">
        <v>-0.5</v>
      </c>
      <c r="R207" s="5">
        <v>-0.5</v>
      </c>
      <c r="S207" s="5">
        <f t="shared" si="33"/>
        <v>0</v>
      </c>
      <c r="T207" s="5">
        <f t="shared" si="34"/>
        <v>3</v>
      </c>
      <c r="U207" s="7">
        <f t="shared" si="35"/>
        <v>0.5</v>
      </c>
      <c r="V207" s="7">
        <f t="shared" si="36"/>
        <v>3.5</v>
      </c>
      <c r="W207" s="4">
        <f t="shared" si="37"/>
        <v>1.5</v>
      </c>
      <c r="X207" s="4">
        <f t="shared" si="38"/>
        <v>1.5</v>
      </c>
      <c r="Y207">
        <v>1</v>
      </c>
      <c r="Z207" t="s">
        <v>347</v>
      </c>
      <c r="AA207" t="s">
        <v>348</v>
      </c>
    </row>
    <row r="208" spans="1:27" x14ac:dyDescent="0.25">
      <c r="A208" s="4" t="s">
        <v>7</v>
      </c>
      <c r="B208" s="4" t="str">
        <f t="shared" si="30"/>
        <v>U</v>
      </c>
      <c r="C208" s="4" t="s">
        <v>3</v>
      </c>
      <c r="D208" s="4" t="str">
        <f t="shared" si="31"/>
        <v>D</v>
      </c>
      <c r="E208" s="4" t="s">
        <v>207</v>
      </c>
      <c r="F208" s="4" t="str">
        <f t="shared" si="32"/>
        <v>Gas</v>
      </c>
      <c r="G208" s="4" t="s">
        <v>85</v>
      </c>
      <c r="H208" s="4" t="s">
        <v>115</v>
      </c>
      <c r="I208" s="4" t="s">
        <v>259</v>
      </c>
      <c r="J208" s="4" t="str">
        <f t="shared" si="39"/>
        <v>(D:U) Gas pre-drainage, surface to inseam: site clean-up and rehabilitation: Mud and drill cutting spillage - SW quality/TSS, Drilling mud products, TDS</v>
      </c>
      <c r="K208" s="6">
        <v>3</v>
      </c>
      <c r="L208" s="6">
        <v>4</v>
      </c>
      <c r="M208" s="4" t="s">
        <v>310</v>
      </c>
      <c r="N208" s="6">
        <v>-2</v>
      </c>
      <c r="O208" s="6">
        <v>-1</v>
      </c>
      <c r="P208" s="4" t="s">
        <v>321</v>
      </c>
      <c r="Q208" s="5">
        <v>-0.5</v>
      </c>
      <c r="R208" s="5">
        <v>-0.5</v>
      </c>
      <c r="S208" s="5">
        <f t="shared" si="33"/>
        <v>0.5</v>
      </c>
      <c r="T208" s="5">
        <f t="shared" si="34"/>
        <v>2.5</v>
      </c>
      <c r="U208" s="7">
        <f t="shared" si="35"/>
        <v>1</v>
      </c>
      <c r="V208" s="7">
        <f t="shared" si="36"/>
        <v>3</v>
      </c>
      <c r="W208" s="4">
        <f t="shared" si="37"/>
        <v>1.5</v>
      </c>
      <c r="X208" s="4">
        <f t="shared" si="38"/>
        <v>1</v>
      </c>
      <c r="Y208">
        <v>0</v>
      </c>
      <c r="Z208" t="s">
        <v>352</v>
      </c>
      <c r="AA208" t="s">
        <v>359</v>
      </c>
    </row>
    <row r="209" spans="1:27" x14ac:dyDescent="0.25">
      <c r="A209" s="4" t="s">
        <v>7</v>
      </c>
      <c r="B209" s="4" t="str">
        <f t="shared" si="30"/>
        <v>U</v>
      </c>
      <c r="C209" s="4" t="s">
        <v>3</v>
      </c>
      <c r="D209" s="4" t="str">
        <f t="shared" si="31"/>
        <v>D</v>
      </c>
      <c r="E209" s="4" t="s">
        <v>208</v>
      </c>
      <c r="F209" s="4" t="str">
        <f t="shared" si="32"/>
        <v>Min</v>
      </c>
      <c r="G209" s="4" t="s">
        <v>85</v>
      </c>
      <c r="H209" s="4" t="s">
        <v>115</v>
      </c>
      <c r="I209" s="4" t="s">
        <v>259</v>
      </c>
      <c r="J209" s="4" t="str">
        <f t="shared" si="39"/>
        <v>(D:U) Mine dewatering drilling: site clean-up and rehabilitation: Mud and drill cutting spillage - SW quality/TSS, Drilling mud products, TDS</v>
      </c>
      <c r="K209" s="6">
        <v>3</v>
      </c>
      <c r="L209" s="6">
        <v>4</v>
      </c>
      <c r="M209" s="4" t="s">
        <v>310</v>
      </c>
      <c r="N209" s="6">
        <v>-2</v>
      </c>
      <c r="O209" s="6">
        <v>-1</v>
      </c>
      <c r="P209" s="4" t="s">
        <v>321</v>
      </c>
      <c r="Q209" s="5">
        <v>-0.5</v>
      </c>
      <c r="R209" s="5">
        <v>-0.5</v>
      </c>
      <c r="S209" s="5">
        <f t="shared" si="33"/>
        <v>0.5</v>
      </c>
      <c r="T209" s="5">
        <f t="shared" si="34"/>
        <v>2.5</v>
      </c>
      <c r="U209" s="7">
        <f t="shared" si="35"/>
        <v>1</v>
      </c>
      <c r="V209" s="7">
        <f t="shared" si="36"/>
        <v>3</v>
      </c>
      <c r="W209" s="4">
        <f t="shared" si="37"/>
        <v>1.5</v>
      </c>
      <c r="X209" s="4">
        <f t="shared" si="38"/>
        <v>1</v>
      </c>
      <c r="Y209">
        <v>0</v>
      </c>
      <c r="Z209" t="s">
        <v>352</v>
      </c>
      <c r="AA209" t="s">
        <v>359</v>
      </c>
    </row>
    <row r="210" spans="1:27" x14ac:dyDescent="0.25">
      <c r="A210" s="4" t="s">
        <v>7</v>
      </c>
      <c r="B210" s="4" t="str">
        <f t="shared" si="30"/>
        <v>U</v>
      </c>
      <c r="C210" s="4" t="s">
        <v>3</v>
      </c>
      <c r="D210" s="4" t="str">
        <f t="shared" si="31"/>
        <v>D</v>
      </c>
      <c r="E210" s="4" t="s">
        <v>135</v>
      </c>
      <c r="F210" s="4" t="str">
        <f t="shared" si="32"/>
        <v>Was</v>
      </c>
      <c r="G210" s="4" t="s">
        <v>216</v>
      </c>
      <c r="H210" s="4" t="s">
        <v>296</v>
      </c>
      <c r="I210" s="4" t="s">
        <v>94</v>
      </c>
      <c r="J210" s="4" t="str">
        <f t="shared" si="39"/>
        <v>(D:U) Waste rock removal and storage during construction of mine access (adit/shaft/incline): Failure of the storage: slope failure - SW directional characteristics/SW flow</v>
      </c>
      <c r="K210" s="6">
        <v>3</v>
      </c>
      <c r="L210" s="6">
        <v>4</v>
      </c>
      <c r="M210" s="4" t="s">
        <v>318</v>
      </c>
      <c r="N210" s="6">
        <v>-2.5</v>
      </c>
      <c r="O210" s="6">
        <v>-1.5</v>
      </c>
      <c r="P210" s="4" t="s">
        <v>323</v>
      </c>
      <c r="Q210" s="5">
        <v>-0.5</v>
      </c>
      <c r="R210" s="5">
        <v>0</v>
      </c>
      <c r="S210" s="5">
        <f t="shared" si="33"/>
        <v>0</v>
      </c>
      <c r="T210" s="5">
        <f t="shared" si="34"/>
        <v>2.5</v>
      </c>
      <c r="U210" s="7">
        <f t="shared" si="35"/>
        <v>0.5</v>
      </c>
      <c r="V210" s="7">
        <f t="shared" si="36"/>
        <v>2.5</v>
      </c>
      <c r="W210" s="4">
        <f t="shared" si="37"/>
        <v>1.25</v>
      </c>
      <c r="X210" s="4">
        <f t="shared" si="38"/>
        <v>1.25</v>
      </c>
      <c r="Y210">
        <v>1</v>
      </c>
      <c r="Z210" t="s">
        <v>352</v>
      </c>
      <c r="AA210" t="s">
        <v>355</v>
      </c>
    </row>
    <row r="211" spans="1:27" x14ac:dyDescent="0.25">
      <c r="A211" s="4" t="s">
        <v>8</v>
      </c>
      <c r="B211" s="4" t="str">
        <f t="shared" si="30"/>
        <v>S</v>
      </c>
      <c r="C211" s="4" t="s">
        <v>4</v>
      </c>
      <c r="D211" s="4" t="str">
        <f t="shared" si="31"/>
        <v>M</v>
      </c>
      <c r="E211" s="4" t="s">
        <v>52</v>
      </c>
      <c r="F211" s="4" t="str">
        <f t="shared" si="32"/>
        <v>Wat</v>
      </c>
      <c r="G211" s="4" t="s">
        <v>87</v>
      </c>
      <c r="H211" s="4" t="s">
        <v>301</v>
      </c>
      <c r="I211" s="4" t="s">
        <v>62</v>
      </c>
      <c r="J211" s="4" t="str">
        <f t="shared" si="39"/>
        <v>(M:S) Water management structures (dams, levee bunds and diversions): Change to natural surface drainage - SW directional characteristics, SW flow, SW quality/TSS, SW flow</v>
      </c>
      <c r="K211" s="6">
        <v>3</v>
      </c>
      <c r="L211" s="6">
        <v>4</v>
      </c>
      <c r="M211" s="4" t="s">
        <v>318</v>
      </c>
      <c r="N211" s="6">
        <v>-2.5</v>
      </c>
      <c r="O211" s="6">
        <v>-1.5</v>
      </c>
      <c r="P211" s="4" t="s">
        <v>323</v>
      </c>
      <c r="Q211" s="5">
        <v>-0.5</v>
      </c>
      <c r="R211" s="5">
        <v>0</v>
      </c>
      <c r="S211" s="5">
        <f t="shared" si="33"/>
        <v>0</v>
      </c>
      <c r="T211" s="5">
        <f t="shared" si="34"/>
        <v>2.5</v>
      </c>
      <c r="U211" s="7">
        <f t="shared" si="35"/>
        <v>0.5</v>
      </c>
      <c r="V211" s="7">
        <f t="shared" si="36"/>
        <v>2.5</v>
      </c>
      <c r="W211" s="4">
        <f t="shared" si="37"/>
        <v>1.25</v>
      </c>
      <c r="X211" s="4">
        <f t="shared" si="38"/>
        <v>1.25</v>
      </c>
      <c r="Y211">
        <v>0</v>
      </c>
      <c r="Z211" t="s">
        <v>352</v>
      </c>
      <c r="AA211" t="s">
        <v>348</v>
      </c>
    </row>
    <row r="212" spans="1:27" x14ac:dyDescent="0.25">
      <c r="A212" s="4" t="s">
        <v>8</v>
      </c>
      <c r="B212" s="4" t="str">
        <f t="shared" si="30"/>
        <v>S</v>
      </c>
      <c r="C212" s="4" t="s">
        <v>4</v>
      </c>
      <c r="D212" s="4" t="str">
        <f t="shared" si="31"/>
        <v>M</v>
      </c>
      <c r="E212" s="4" t="s">
        <v>52</v>
      </c>
      <c r="F212" s="4" t="str">
        <f t="shared" si="32"/>
        <v>Wat</v>
      </c>
      <c r="G212" s="4" t="s">
        <v>119</v>
      </c>
      <c r="H212" s="4" t="s">
        <v>239</v>
      </c>
      <c r="I212" s="4" t="s">
        <v>251</v>
      </c>
      <c r="J212" s="4" t="str">
        <f t="shared" si="39"/>
        <v>(M:S) Water management structures (dams, levee bunds and diversions): Excessive runoff during closure - GW quality, SW quality/TSS, TDS</v>
      </c>
      <c r="K212" s="6">
        <v>3</v>
      </c>
      <c r="L212" s="6">
        <v>4</v>
      </c>
      <c r="M212" s="4" t="s">
        <v>318</v>
      </c>
      <c r="N212" s="6">
        <v>-2.5</v>
      </c>
      <c r="O212" s="6">
        <v>-1.5</v>
      </c>
      <c r="P212" s="4" t="s">
        <v>323</v>
      </c>
      <c r="Q212" s="5">
        <v>-0.5</v>
      </c>
      <c r="R212" s="5">
        <v>0</v>
      </c>
      <c r="S212" s="5">
        <f t="shared" si="33"/>
        <v>0</v>
      </c>
      <c r="T212" s="5">
        <f t="shared" si="34"/>
        <v>2.5</v>
      </c>
      <c r="U212" s="7">
        <f t="shared" si="35"/>
        <v>0.5</v>
      </c>
      <c r="V212" s="7">
        <f t="shared" si="36"/>
        <v>2.5</v>
      </c>
      <c r="W212" s="4">
        <f t="shared" si="37"/>
        <v>1.25</v>
      </c>
      <c r="X212" s="4">
        <f t="shared" si="38"/>
        <v>1.25</v>
      </c>
      <c r="Y212">
        <v>1</v>
      </c>
      <c r="Z212" t="s">
        <v>352</v>
      </c>
      <c r="AA212" t="s">
        <v>348</v>
      </c>
    </row>
    <row r="213" spans="1:27" x14ac:dyDescent="0.25">
      <c r="A213" s="4" t="s">
        <v>7</v>
      </c>
      <c r="B213" s="4" t="str">
        <f t="shared" si="30"/>
        <v>U</v>
      </c>
      <c r="C213" s="4" t="s">
        <v>3</v>
      </c>
      <c r="D213" s="4" t="str">
        <f t="shared" si="31"/>
        <v>D</v>
      </c>
      <c r="E213" s="4" t="s">
        <v>37</v>
      </c>
      <c r="F213" s="4" t="str">
        <f t="shared" si="32"/>
        <v>Dev</v>
      </c>
      <c r="G213" s="4" t="s">
        <v>60</v>
      </c>
      <c r="H213" s="4" t="s">
        <v>114</v>
      </c>
      <c r="I213" s="4" t="s">
        <v>255</v>
      </c>
      <c r="J213" s="4" t="str">
        <f t="shared" si="39"/>
        <v>(D:U) Development of mine panles (construction of roadways): Impacts of ground support staff - GW quality/Pollutants (e.g. metals/trace elements/sulfides/phosphorous)</v>
      </c>
      <c r="K213" s="6">
        <v>3</v>
      </c>
      <c r="L213" s="6">
        <v>4</v>
      </c>
      <c r="M213" s="4" t="s">
        <v>63</v>
      </c>
      <c r="N213" s="6">
        <v>-3</v>
      </c>
      <c r="O213" s="6">
        <v>-1.5</v>
      </c>
      <c r="P213" s="4" t="s">
        <v>323</v>
      </c>
      <c r="Q213" s="5">
        <v>0</v>
      </c>
      <c r="R213" s="5">
        <v>0</v>
      </c>
      <c r="S213" s="5">
        <f t="shared" si="33"/>
        <v>0</v>
      </c>
      <c r="T213" s="5">
        <f t="shared" si="34"/>
        <v>2.5</v>
      </c>
      <c r="U213" s="7">
        <f t="shared" si="35"/>
        <v>0</v>
      </c>
      <c r="V213" s="7">
        <f t="shared" si="36"/>
        <v>2.5</v>
      </c>
      <c r="W213" s="4">
        <f t="shared" si="37"/>
        <v>1.25</v>
      </c>
      <c r="X213" s="4">
        <f t="shared" si="38"/>
        <v>1.25</v>
      </c>
      <c r="Y213">
        <v>0</v>
      </c>
      <c r="Z213" t="s">
        <v>352</v>
      </c>
      <c r="AA213" t="s">
        <v>365</v>
      </c>
    </row>
    <row r="214" spans="1:27" x14ac:dyDescent="0.25">
      <c r="A214" s="4" t="s">
        <v>120</v>
      </c>
      <c r="B214" s="4" t="str">
        <f t="shared" si="30"/>
        <v>I</v>
      </c>
      <c r="C214" s="4" t="s">
        <v>3</v>
      </c>
      <c r="D214" s="4" t="str">
        <f t="shared" si="31"/>
        <v>D</v>
      </c>
      <c r="E214" s="4" t="s">
        <v>199</v>
      </c>
      <c r="F214" s="4" t="str">
        <f t="shared" si="32"/>
        <v>Adm</v>
      </c>
      <c r="G214" s="4" t="s">
        <v>60</v>
      </c>
      <c r="H214" s="4" t="s">
        <v>115</v>
      </c>
      <c r="I214" s="4" t="s">
        <v>255</v>
      </c>
      <c r="J214" s="4" t="str">
        <f t="shared" si="39"/>
        <v>(D:I) Administration, workshop, service facilities (construction phase): Impacts of ground support staff - SW quality/Pollutants (e.g. metals/trace elements/sulfides/phosphorous)</v>
      </c>
      <c r="K214" s="6">
        <v>3</v>
      </c>
      <c r="L214" s="6">
        <v>4</v>
      </c>
      <c r="M214" s="4" t="s">
        <v>63</v>
      </c>
      <c r="N214" s="6">
        <v>-3</v>
      </c>
      <c r="O214" s="6">
        <v>-1.5</v>
      </c>
      <c r="P214" s="4" t="s">
        <v>323</v>
      </c>
      <c r="Q214" s="5">
        <v>0</v>
      </c>
      <c r="R214" s="5">
        <v>0</v>
      </c>
      <c r="S214" s="5">
        <f t="shared" si="33"/>
        <v>0</v>
      </c>
      <c r="T214" s="5">
        <f t="shared" si="34"/>
        <v>2.5</v>
      </c>
      <c r="U214" s="7">
        <f t="shared" si="35"/>
        <v>0</v>
      </c>
      <c r="V214" s="7">
        <f t="shared" si="36"/>
        <v>2.5</v>
      </c>
      <c r="W214" s="4">
        <f t="shared" si="37"/>
        <v>1.25</v>
      </c>
      <c r="X214" s="4">
        <f t="shared" si="38"/>
        <v>1.25</v>
      </c>
      <c r="Y214">
        <v>0</v>
      </c>
      <c r="Z214" t="s">
        <v>352</v>
      </c>
      <c r="AA214" t="s">
        <v>365</v>
      </c>
    </row>
    <row r="215" spans="1:27" x14ac:dyDescent="0.25">
      <c r="A215" s="4" t="s">
        <v>120</v>
      </c>
      <c r="B215" s="4" t="str">
        <f t="shared" si="30"/>
        <v>I</v>
      </c>
      <c r="C215" s="4" t="s">
        <v>3</v>
      </c>
      <c r="D215" s="4" t="str">
        <f t="shared" si="31"/>
        <v>D</v>
      </c>
      <c r="E215" s="4" t="s">
        <v>124</v>
      </c>
      <c r="F215" s="4" t="str">
        <f t="shared" si="32"/>
        <v>Hau</v>
      </c>
      <c r="G215" s="4" t="s">
        <v>60</v>
      </c>
      <c r="H215" s="4" t="s">
        <v>115</v>
      </c>
      <c r="I215" s="4" t="s">
        <v>255</v>
      </c>
      <c r="J215" s="4" t="str">
        <f t="shared" si="39"/>
        <v>(D:I) Haul road construction: Impacts of ground support staff - SW quality/Pollutants (e.g. metals/trace elements/sulfides/phosphorous)</v>
      </c>
      <c r="K215" s="6">
        <v>3</v>
      </c>
      <c r="L215" s="6">
        <v>4</v>
      </c>
      <c r="M215" s="4" t="s">
        <v>63</v>
      </c>
      <c r="N215" s="6">
        <v>-3</v>
      </c>
      <c r="O215" s="6">
        <v>-1.5</v>
      </c>
      <c r="P215" s="4" t="s">
        <v>323</v>
      </c>
      <c r="Q215" s="5">
        <v>0</v>
      </c>
      <c r="R215" s="5">
        <v>0</v>
      </c>
      <c r="S215" s="5">
        <f t="shared" si="33"/>
        <v>0</v>
      </c>
      <c r="T215" s="5">
        <f t="shared" si="34"/>
        <v>2.5</v>
      </c>
      <c r="U215" s="7">
        <f t="shared" si="35"/>
        <v>0</v>
      </c>
      <c r="V215" s="7">
        <f t="shared" si="36"/>
        <v>2.5</v>
      </c>
      <c r="W215" s="4">
        <f t="shared" si="37"/>
        <v>1.25</v>
      </c>
      <c r="X215" s="4">
        <f t="shared" si="38"/>
        <v>1.25</v>
      </c>
      <c r="Y215">
        <v>0</v>
      </c>
      <c r="Z215" t="s">
        <v>352</v>
      </c>
      <c r="AA215" t="s">
        <v>365</v>
      </c>
    </row>
    <row r="216" spans="1:27" x14ac:dyDescent="0.25">
      <c r="A216" s="4" t="s">
        <v>120</v>
      </c>
      <c r="B216" s="4" t="str">
        <f t="shared" si="30"/>
        <v>I</v>
      </c>
      <c r="C216" s="4" t="s">
        <v>3</v>
      </c>
      <c r="D216" s="4" t="str">
        <f t="shared" si="31"/>
        <v>D</v>
      </c>
      <c r="E216" s="4" t="s">
        <v>122</v>
      </c>
      <c r="F216" s="4" t="str">
        <f t="shared" si="32"/>
        <v>Off</v>
      </c>
      <c r="G216" s="4" t="s">
        <v>60</v>
      </c>
      <c r="H216" s="4" t="s">
        <v>115</v>
      </c>
      <c r="I216" s="4" t="s">
        <v>255</v>
      </c>
      <c r="J216" s="4" t="str">
        <f t="shared" si="39"/>
        <v>(D:I) Off-lease and on-lease roadways  (construction phase): Impacts of ground support staff - SW quality/Pollutants (e.g. metals/trace elements/sulfides/phosphorous)</v>
      </c>
      <c r="K216" s="6">
        <v>3</v>
      </c>
      <c r="L216" s="6">
        <v>4</v>
      </c>
      <c r="M216" s="4" t="s">
        <v>63</v>
      </c>
      <c r="N216" s="6">
        <v>-3</v>
      </c>
      <c r="O216" s="6">
        <v>-1.5</v>
      </c>
      <c r="P216" s="4" t="s">
        <v>323</v>
      </c>
      <c r="Q216" s="5">
        <v>0</v>
      </c>
      <c r="R216" s="5">
        <v>0</v>
      </c>
      <c r="S216" s="5">
        <f t="shared" si="33"/>
        <v>0</v>
      </c>
      <c r="T216" s="5">
        <f t="shared" si="34"/>
        <v>2.5</v>
      </c>
      <c r="U216" s="7">
        <f t="shared" si="35"/>
        <v>0</v>
      </c>
      <c r="V216" s="7">
        <f t="shared" si="36"/>
        <v>2.5</v>
      </c>
      <c r="W216" s="4">
        <f t="shared" si="37"/>
        <v>1.25</v>
      </c>
      <c r="X216" s="4">
        <f t="shared" si="38"/>
        <v>1.25</v>
      </c>
      <c r="Y216">
        <v>0</v>
      </c>
      <c r="Z216" t="s">
        <v>352</v>
      </c>
      <c r="AA216" t="s">
        <v>365</v>
      </c>
    </row>
    <row r="217" spans="1:27" x14ac:dyDescent="0.25">
      <c r="A217" s="4" t="s">
        <v>120</v>
      </c>
      <c r="B217" s="4" t="str">
        <f t="shared" si="30"/>
        <v>I</v>
      </c>
      <c r="C217" s="4" t="s">
        <v>3</v>
      </c>
      <c r="D217" s="4" t="str">
        <f t="shared" si="31"/>
        <v>D</v>
      </c>
      <c r="E217" s="4" t="s">
        <v>123</v>
      </c>
      <c r="F217" s="4" t="str">
        <f t="shared" si="32"/>
        <v>Rai</v>
      </c>
      <c r="G217" s="4" t="s">
        <v>60</v>
      </c>
      <c r="H217" s="4" t="s">
        <v>115</v>
      </c>
      <c r="I217" s="4" t="s">
        <v>255</v>
      </c>
      <c r="J217" s="4" t="str">
        <f t="shared" si="39"/>
        <v>(D:I) Rail easement construction: Impacts of ground support staff - SW quality/Pollutants (e.g. metals/trace elements/sulfides/phosphorous)</v>
      </c>
      <c r="K217" s="6">
        <v>3</v>
      </c>
      <c r="L217" s="6">
        <v>4</v>
      </c>
      <c r="M217" s="4" t="s">
        <v>63</v>
      </c>
      <c r="N217" s="6">
        <v>-3</v>
      </c>
      <c r="O217" s="6">
        <v>-1.5</v>
      </c>
      <c r="P217" s="4" t="s">
        <v>323</v>
      </c>
      <c r="Q217" s="5">
        <v>0</v>
      </c>
      <c r="R217" s="5">
        <v>0</v>
      </c>
      <c r="S217" s="5">
        <f t="shared" si="33"/>
        <v>0</v>
      </c>
      <c r="T217" s="5">
        <f t="shared" si="34"/>
        <v>2.5</v>
      </c>
      <c r="U217" s="7">
        <f t="shared" si="35"/>
        <v>0</v>
      </c>
      <c r="V217" s="7">
        <f t="shared" si="36"/>
        <v>2.5</v>
      </c>
      <c r="W217" s="4">
        <f t="shared" si="37"/>
        <v>1.25</v>
      </c>
      <c r="X217" s="4">
        <f t="shared" si="38"/>
        <v>1.25</v>
      </c>
      <c r="Y217">
        <v>0</v>
      </c>
      <c r="Z217" t="s">
        <v>352</v>
      </c>
      <c r="AA217" t="s">
        <v>365</v>
      </c>
    </row>
    <row r="218" spans="1:27" x14ac:dyDescent="0.25">
      <c r="A218" s="4" t="s">
        <v>120</v>
      </c>
      <c r="B218" s="4" t="str">
        <f t="shared" si="30"/>
        <v>I</v>
      </c>
      <c r="C218" s="4" t="s">
        <v>1</v>
      </c>
      <c r="D218" s="4" t="str">
        <f t="shared" si="31"/>
        <v>E</v>
      </c>
      <c r="E218" s="4" t="s">
        <v>213</v>
      </c>
      <c r="F218" s="4" t="str">
        <f t="shared" si="32"/>
        <v>Tem</v>
      </c>
      <c r="G218" s="4" t="s">
        <v>60</v>
      </c>
      <c r="H218" s="4" t="s">
        <v>115</v>
      </c>
      <c r="I218" s="4" t="s">
        <v>255</v>
      </c>
      <c r="J218" s="4" t="str">
        <f t="shared" si="39"/>
        <v>(E:I) Temporary accommodation, administration, workshop, depots, stock piles, service facilities: Impacts of ground support staff - SW quality/Pollutants (e.g. metals/trace elements/sulfides/phosphorous)</v>
      </c>
      <c r="K218" s="6">
        <v>3</v>
      </c>
      <c r="L218" s="6">
        <v>4</v>
      </c>
      <c r="M218" s="4" t="s">
        <v>63</v>
      </c>
      <c r="N218" s="6">
        <v>-3</v>
      </c>
      <c r="O218" s="6">
        <v>-1.5</v>
      </c>
      <c r="P218" s="4" t="s">
        <v>323</v>
      </c>
      <c r="Q218" s="5">
        <v>0</v>
      </c>
      <c r="R218" s="5">
        <v>0</v>
      </c>
      <c r="S218" s="5">
        <f t="shared" si="33"/>
        <v>0</v>
      </c>
      <c r="T218" s="5">
        <f t="shared" si="34"/>
        <v>2.5</v>
      </c>
      <c r="U218" s="7">
        <f t="shared" si="35"/>
        <v>0</v>
      </c>
      <c r="V218" s="7">
        <f t="shared" si="36"/>
        <v>2.5</v>
      </c>
      <c r="W218" s="4">
        <f t="shared" si="37"/>
        <v>1.25</v>
      </c>
      <c r="X218" s="4">
        <f t="shared" si="38"/>
        <v>1.25</v>
      </c>
      <c r="Y218">
        <v>0</v>
      </c>
      <c r="Z218" t="s">
        <v>352</v>
      </c>
      <c r="AA218" t="s">
        <v>365</v>
      </c>
    </row>
    <row r="219" spans="1:27" x14ac:dyDescent="0.25">
      <c r="A219" s="4" t="s">
        <v>120</v>
      </c>
      <c r="B219" s="4" t="str">
        <f t="shared" si="30"/>
        <v>I</v>
      </c>
      <c r="C219" s="4" t="s">
        <v>2</v>
      </c>
      <c r="D219" s="4" t="str">
        <f t="shared" si="31"/>
        <v>P</v>
      </c>
      <c r="E219" s="4" t="s">
        <v>127</v>
      </c>
      <c r="F219" s="4" t="str">
        <f t="shared" si="32"/>
        <v>New</v>
      </c>
      <c r="G219" s="4" t="s">
        <v>60</v>
      </c>
      <c r="H219" s="4" t="s">
        <v>115</v>
      </c>
      <c r="I219" s="4" t="s">
        <v>255</v>
      </c>
      <c r="J219" s="4" t="str">
        <f t="shared" si="39"/>
        <v>(P:I) New haul road construction: Impacts of ground support staff - SW quality/Pollutants (e.g. metals/trace elements/sulfides/phosphorous)</v>
      </c>
      <c r="K219" s="6">
        <v>3</v>
      </c>
      <c r="L219" s="6">
        <v>4</v>
      </c>
      <c r="M219" s="4" t="s">
        <v>63</v>
      </c>
      <c r="N219" s="6">
        <v>-3</v>
      </c>
      <c r="O219" s="6">
        <v>-1.5</v>
      </c>
      <c r="P219" s="4" t="s">
        <v>323</v>
      </c>
      <c r="Q219" s="5">
        <v>0</v>
      </c>
      <c r="R219" s="5">
        <v>0</v>
      </c>
      <c r="S219" s="5">
        <f t="shared" si="33"/>
        <v>0</v>
      </c>
      <c r="T219" s="5">
        <f t="shared" si="34"/>
        <v>2.5</v>
      </c>
      <c r="U219" s="7">
        <f t="shared" si="35"/>
        <v>0</v>
      </c>
      <c r="V219" s="7">
        <f t="shared" si="36"/>
        <v>2.5</v>
      </c>
      <c r="W219" s="4">
        <f t="shared" si="37"/>
        <v>1.25</v>
      </c>
      <c r="X219" s="4">
        <f t="shared" si="38"/>
        <v>1.25</v>
      </c>
      <c r="Y219">
        <v>0</v>
      </c>
      <c r="Z219" t="s">
        <v>352</v>
      </c>
      <c r="AA219" t="s">
        <v>365</v>
      </c>
    </row>
    <row r="220" spans="1:27" x14ac:dyDescent="0.25">
      <c r="A220" s="4" t="s">
        <v>120</v>
      </c>
      <c r="B220" s="4" t="str">
        <f t="shared" si="30"/>
        <v>I</v>
      </c>
      <c r="C220" s="4" t="s">
        <v>2</v>
      </c>
      <c r="D220" s="4" t="str">
        <f t="shared" si="31"/>
        <v>P</v>
      </c>
      <c r="E220" s="4" t="s">
        <v>42</v>
      </c>
      <c r="F220" s="4" t="str">
        <f t="shared" si="32"/>
        <v>Off</v>
      </c>
      <c r="G220" s="4" t="s">
        <v>60</v>
      </c>
      <c r="H220" s="4" t="s">
        <v>115</v>
      </c>
      <c r="I220" s="4" t="s">
        <v>255</v>
      </c>
      <c r="J220" s="4" t="str">
        <f t="shared" si="39"/>
        <v>(P:I) Off-lease and on-lease roadways: Impacts of ground support staff - SW quality/Pollutants (e.g. metals/trace elements/sulfides/phosphorous)</v>
      </c>
      <c r="K220" s="6">
        <v>3</v>
      </c>
      <c r="L220" s="6">
        <v>4</v>
      </c>
      <c r="M220" s="4" t="s">
        <v>63</v>
      </c>
      <c r="N220" s="6">
        <v>-3</v>
      </c>
      <c r="O220" s="6">
        <v>-1.5</v>
      </c>
      <c r="P220" s="4" t="s">
        <v>323</v>
      </c>
      <c r="Q220" s="5">
        <v>0</v>
      </c>
      <c r="R220" s="5">
        <v>0</v>
      </c>
      <c r="S220" s="5">
        <f t="shared" si="33"/>
        <v>0</v>
      </c>
      <c r="T220" s="5">
        <f t="shared" si="34"/>
        <v>2.5</v>
      </c>
      <c r="U220" s="7">
        <f t="shared" si="35"/>
        <v>0</v>
      </c>
      <c r="V220" s="7">
        <f t="shared" si="36"/>
        <v>2.5</v>
      </c>
      <c r="W220" s="4">
        <f t="shared" si="37"/>
        <v>1.25</v>
      </c>
      <c r="X220" s="4">
        <f t="shared" si="38"/>
        <v>1.25</v>
      </c>
      <c r="Y220">
        <v>0</v>
      </c>
      <c r="Z220" t="s">
        <v>352</v>
      </c>
      <c r="AA220" t="s">
        <v>365</v>
      </c>
    </row>
    <row r="221" spans="1:27" x14ac:dyDescent="0.25">
      <c r="A221" s="4" t="s">
        <v>6</v>
      </c>
      <c r="B221" s="4" t="str">
        <f t="shared" si="30"/>
        <v>O</v>
      </c>
      <c r="C221" s="4" t="s">
        <v>3</v>
      </c>
      <c r="D221" s="4" t="str">
        <f t="shared" si="31"/>
        <v>D</v>
      </c>
      <c r="E221" s="4" t="s">
        <v>201</v>
      </c>
      <c r="F221" s="4" t="str">
        <f t="shared" si="32"/>
        <v>Dam</v>
      </c>
      <c r="G221" s="4" t="s">
        <v>60</v>
      </c>
      <c r="H221" s="4" t="s">
        <v>115</v>
      </c>
      <c r="I221" s="4" t="s">
        <v>255</v>
      </c>
      <c r="J221" s="4" t="str">
        <f t="shared" si="39"/>
        <v>(D:O) Dam construction for freshwater storage: Impacts of ground support staff - SW quality/Pollutants (e.g. metals/trace elements/sulfides/phosphorous)</v>
      </c>
      <c r="K221" s="6">
        <v>3</v>
      </c>
      <c r="L221" s="6">
        <v>4</v>
      </c>
      <c r="M221" s="4" t="s">
        <v>63</v>
      </c>
      <c r="N221" s="6">
        <v>-3</v>
      </c>
      <c r="O221" s="6">
        <v>-1.5</v>
      </c>
      <c r="P221" s="4" t="s">
        <v>323</v>
      </c>
      <c r="Q221" s="5">
        <v>0</v>
      </c>
      <c r="R221" s="5">
        <v>0</v>
      </c>
      <c r="S221" s="5">
        <f t="shared" si="33"/>
        <v>0</v>
      </c>
      <c r="T221" s="5">
        <f t="shared" si="34"/>
        <v>2.5</v>
      </c>
      <c r="U221" s="7">
        <f t="shared" si="35"/>
        <v>0</v>
      </c>
      <c r="V221" s="7">
        <f t="shared" si="36"/>
        <v>2.5</v>
      </c>
      <c r="W221" s="4">
        <f t="shared" si="37"/>
        <v>1.25</v>
      </c>
      <c r="X221" s="4">
        <f t="shared" si="38"/>
        <v>1.25</v>
      </c>
      <c r="Y221">
        <v>0</v>
      </c>
      <c r="Z221" t="s">
        <v>352</v>
      </c>
      <c r="AA221" t="s">
        <v>365</v>
      </c>
    </row>
    <row r="222" spans="1:27" x14ac:dyDescent="0.25">
      <c r="A222" s="4" t="s">
        <v>6</v>
      </c>
      <c r="B222" s="4" t="str">
        <f t="shared" si="30"/>
        <v>O</v>
      </c>
      <c r="C222" s="4" t="s">
        <v>3</v>
      </c>
      <c r="D222" s="4" t="str">
        <f t="shared" si="31"/>
        <v>D</v>
      </c>
      <c r="E222" s="4" t="s">
        <v>90</v>
      </c>
      <c r="F222" s="4" t="str">
        <f t="shared" si="32"/>
        <v>Dam</v>
      </c>
      <c r="G222" s="4" t="s">
        <v>60</v>
      </c>
      <c r="H222" s="4" t="s">
        <v>115</v>
      </c>
      <c r="I222" s="4" t="s">
        <v>255</v>
      </c>
      <c r="J222" s="4" t="str">
        <f t="shared" si="39"/>
        <v>(D:O) Dam construction for mine water storage: Impacts of ground support staff - SW quality/Pollutants (e.g. metals/trace elements/sulfides/phosphorous)</v>
      </c>
      <c r="K222" s="6">
        <v>3</v>
      </c>
      <c r="L222" s="6">
        <v>4</v>
      </c>
      <c r="M222" s="4" t="s">
        <v>63</v>
      </c>
      <c r="N222" s="6">
        <v>-3</v>
      </c>
      <c r="O222" s="6">
        <v>-1.5</v>
      </c>
      <c r="P222" s="4" t="s">
        <v>323</v>
      </c>
      <c r="Q222" s="5">
        <v>0</v>
      </c>
      <c r="R222" s="5">
        <v>0</v>
      </c>
      <c r="S222" s="5">
        <f t="shared" si="33"/>
        <v>0</v>
      </c>
      <c r="T222" s="5">
        <f t="shared" si="34"/>
        <v>2.5</v>
      </c>
      <c r="U222" s="7">
        <f t="shared" si="35"/>
        <v>0</v>
      </c>
      <c r="V222" s="7">
        <f t="shared" si="36"/>
        <v>2.5</v>
      </c>
      <c r="W222" s="4">
        <f t="shared" si="37"/>
        <v>1.25</v>
      </c>
      <c r="X222" s="4">
        <f t="shared" si="38"/>
        <v>1.25</v>
      </c>
      <c r="Y222">
        <v>0</v>
      </c>
      <c r="Z222" t="s">
        <v>352</v>
      </c>
      <c r="AA222" t="s">
        <v>365</v>
      </c>
    </row>
    <row r="223" spans="1:27" x14ac:dyDescent="0.25">
      <c r="A223" s="4" t="s">
        <v>6</v>
      </c>
      <c r="B223" s="4" t="str">
        <f t="shared" si="30"/>
        <v>O</v>
      </c>
      <c r="C223" s="4" t="s">
        <v>3</v>
      </c>
      <c r="D223" s="4" t="str">
        <f t="shared" si="31"/>
        <v>D</v>
      </c>
      <c r="E223" s="4" t="s">
        <v>91</v>
      </c>
      <c r="F223" s="4" t="str">
        <f t="shared" si="32"/>
        <v>Dam</v>
      </c>
      <c r="G223" s="4" t="s">
        <v>60</v>
      </c>
      <c r="H223" s="4" t="s">
        <v>115</v>
      </c>
      <c r="I223" s="4" t="s">
        <v>255</v>
      </c>
      <c r="J223" s="4" t="str">
        <f t="shared" si="39"/>
        <v>(D:O) Dam construction for tailings storage: Impacts of ground support staff - SW quality/Pollutants (e.g. metals/trace elements/sulfides/phosphorous)</v>
      </c>
      <c r="K223" s="6">
        <v>3</v>
      </c>
      <c r="L223" s="6">
        <v>4</v>
      </c>
      <c r="M223" s="4" t="s">
        <v>63</v>
      </c>
      <c r="N223" s="6">
        <v>-3</v>
      </c>
      <c r="O223" s="6">
        <v>-1.5</v>
      </c>
      <c r="P223" s="4" t="s">
        <v>323</v>
      </c>
      <c r="Q223" s="5">
        <v>0</v>
      </c>
      <c r="R223" s="5">
        <v>0</v>
      </c>
      <c r="S223" s="5">
        <f t="shared" si="33"/>
        <v>0</v>
      </c>
      <c r="T223" s="5">
        <f t="shared" si="34"/>
        <v>2.5</v>
      </c>
      <c r="U223" s="7">
        <f t="shared" si="35"/>
        <v>0</v>
      </c>
      <c r="V223" s="7">
        <f t="shared" si="36"/>
        <v>2.5</v>
      </c>
      <c r="W223" s="4">
        <f t="shared" si="37"/>
        <v>1.25</v>
      </c>
      <c r="X223" s="4">
        <f t="shared" si="38"/>
        <v>1.25</v>
      </c>
      <c r="Y223">
        <v>0</v>
      </c>
      <c r="Z223" t="s">
        <v>352</v>
      </c>
      <c r="AA223" t="s">
        <v>365</v>
      </c>
    </row>
    <row r="224" spans="1:27" x14ac:dyDescent="0.25">
      <c r="A224" s="4" t="s">
        <v>6</v>
      </c>
      <c r="B224" s="4" t="str">
        <f t="shared" si="30"/>
        <v>O</v>
      </c>
      <c r="C224" s="4" t="s">
        <v>3</v>
      </c>
      <c r="D224" s="4" t="str">
        <f t="shared" si="31"/>
        <v>D</v>
      </c>
      <c r="E224" s="4" t="s">
        <v>203</v>
      </c>
      <c r="F224" s="4" t="str">
        <f t="shared" si="32"/>
        <v>Top</v>
      </c>
      <c r="G224" s="4" t="s">
        <v>60</v>
      </c>
      <c r="H224" s="4" t="s">
        <v>115</v>
      </c>
      <c r="I224" s="4" t="s">
        <v>255</v>
      </c>
      <c r="J224" s="4" t="str">
        <f t="shared" si="39"/>
        <v>(D:O) Topsoil and waste rock dump site preparation: Impacts of ground support staff - SW quality/Pollutants (e.g. metals/trace elements/sulfides/phosphorous)</v>
      </c>
      <c r="K224" s="6">
        <v>3</v>
      </c>
      <c r="L224" s="6">
        <v>4</v>
      </c>
      <c r="M224" s="4" t="s">
        <v>63</v>
      </c>
      <c r="N224" s="6">
        <v>-3</v>
      </c>
      <c r="O224" s="6">
        <v>-1.5</v>
      </c>
      <c r="P224" s="4" t="s">
        <v>323</v>
      </c>
      <c r="Q224" s="5">
        <v>0</v>
      </c>
      <c r="R224" s="5">
        <v>0</v>
      </c>
      <c r="S224" s="5">
        <f t="shared" si="33"/>
        <v>0</v>
      </c>
      <c r="T224" s="5">
        <f t="shared" si="34"/>
        <v>2.5</v>
      </c>
      <c r="U224" s="7">
        <f t="shared" si="35"/>
        <v>0</v>
      </c>
      <c r="V224" s="7">
        <f t="shared" si="36"/>
        <v>2.5</v>
      </c>
      <c r="W224" s="4">
        <f t="shared" si="37"/>
        <v>1.25</v>
      </c>
      <c r="X224" s="4">
        <f t="shared" si="38"/>
        <v>1.25</v>
      </c>
      <c r="Y224">
        <v>0</v>
      </c>
      <c r="Z224" t="s">
        <v>352</v>
      </c>
      <c r="AA224" t="s">
        <v>365</v>
      </c>
    </row>
    <row r="225" spans="1:27" x14ac:dyDescent="0.25">
      <c r="A225" s="4" t="s">
        <v>6</v>
      </c>
      <c r="B225" s="4" t="str">
        <f t="shared" si="30"/>
        <v>O</v>
      </c>
      <c r="C225" s="4" t="s">
        <v>1</v>
      </c>
      <c r="D225" s="4" t="str">
        <f t="shared" si="31"/>
        <v>E</v>
      </c>
      <c r="E225" s="4" t="s">
        <v>39</v>
      </c>
      <c r="F225" s="4" t="str">
        <f t="shared" si="32"/>
        <v>Sit</v>
      </c>
      <c r="G225" s="4" t="s">
        <v>60</v>
      </c>
      <c r="H225" s="4" t="s">
        <v>115</v>
      </c>
      <c r="I225" s="4" t="s">
        <v>255</v>
      </c>
      <c r="J225" s="4" t="str">
        <f t="shared" si="39"/>
        <v>(E:O) Site preparation and construction for drilling activities: Impacts of ground support staff - SW quality/Pollutants (e.g. metals/trace elements/sulfides/phosphorous)</v>
      </c>
      <c r="K225" s="6">
        <v>3</v>
      </c>
      <c r="L225" s="6">
        <v>4</v>
      </c>
      <c r="M225" s="4" t="s">
        <v>63</v>
      </c>
      <c r="N225" s="6">
        <v>-3</v>
      </c>
      <c r="O225" s="6">
        <v>-1.5</v>
      </c>
      <c r="P225" s="4" t="s">
        <v>323</v>
      </c>
      <c r="Q225" s="5">
        <v>0</v>
      </c>
      <c r="R225" s="5">
        <v>0</v>
      </c>
      <c r="S225" s="5">
        <f t="shared" si="33"/>
        <v>0</v>
      </c>
      <c r="T225" s="5">
        <f t="shared" si="34"/>
        <v>2.5</v>
      </c>
      <c r="U225" s="7">
        <f t="shared" si="35"/>
        <v>0</v>
      </c>
      <c r="V225" s="7">
        <f t="shared" si="36"/>
        <v>2.5</v>
      </c>
      <c r="W225" s="4">
        <f t="shared" si="37"/>
        <v>1.25</v>
      </c>
      <c r="X225" s="4">
        <f t="shared" si="38"/>
        <v>1.25</v>
      </c>
      <c r="Y225">
        <v>0</v>
      </c>
      <c r="Z225" t="s">
        <v>352</v>
      </c>
      <c r="AA225" t="s">
        <v>365</v>
      </c>
    </row>
    <row r="226" spans="1:27" x14ac:dyDescent="0.25">
      <c r="A226" s="4" t="s">
        <v>7</v>
      </c>
      <c r="B226" s="4" t="str">
        <f t="shared" si="30"/>
        <v>U</v>
      </c>
      <c r="C226" s="4" t="s">
        <v>3</v>
      </c>
      <c r="D226" s="4" t="str">
        <f t="shared" si="31"/>
        <v>D</v>
      </c>
      <c r="E226" s="4" t="s">
        <v>201</v>
      </c>
      <c r="F226" s="4" t="str">
        <f t="shared" si="32"/>
        <v>Dam</v>
      </c>
      <c r="G226" s="4" t="s">
        <v>60</v>
      </c>
      <c r="H226" s="4" t="s">
        <v>115</v>
      </c>
      <c r="I226" s="4" t="s">
        <v>255</v>
      </c>
      <c r="J226" s="4" t="str">
        <f t="shared" si="39"/>
        <v>(D:U) Dam construction for freshwater storage: Impacts of ground support staff - SW quality/Pollutants (e.g. metals/trace elements/sulfides/phosphorous)</v>
      </c>
      <c r="K226" s="6">
        <v>3</v>
      </c>
      <c r="L226" s="6">
        <v>4</v>
      </c>
      <c r="M226" s="4" t="s">
        <v>63</v>
      </c>
      <c r="N226" s="6">
        <v>-3</v>
      </c>
      <c r="O226" s="6">
        <v>-1.5</v>
      </c>
      <c r="P226" s="4" t="s">
        <v>323</v>
      </c>
      <c r="Q226" s="5">
        <v>0</v>
      </c>
      <c r="R226" s="5">
        <v>0</v>
      </c>
      <c r="S226" s="5">
        <f t="shared" si="33"/>
        <v>0</v>
      </c>
      <c r="T226" s="5">
        <f t="shared" si="34"/>
        <v>2.5</v>
      </c>
      <c r="U226" s="7">
        <f t="shared" si="35"/>
        <v>0</v>
      </c>
      <c r="V226" s="7">
        <f t="shared" si="36"/>
        <v>2.5</v>
      </c>
      <c r="W226" s="4">
        <f t="shared" si="37"/>
        <v>1.25</v>
      </c>
      <c r="X226" s="4">
        <f t="shared" si="38"/>
        <v>1.25</v>
      </c>
      <c r="Y226">
        <v>0</v>
      </c>
      <c r="Z226" t="s">
        <v>352</v>
      </c>
      <c r="AA226" t="s">
        <v>365</v>
      </c>
    </row>
    <row r="227" spans="1:27" x14ac:dyDescent="0.25">
      <c r="A227" s="4" t="s">
        <v>7</v>
      </c>
      <c r="B227" s="4" t="str">
        <f t="shared" si="30"/>
        <v>U</v>
      </c>
      <c r="C227" s="4" t="s">
        <v>3</v>
      </c>
      <c r="D227" s="4" t="str">
        <f t="shared" si="31"/>
        <v>D</v>
      </c>
      <c r="E227" s="4" t="s">
        <v>90</v>
      </c>
      <c r="F227" s="4" t="str">
        <f t="shared" si="32"/>
        <v>Dam</v>
      </c>
      <c r="G227" s="4" t="s">
        <v>60</v>
      </c>
      <c r="H227" s="4" t="s">
        <v>115</v>
      </c>
      <c r="I227" s="4" t="s">
        <v>255</v>
      </c>
      <c r="J227" s="4" t="str">
        <f t="shared" si="39"/>
        <v>(D:U) Dam construction for mine water storage: Impacts of ground support staff - SW quality/Pollutants (e.g. metals/trace elements/sulfides/phosphorous)</v>
      </c>
      <c r="K227" s="6">
        <v>3</v>
      </c>
      <c r="L227" s="6">
        <v>4</v>
      </c>
      <c r="M227" s="4" t="s">
        <v>63</v>
      </c>
      <c r="N227" s="6">
        <v>-3</v>
      </c>
      <c r="O227" s="6">
        <v>-1.5</v>
      </c>
      <c r="P227" s="4" t="s">
        <v>323</v>
      </c>
      <c r="Q227" s="5">
        <v>0</v>
      </c>
      <c r="R227" s="5">
        <v>0</v>
      </c>
      <c r="S227" s="5">
        <f t="shared" si="33"/>
        <v>0</v>
      </c>
      <c r="T227" s="5">
        <f t="shared" si="34"/>
        <v>2.5</v>
      </c>
      <c r="U227" s="7">
        <f t="shared" si="35"/>
        <v>0</v>
      </c>
      <c r="V227" s="7">
        <f t="shared" si="36"/>
        <v>2.5</v>
      </c>
      <c r="W227" s="4">
        <f t="shared" si="37"/>
        <v>1.25</v>
      </c>
      <c r="X227" s="4">
        <f t="shared" si="38"/>
        <v>1.25</v>
      </c>
      <c r="Y227">
        <v>0</v>
      </c>
      <c r="Z227" t="s">
        <v>352</v>
      </c>
      <c r="AA227" t="s">
        <v>365</v>
      </c>
    </row>
    <row r="228" spans="1:27" x14ac:dyDescent="0.25">
      <c r="A228" s="4" t="s">
        <v>7</v>
      </c>
      <c r="B228" s="4" t="str">
        <f t="shared" si="30"/>
        <v>U</v>
      </c>
      <c r="C228" s="4" t="s">
        <v>3</v>
      </c>
      <c r="D228" s="4" t="str">
        <f t="shared" si="31"/>
        <v>D</v>
      </c>
      <c r="E228" s="4" t="s">
        <v>91</v>
      </c>
      <c r="F228" s="4" t="str">
        <f t="shared" si="32"/>
        <v>Dam</v>
      </c>
      <c r="G228" s="4" t="s">
        <v>60</v>
      </c>
      <c r="H228" s="4" t="s">
        <v>115</v>
      </c>
      <c r="I228" s="4" t="s">
        <v>255</v>
      </c>
      <c r="J228" s="4" t="str">
        <f t="shared" si="39"/>
        <v>(D:U) Dam construction for tailings storage: Impacts of ground support staff - SW quality/Pollutants (e.g. metals/trace elements/sulfides/phosphorous)</v>
      </c>
      <c r="K228" s="6">
        <v>3</v>
      </c>
      <c r="L228" s="6">
        <v>4</v>
      </c>
      <c r="M228" s="4" t="s">
        <v>63</v>
      </c>
      <c r="N228" s="6">
        <v>-3</v>
      </c>
      <c r="O228" s="6">
        <v>-1.5</v>
      </c>
      <c r="P228" s="4" t="s">
        <v>323</v>
      </c>
      <c r="Q228" s="5">
        <v>0</v>
      </c>
      <c r="R228" s="5">
        <v>0</v>
      </c>
      <c r="S228" s="5">
        <f t="shared" si="33"/>
        <v>0</v>
      </c>
      <c r="T228" s="5">
        <f t="shared" si="34"/>
        <v>2.5</v>
      </c>
      <c r="U228" s="7">
        <f t="shared" si="35"/>
        <v>0</v>
      </c>
      <c r="V228" s="7">
        <f t="shared" si="36"/>
        <v>2.5</v>
      </c>
      <c r="W228" s="4">
        <f t="shared" si="37"/>
        <v>1.25</v>
      </c>
      <c r="X228" s="4">
        <f t="shared" si="38"/>
        <v>1.25</v>
      </c>
      <c r="Y228">
        <v>0</v>
      </c>
      <c r="Z228" t="s">
        <v>352</v>
      </c>
      <c r="AA228" t="s">
        <v>365</v>
      </c>
    </row>
    <row r="229" spans="1:27" x14ac:dyDescent="0.25">
      <c r="A229" s="4" t="s">
        <v>7</v>
      </c>
      <c r="B229" s="4" t="str">
        <f t="shared" si="30"/>
        <v>U</v>
      </c>
      <c r="C229" s="4" t="s">
        <v>3</v>
      </c>
      <c r="D229" s="4" t="str">
        <f t="shared" si="31"/>
        <v>D</v>
      </c>
      <c r="E229" s="4" t="s">
        <v>137</v>
      </c>
      <c r="F229" s="4" t="str">
        <f t="shared" si="32"/>
        <v>Gas</v>
      </c>
      <c r="G229" s="4" t="s">
        <v>60</v>
      </c>
      <c r="H229" s="4" t="s">
        <v>115</v>
      </c>
      <c r="I229" s="4" t="s">
        <v>255</v>
      </c>
      <c r="J229" s="4" t="str">
        <f t="shared" si="39"/>
        <v>(D:U) Gas pre-drainage, surface to inseam: site preparation: Impacts of ground support staff - SW quality/Pollutants (e.g. metals/trace elements/sulfides/phosphorous)</v>
      </c>
      <c r="K229" s="6">
        <v>3</v>
      </c>
      <c r="L229" s="6">
        <v>4</v>
      </c>
      <c r="M229" s="4" t="s">
        <v>63</v>
      </c>
      <c r="N229" s="6">
        <v>-3</v>
      </c>
      <c r="O229" s="6">
        <v>-1.5</v>
      </c>
      <c r="P229" s="4" t="s">
        <v>323</v>
      </c>
      <c r="Q229" s="5">
        <v>0</v>
      </c>
      <c r="R229" s="5">
        <v>0</v>
      </c>
      <c r="S229" s="5">
        <f t="shared" si="33"/>
        <v>0</v>
      </c>
      <c r="T229" s="5">
        <f t="shared" si="34"/>
        <v>2.5</v>
      </c>
      <c r="U229" s="7">
        <f t="shared" si="35"/>
        <v>0</v>
      </c>
      <c r="V229" s="7">
        <f t="shared" si="36"/>
        <v>2.5</v>
      </c>
      <c r="W229" s="4">
        <f t="shared" si="37"/>
        <v>1.25</v>
      </c>
      <c r="X229" s="4">
        <f t="shared" si="38"/>
        <v>1.25</v>
      </c>
      <c r="Y229">
        <v>0</v>
      </c>
      <c r="Z229" t="s">
        <v>352</v>
      </c>
      <c r="AA229" t="s">
        <v>365</v>
      </c>
    </row>
    <row r="230" spans="1:27" x14ac:dyDescent="0.25">
      <c r="A230" s="4" t="s">
        <v>7</v>
      </c>
      <c r="B230" s="4" t="str">
        <f t="shared" si="30"/>
        <v>U</v>
      </c>
      <c r="C230" s="4" t="s">
        <v>3</v>
      </c>
      <c r="D230" s="4" t="str">
        <f t="shared" si="31"/>
        <v>D</v>
      </c>
      <c r="E230" s="4" t="s">
        <v>130</v>
      </c>
      <c r="F230" s="4" t="str">
        <f t="shared" si="32"/>
        <v>Min</v>
      </c>
      <c r="G230" s="4" t="s">
        <v>60</v>
      </c>
      <c r="H230" s="4" t="s">
        <v>115</v>
      </c>
      <c r="I230" s="4" t="s">
        <v>255</v>
      </c>
      <c r="J230" s="4" t="str">
        <f t="shared" si="39"/>
        <v>(D:U) Mine access (adit / incline) construction: Impacts of ground support staff - SW quality/Pollutants (e.g. metals/trace elements/sulfides/phosphorous)</v>
      </c>
      <c r="K230" s="6">
        <v>3</v>
      </c>
      <c r="L230" s="6">
        <v>4</v>
      </c>
      <c r="M230" s="4" t="s">
        <v>63</v>
      </c>
      <c r="N230" s="6">
        <v>-3</v>
      </c>
      <c r="O230" s="6">
        <v>-1.5</v>
      </c>
      <c r="P230" s="4" t="s">
        <v>323</v>
      </c>
      <c r="Q230" s="5">
        <v>0</v>
      </c>
      <c r="R230" s="5">
        <v>0</v>
      </c>
      <c r="S230" s="5">
        <f t="shared" si="33"/>
        <v>0</v>
      </c>
      <c r="T230" s="5">
        <f t="shared" si="34"/>
        <v>2.5</v>
      </c>
      <c r="U230" s="7">
        <f t="shared" si="35"/>
        <v>0</v>
      </c>
      <c r="V230" s="7">
        <f t="shared" si="36"/>
        <v>2.5</v>
      </c>
      <c r="W230" s="4">
        <f t="shared" si="37"/>
        <v>1.25</v>
      </c>
      <c r="X230" s="4">
        <f t="shared" si="38"/>
        <v>1.25</v>
      </c>
      <c r="Y230">
        <v>0</v>
      </c>
      <c r="Z230" t="s">
        <v>352</v>
      </c>
      <c r="AA230" t="s">
        <v>365</v>
      </c>
    </row>
    <row r="231" spans="1:27" x14ac:dyDescent="0.25">
      <c r="A231" s="4" t="s">
        <v>7</v>
      </c>
      <c r="B231" s="4" t="str">
        <f t="shared" si="30"/>
        <v>U</v>
      </c>
      <c r="C231" s="4" t="s">
        <v>3</v>
      </c>
      <c r="D231" s="4" t="str">
        <f t="shared" si="31"/>
        <v>D</v>
      </c>
      <c r="E231" s="4" t="s">
        <v>131</v>
      </c>
      <c r="F231" s="4" t="str">
        <f t="shared" si="32"/>
        <v>Min</v>
      </c>
      <c r="G231" s="4" t="s">
        <v>60</v>
      </c>
      <c r="H231" s="4" t="s">
        <v>115</v>
      </c>
      <c r="I231" s="4" t="s">
        <v>255</v>
      </c>
      <c r="J231" s="4" t="str">
        <f t="shared" si="39"/>
        <v>(D:U) Mine access (shaft / incline) construction: Impacts of ground support staff - SW quality/Pollutants (e.g. metals/trace elements/sulfides/phosphorous)</v>
      </c>
      <c r="K231" s="6">
        <v>3</v>
      </c>
      <c r="L231" s="6">
        <v>4</v>
      </c>
      <c r="M231" s="4" t="s">
        <v>63</v>
      </c>
      <c r="N231" s="6">
        <v>-3</v>
      </c>
      <c r="O231" s="6">
        <v>-1.5</v>
      </c>
      <c r="P231" s="4" t="s">
        <v>323</v>
      </c>
      <c r="Q231" s="5">
        <v>0</v>
      </c>
      <c r="R231" s="5">
        <v>0</v>
      </c>
      <c r="S231" s="5">
        <f t="shared" si="33"/>
        <v>0</v>
      </c>
      <c r="T231" s="5">
        <f t="shared" si="34"/>
        <v>2.5</v>
      </c>
      <c r="U231" s="7">
        <f t="shared" si="35"/>
        <v>0</v>
      </c>
      <c r="V231" s="7">
        <f t="shared" si="36"/>
        <v>2.5</v>
      </c>
      <c r="W231" s="4">
        <f t="shared" si="37"/>
        <v>1.25</v>
      </c>
      <c r="X231" s="4">
        <f t="shared" si="38"/>
        <v>1.25</v>
      </c>
      <c r="Y231">
        <v>0</v>
      </c>
      <c r="Z231" t="s">
        <v>352</v>
      </c>
      <c r="AA231" t="s">
        <v>365</v>
      </c>
    </row>
    <row r="232" spans="1:27" x14ac:dyDescent="0.25">
      <c r="A232" s="4" t="s">
        <v>7</v>
      </c>
      <c r="B232" s="4" t="str">
        <f t="shared" si="30"/>
        <v>U</v>
      </c>
      <c r="C232" s="4" t="s">
        <v>3</v>
      </c>
      <c r="D232" s="4" t="str">
        <f t="shared" si="31"/>
        <v>D</v>
      </c>
      <c r="E232" s="4" t="s">
        <v>185</v>
      </c>
      <c r="F232" s="4" t="str">
        <f t="shared" si="32"/>
        <v>Min</v>
      </c>
      <c r="G232" s="4" t="s">
        <v>60</v>
      </c>
      <c r="H232" s="4" t="s">
        <v>115</v>
      </c>
      <c r="I232" s="4" t="s">
        <v>255</v>
      </c>
      <c r="J232" s="4" t="str">
        <f t="shared" si="39"/>
        <v>(D:U) Mine dewatering drilling: site preparation: Impacts of ground support staff - SW quality/Pollutants (e.g. metals/trace elements/sulfides/phosphorous)</v>
      </c>
      <c r="K232" s="6">
        <v>3</v>
      </c>
      <c r="L232" s="6">
        <v>4</v>
      </c>
      <c r="M232" s="4" t="s">
        <v>63</v>
      </c>
      <c r="N232" s="6">
        <v>-3</v>
      </c>
      <c r="O232" s="6">
        <v>-1.5</v>
      </c>
      <c r="P232" s="4" t="s">
        <v>323</v>
      </c>
      <c r="Q232" s="5">
        <v>0</v>
      </c>
      <c r="R232" s="5">
        <v>0</v>
      </c>
      <c r="S232" s="5">
        <f t="shared" si="33"/>
        <v>0</v>
      </c>
      <c r="T232" s="5">
        <f t="shared" si="34"/>
        <v>2.5</v>
      </c>
      <c r="U232" s="7">
        <f t="shared" si="35"/>
        <v>0</v>
      </c>
      <c r="V232" s="7">
        <f t="shared" si="36"/>
        <v>2.5</v>
      </c>
      <c r="W232" s="4">
        <f t="shared" si="37"/>
        <v>1.25</v>
      </c>
      <c r="X232" s="4">
        <f t="shared" si="38"/>
        <v>1.25</v>
      </c>
      <c r="Y232">
        <v>0</v>
      </c>
      <c r="Z232" t="s">
        <v>352</v>
      </c>
      <c r="AA232" t="s">
        <v>365</v>
      </c>
    </row>
    <row r="233" spans="1:27" x14ac:dyDescent="0.25">
      <c r="A233" s="4" t="s">
        <v>7</v>
      </c>
      <c r="B233" s="4" t="str">
        <f t="shared" si="30"/>
        <v>U</v>
      </c>
      <c r="C233" s="4" t="s">
        <v>3</v>
      </c>
      <c r="D233" s="4" t="str">
        <f t="shared" si="31"/>
        <v>D</v>
      </c>
      <c r="E233" s="4" t="s">
        <v>27</v>
      </c>
      <c r="F233" s="4" t="str">
        <f t="shared" si="32"/>
        <v>Ven</v>
      </c>
      <c r="G233" s="4" t="s">
        <v>60</v>
      </c>
      <c r="H233" s="4" t="s">
        <v>115</v>
      </c>
      <c r="I233" s="4" t="s">
        <v>255</v>
      </c>
      <c r="J233" s="4" t="str">
        <f t="shared" si="39"/>
        <v>(D:U) Ventilation shaft construction: Impacts of ground support staff - SW quality/Pollutants (e.g. metals/trace elements/sulfides/phosphorous)</v>
      </c>
      <c r="K233" s="6">
        <v>3</v>
      </c>
      <c r="L233" s="6">
        <v>4</v>
      </c>
      <c r="M233" s="4" t="s">
        <v>63</v>
      </c>
      <c r="N233" s="6">
        <v>-3</v>
      </c>
      <c r="O233" s="6">
        <v>-1.5</v>
      </c>
      <c r="P233" s="4" t="s">
        <v>323</v>
      </c>
      <c r="Q233" s="5">
        <v>0</v>
      </c>
      <c r="R233" s="5">
        <v>0</v>
      </c>
      <c r="S233" s="5">
        <f t="shared" si="33"/>
        <v>0</v>
      </c>
      <c r="T233" s="5">
        <f t="shared" si="34"/>
        <v>2.5</v>
      </c>
      <c r="U233" s="7">
        <f t="shared" si="35"/>
        <v>0</v>
      </c>
      <c r="V233" s="7">
        <f t="shared" si="36"/>
        <v>2.5</v>
      </c>
      <c r="W233" s="4">
        <f t="shared" si="37"/>
        <v>1.25</v>
      </c>
      <c r="X233" s="4">
        <f t="shared" si="38"/>
        <v>1.25</v>
      </c>
      <c r="Y233">
        <v>0</v>
      </c>
      <c r="Z233" t="s">
        <v>352</v>
      </c>
      <c r="AA233" t="s">
        <v>365</v>
      </c>
    </row>
    <row r="234" spans="1:27" x14ac:dyDescent="0.25">
      <c r="A234" s="4" t="s">
        <v>7</v>
      </c>
      <c r="B234" s="4" t="str">
        <f t="shared" si="30"/>
        <v>U</v>
      </c>
      <c r="C234" s="4" t="s">
        <v>1</v>
      </c>
      <c r="D234" s="4" t="str">
        <f t="shared" si="31"/>
        <v>E</v>
      </c>
      <c r="E234" s="4" t="s">
        <v>39</v>
      </c>
      <c r="F234" s="4" t="str">
        <f t="shared" si="32"/>
        <v>Sit</v>
      </c>
      <c r="G234" s="4" t="s">
        <v>60</v>
      </c>
      <c r="H234" s="4" t="s">
        <v>115</v>
      </c>
      <c r="I234" s="4" t="s">
        <v>255</v>
      </c>
      <c r="J234" s="4" t="str">
        <f t="shared" si="39"/>
        <v>(E:U) Site preparation and construction for drilling activities: Impacts of ground support staff - SW quality/Pollutants (e.g. metals/trace elements/sulfides/phosphorous)</v>
      </c>
      <c r="K234" s="6">
        <v>3</v>
      </c>
      <c r="L234" s="6">
        <v>4</v>
      </c>
      <c r="M234" s="4" t="s">
        <v>63</v>
      </c>
      <c r="N234" s="6">
        <v>-3</v>
      </c>
      <c r="O234" s="6">
        <v>-1.5</v>
      </c>
      <c r="P234" s="4" t="s">
        <v>323</v>
      </c>
      <c r="Q234" s="5">
        <v>0</v>
      </c>
      <c r="R234" s="5">
        <v>0</v>
      </c>
      <c r="S234" s="5">
        <f t="shared" si="33"/>
        <v>0</v>
      </c>
      <c r="T234" s="5">
        <f t="shared" si="34"/>
        <v>2.5</v>
      </c>
      <c r="U234" s="7">
        <f t="shared" si="35"/>
        <v>0</v>
      </c>
      <c r="V234" s="7">
        <f t="shared" si="36"/>
        <v>2.5</v>
      </c>
      <c r="W234" s="4">
        <f t="shared" si="37"/>
        <v>1.25</v>
      </c>
      <c r="X234" s="4">
        <f t="shared" si="38"/>
        <v>1.25</v>
      </c>
      <c r="Y234">
        <v>0</v>
      </c>
      <c r="Z234" t="s">
        <v>352</v>
      </c>
      <c r="AA234" t="s">
        <v>365</v>
      </c>
    </row>
    <row r="235" spans="1:27" x14ac:dyDescent="0.25">
      <c r="A235" s="4" t="s">
        <v>7</v>
      </c>
      <c r="B235" s="4" t="str">
        <f t="shared" si="30"/>
        <v>U</v>
      </c>
      <c r="C235" s="4" t="s">
        <v>2</v>
      </c>
      <c r="D235" s="4" t="str">
        <f t="shared" si="31"/>
        <v>P</v>
      </c>
      <c r="E235" s="4" t="s">
        <v>146</v>
      </c>
      <c r="F235" s="4" t="str">
        <f t="shared" si="32"/>
        <v>Gas</v>
      </c>
      <c r="G235" s="4" t="s">
        <v>60</v>
      </c>
      <c r="H235" s="4" t="s">
        <v>115</v>
      </c>
      <c r="I235" s="4" t="s">
        <v>255</v>
      </c>
      <c r="J235" s="4" t="str">
        <f t="shared" si="39"/>
        <v>(P:U) Gas post-drainage, surface to goaf: site preparation: Impacts of ground support staff - SW quality/Pollutants (e.g. metals/trace elements/sulfides/phosphorous)</v>
      </c>
      <c r="K235" s="6">
        <v>3</v>
      </c>
      <c r="L235" s="6">
        <v>4</v>
      </c>
      <c r="M235" s="4" t="s">
        <v>63</v>
      </c>
      <c r="N235" s="6">
        <v>-3</v>
      </c>
      <c r="O235" s="6">
        <v>-1.5</v>
      </c>
      <c r="P235" s="4" t="s">
        <v>323</v>
      </c>
      <c r="Q235" s="5">
        <v>0</v>
      </c>
      <c r="R235" s="5">
        <v>0</v>
      </c>
      <c r="S235" s="5">
        <f t="shared" si="33"/>
        <v>0</v>
      </c>
      <c r="T235" s="5">
        <f t="shared" si="34"/>
        <v>2.5</v>
      </c>
      <c r="U235" s="7">
        <f t="shared" si="35"/>
        <v>0</v>
      </c>
      <c r="V235" s="7">
        <f t="shared" si="36"/>
        <v>2.5</v>
      </c>
      <c r="W235" s="4">
        <f t="shared" si="37"/>
        <v>1.25</v>
      </c>
      <c r="X235" s="4">
        <f t="shared" si="38"/>
        <v>1.25</v>
      </c>
      <c r="Y235">
        <v>0</v>
      </c>
      <c r="Z235" t="s">
        <v>352</v>
      </c>
      <c r="AA235" t="s">
        <v>365</v>
      </c>
    </row>
    <row r="236" spans="1:27" x14ac:dyDescent="0.25">
      <c r="A236" s="4" t="s">
        <v>7</v>
      </c>
      <c r="B236" s="4" t="str">
        <f t="shared" si="30"/>
        <v>U</v>
      </c>
      <c r="C236" s="4" t="s">
        <v>2</v>
      </c>
      <c r="D236" s="4" t="str">
        <f t="shared" si="31"/>
        <v>P</v>
      </c>
      <c r="E236" s="4" t="s">
        <v>156</v>
      </c>
      <c r="F236" s="4" t="str">
        <f t="shared" si="32"/>
        <v>Lon</v>
      </c>
      <c r="G236" s="4" t="s">
        <v>60</v>
      </c>
      <c r="H236" s="4" t="s">
        <v>115</v>
      </c>
      <c r="I236" s="4" t="s">
        <v>255</v>
      </c>
      <c r="J236" s="4" t="str">
        <f t="shared" si="39"/>
        <v>(P:U) Long wall coal extraction: Impacts of ground support staff - SW quality/Pollutants (e.g. metals/trace elements/sulfides/phosphorous)</v>
      </c>
      <c r="K236" s="6">
        <v>3</v>
      </c>
      <c r="L236" s="6">
        <v>4</v>
      </c>
      <c r="M236" s="4" t="s">
        <v>63</v>
      </c>
      <c r="N236" s="6">
        <v>-3</v>
      </c>
      <c r="O236" s="6">
        <v>-1.5</v>
      </c>
      <c r="P236" s="4" t="s">
        <v>323</v>
      </c>
      <c r="Q236" s="5">
        <v>0</v>
      </c>
      <c r="R236" s="5">
        <v>0</v>
      </c>
      <c r="S236" s="5">
        <f t="shared" si="33"/>
        <v>0</v>
      </c>
      <c r="T236" s="5">
        <f t="shared" si="34"/>
        <v>2.5</v>
      </c>
      <c r="U236" s="7">
        <f t="shared" si="35"/>
        <v>0</v>
      </c>
      <c r="V236" s="7">
        <f t="shared" si="36"/>
        <v>2.5</v>
      </c>
      <c r="W236" s="4">
        <f t="shared" si="37"/>
        <v>1.25</v>
      </c>
      <c r="X236" s="4">
        <f t="shared" si="38"/>
        <v>1.25</v>
      </c>
      <c r="Y236">
        <v>0</v>
      </c>
      <c r="Z236" t="s">
        <v>352</v>
      </c>
      <c r="AA236" t="s">
        <v>365</v>
      </c>
    </row>
    <row r="237" spans="1:27" x14ac:dyDescent="0.25">
      <c r="A237" s="4" t="s">
        <v>6</v>
      </c>
      <c r="B237" s="4" t="str">
        <f t="shared" si="30"/>
        <v>O</v>
      </c>
      <c r="C237" s="4" t="s">
        <v>1</v>
      </c>
      <c r="D237" s="4" t="str">
        <f t="shared" si="31"/>
        <v>E</v>
      </c>
      <c r="E237" s="4" t="s">
        <v>12</v>
      </c>
      <c r="F237" s="4" t="str">
        <f t="shared" si="32"/>
        <v>Gro</v>
      </c>
      <c r="G237" s="4" t="s">
        <v>60</v>
      </c>
      <c r="H237" s="4" t="s">
        <v>115</v>
      </c>
      <c r="I237" s="4" t="s">
        <v>255</v>
      </c>
      <c r="J237" s="4" t="str">
        <f t="shared" si="39"/>
        <v>(E:O) Ground-based geophysics: Impacts of ground support staff - SW quality/Pollutants (e.g. metals/trace elements/sulfides/phosphorous)</v>
      </c>
      <c r="K237" s="6">
        <v>3</v>
      </c>
      <c r="L237" s="6">
        <v>4</v>
      </c>
      <c r="M237" s="4" t="s">
        <v>63</v>
      </c>
      <c r="N237" s="6">
        <v>-3</v>
      </c>
      <c r="O237" s="6">
        <v>-1.5</v>
      </c>
      <c r="P237" s="4" t="s">
        <v>323</v>
      </c>
      <c r="Q237" s="5">
        <v>-0.5</v>
      </c>
      <c r="R237" s="5">
        <v>0</v>
      </c>
      <c r="S237" s="5">
        <f t="shared" si="33"/>
        <v>-0.5</v>
      </c>
      <c r="T237" s="5">
        <f t="shared" si="34"/>
        <v>2.5</v>
      </c>
      <c r="U237" s="7">
        <f t="shared" si="35"/>
        <v>0</v>
      </c>
      <c r="V237" s="7">
        <f t="shared" si="36"/>
        <v>2.5</v>
      </c>
      <c r="W237" s="4">
        <f t="shared" si="37"/>
        <v>1</v>
      </c>
      <c r="X237" s="4">
        <f t="shared" si="38"/>
        <v>1.5</v>
      </c>
      <c r="Y237">
        <v>0</v>
      </c>
      <c r="Z237" t="s">
        <v>352</v>
      </c>
      <c r="AA237" t="s">
        <v>365</v>
      </c>
    </row>
    <row r="238" spans="1:27" x14ac:dyDescent="0.25">
      <c r="A238" s="4" t="s">
        <v>7</v>
      </c>
      <c r="B238" s="4" t="str">
        <f t="shared" si="30"/>
        <v>U</v>
      </c>
      <c r="C238" s="4" t="s">
        <v>1</v>
      </c>
      <c r="D238" s="4" t="str">
        <f t="shared" si="31"/>
        <v>E</v>
      </c>
      <c r="E238" s="4" t="s">
        <v>12</v>
      </c>
      <c r="F238" s="4" t="str">
        <f t="shared" si="32"/>
        <v>Gro</v>
      </c>
      <c r="G238" s="4" t="s">
        <v>60</v>
      </c>
      <c r="H238" s="4" t="s">
        <v>115</v>
      </c>
      <c r="I238" s="4" t="s">
        <v>255</v>
      </c>
      <c r="J238" s="4" t="str">
        <f t="shared" si="39"/>
        <v>(E:U) Ground-based geophysics: Impacts of ground support staff - SW quality/Pollutants (e.g. metals/trace elements/sulfides/phosphorous)</v>
      </c>
      <c r="K238" s="6">
        <v>3</v>
      </c>
      <c r="L238" s="6">
        <v>4</v>
      </c>
      <c r="M238" s="4" t="s">
        <v>63</v>
      </c>
      <c r="N238" s="6">
        <v>-3</v>
      </c>
      <c r="O238" s="6">
        <v>-1.5</v>
      </c>
      <c r="P238" s="4" t="s">
        <v>323</v>
      </c>
      <c r="Q238" s="5">
        <v>-0.5</v>
      </c>
      <c r="R238" s="5">
        <v>0</v>
      </c>
      <c r="S238" s="5">
        <f t="shared" si="33"/>
        <v>-0.5</v>
      </c>
      <c r="T238" s="5">
        <f t="shared" si="34"/>
        <v>2.5</v>
      </c>
      <c r="U238" s="7">
        <f t="shared" si="35"/>
        <v>0</v>
      </c>
      <c r="V238" s="7">
        <f t="shared" si="36"/>
        <v>2.5</v>
      </c>
      <c r="W238" s="4">
        <f t="shared" si="37"/>
        <v>1</v>
      </c>
      <c r="X238" s="4">
        <f t="shared" si="38"/>
        <v>1.5</v>
      </c>
      <c r="Y238">
        <v>0</v>
      </c>
      <c r="Z238" t="s">
        <v>352</v>
      </c>
      <c r="AA238" t="s">
        <v>365</v>
      </c>
    </row>
    <row r="239" spans="1:27" x14ac:dyDescent="0.25">
      <c r="A239" s="4" t="s">
        <v>6</v>
      </c>
      <c r="B239" s="4" t="str">
        <f t="shared" si="30"/>
        <v>O</v>
      </c>
      <c r="C239" s="4" t="s">
        <v>1</v>
      </c>
      <c r="D239" s="4" t="str">
        <f t="shared" si="31"/>
        <v>E</v>
      </c>
      <c r="E239" s="4" t="s">
        <v>14</v>
      </c>
      <c r="F239" s="4" t="str">
        <f t="shared" si="32"/>
        <v>Sur</v>
      </c>
      <c r="G239" s="4" t="s">
        <v>60</v>
      </c>
      <c r="H239" s="4" t="s">
        <v>115</v>
      </c>
      <c r="I239" s="4" t="s">
        <v>255</v>
      </c>
      <c r="J239" s="4" t="str">
        <f t="shared" si="39"/>
        <v>(E:O) Surface core testing: Impacts of ground support staff - SW quality/Pollutants (e.g. metals/trace elements/sulfides/phosphorous)</v>
      </c>
      <c r="K239" s="6">
        <v>3</v>
      </c>
      <c r="L239" s="6">
        <v>3</v>
      </c>
      <c r="M239" s="4" t="s">
        <v>63</v>
      </c>
      <c r="N239" s="6">
        <v>-3</v>
      </c>
      <c r="O239" s="6">
        <v>-1.5</v>
      </c>
      <c r="P239" s="4" t="s">
        <v>323</v>
      </c>
      <c r="Q239" s="5">
        <v>-0.5</v>
      </c>
      <c r="R239" s="5">
        <v>0</v>
      </c>
      <c r="S239" s="5">
        <f t="shared" si="33"/>
        <v>-0.5</v>
      </c>
      <c r="T239" s="5">
        <f t="shared" si="34"/>
        <v>1.5</v>
      </c>
      <c r="U239" s="7">
        <f t="shared" si="35"/>
        <v>0</v>
      </c>
      <c r="V239" s="7">
        <f t="shared" si="36"/>
        <v>1.5</v>
      </c>
      <c r="W239" s="4">
        <f t="shared" si="37"/>
        <v>0.5</v>
      </c>
      <c r="X239" s="4">
        <f t="shared" si="38"/>
        <v>1</v>
      </c>
      <c r="Y239">
        <v>0</v>
      </c>
      <c r="Z239" t="s">
        <v>352</v>
      </c>
      <c r="AA239" t="s">
        <v>365</v>
      </c>
    </row>
    <row r="240" spans="1:27" x14ac:dyDescent="0.25">
      <c r="A240" s="4" t="s">
        <v>7</v>
      </c>
      <c r="B240" s="4" t="str">
        <f t="shared" si="30"/>
        <v>U</v>
      </c>
      <c r="C240" s="4" t="s">
        <v>1</v>
      </c>
      <c r="D240" s="4" t="str">
        <f t="shared" si="31"/>
        <v>E</v>
      </c>
      <c r="E240" s="4" t="s">
        <v>14</v>
      </c>
      <c r="F240" s="4" t="str">
        <f t="shared" si="32"/>
        <v>Sur</v>
      </c>
      <c r="G240" s="4" t="s">
        <v>60</v>
      </c>
      <c r="H240" s="4" t="s">
        <v>115</v>
      </c>
      <c r="I240" s="4" t="s">
        <v>255</v>
      </c>
      <c r="J240" s="4" t="str">
        <f t="shared" si="39"/>
        <v>(E:U) Surface core testing: Impacts of ground support staff - SW quality/Pollutants (e.g. metals/trace elements/sulfides/phosphorous)</v>
      </c>
      <c r="K240" s="6">
        <v>3</v>
      </c>
      <c r="L240" s="6">
        <v>3</v>
      </c>
      <c r="M240" s="4" t="s">
        <v>63</v>
      </c>
      <c r="N240" s="6">
        <v>-3</v>
      </c>
      <c r="O240" s="6">
        <v>-1.5</v>
      </c>
      <c r="P240" s="4" t="s">
        <v>323</v>
      </c>
      <c r="Q240" s="5">
        <v>-0.5</v>
      </c>
      <c r="R240" s="5">
        <v>0</v>
      </c>
      <c r="S240" s="5">
        <f t="shared" si="33"/>
        <v>-0.5</v>
      </c>
      <c r="T240" s="5">
        <f t="shared" si="34"/>
        <v>1.5</v>
      </c>
      <c r="U240" s="7">
        <f t="shared" si="35"/>
        <v>0</v>
      </c>
      <c r="V240" s="7">
        <f t="shared" si="36"/>
        <v>1.5</v>
      </c>
      <c r="W240" s="4">
        <f t="shared" si="37"/>
        <v>0.5</v>
      </c>
      <c r="X240" s="4">
        <f t="shared" si="38"/>
        <v>1</v>
      </c>
      <c r="Y240">
        <v>0</v>
      </c>
      <c r="Z240" t="s">
        <v>352</v>
      </c>
      <c r="AA240" t="s">
        <v>365</v>
      </c>
    </row>
  </sheetData>
  <autoFilter ref="A1:AB240"/>
  <dataValidations count="6">
    <dataValidation type="list" allowBlank="1" showInputMessage="1" showErrorMessage="1" sqref="Q240:R240 Q231:R232 Q192:R194 Q217:R218 Q220:R220 Q234:R234 Q237:R237 Q137:R139 Q84:R86 Q54:R56 Q115:R117 Q2:R4">
      <formula1>Detect_score2</formula1>
    </dataValidation>
    <dataValidation type="list" allowBlank="1" showInputMessage="1" showErrorMessage="1" sqref="N240:O240 N183:O185 N178:O178 N188:O194 N231:O238 O112:O123 N196:O215 N163:O175 N124:O157 N36:O36 N43:O43 N91:O92 N32:O33 N87:N88 N159:O161 N14:O29 O74:O89 N2:O12 N74:N85 N94:O106 N180:O181 N122:N123 N113:N120 N40:O40 N217:O229 N46:O72">
      <formula1>Like_score</formula1>
    </dataValidation>
    <dataValidation type="list" allowBlank="1" showInputMessage="1" showErrorMessage="1" sqref="K240:L240 K183:L185 K188:L194 K231:L238 K196:L223 K225:L229 K163:L175 K14:L29 K35:L36 K45:L72 K87:L88 K91:L92 K94:L106 K31:L33 K159:L161 K122:L157 K2:L12 K74:L85 K108:L111 K113:L120 K38:L40 K42:L43">
      <formula1>Severity_score</formula1>
    </dataValidation>
    <dataValidation type="list" allowBlank="1" showInputMessage="1" showErrorMessage="1" sqref="Q183:R185 Q188:R191 Q238:R238 Q233:R233 Q221:R229 Q219:R219 Q94:R106 Q196:R215 Q235:R236 Q163:R175 Q180:R181 Q45:R53 Q118:R136 Q87:R89 Q91:R92 Q57:R72 Q140:R157 Q74:R83 Q159:R161 Q31:R36 Q5:R12 Q14:R29 Q38:R40 Q42:R43 Q108:R114">
      <formula1>Detect_score</formula1>
    </dataValidation>
    <dataValidation type="list" allowBlank="1" showInputMessage="1" showErrorMessage="1" sqref="A2:A144 C145:C148 B190:B240 A192:A240 B2:B188 B189:C189">
      <formula1>Components</formula1>
    </dataValidation>
    <dataValidation type="list" allowBlank="1" showInputMessage="1" showErrorMessage="1" sqref="E145:E148 C124:C125 C128:D128 C143:C144 C2:C112 D190:D240 C190:C191 D2:D127 D129:D188 D189:E189">
      <formula1>Life_cycle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407"/>
  <sheetViews>
    <sheetView zoomScaleNormal="100" workbookViewId="0">
      <selection activeCell="C21" sqref="C21"/>
    </sheetView>
  </sheetViews>
  <sheetFormatPr defaultColWidth="8.85546875" defaultRowHeight="11.25" x14ac:dyDescent="0.2"/>
  <cols>
    <col min="1" max="1" width="21.28515625" style="3" customWidth="1"/>
    <col min="2" max="2" width="18.85546875" style="3" customWidth="1"/>
    <col min="3" max="3" width="39" style="3" customWidth="1"/>
    <col min="4" max="4" width="11.85546875" style="3" bestFit="1" customWidth="1"/>
    <col min="5" max="5" width="27.28515625" style="3" bestFit="1" customWidth="1"/>
    <col min="6" max="6" width="20.7109375" style="3" bestFit="1" customWidth="1"/>
    <col min="7" max="7" width="27.28515625" style="3" bestFit="1" customWidth="1"/>
    <col min="8" max="8" width="30.85546875" style="3" bestFit="1" customWidth="1"/>
    <col min="9" max="9" width="18" style="3" bestFit="1" customWidth="1"/>
    <col min="10" max="10" width="21.140625" style="3" bestFit="1" customWidth="1"/>
    <col min="11" max="11" width="15.28515625" style="3" bestFit="1" customWidth="1"/>
    <col min="12" max="12" width="9.5703125" style="3" bestFit="1" customWidth="1"/>
    <col min="13" max="13" width="15" style="3" bestFit="1" customWidth="1"/>
    <col min="14" max="14" width="33.28515625" style="3" bestFit="1" customWidth="1"/>
    <col min="15" max="15" width="37.140625" style="3" bestFit="1" customWidth="1"/>
    <col min="16" max="16" width="47.5703125" style="3" bestFit="1" customWidth="1"/>
    <col min="17" max="17" width="15.28515625" style="3" bestFit="1" customWidth="1"/>
    <col min="18" max="18" width="31" style="3" bestFit="1" customWidth="1"/>
    <col min="19" max="19" width="46.28515625" style="3" bestFit="1" customWidth="1"/>
    <col min="20" max="20" width="40.5703125" style="3" bestFit="1" customWidth="1"/>
    <col min="21" max="21" width="21.7109375" style="3" bestFit="1" customWidth="1"/>
    <col min="22" max="22" width="7.7109375" style="3" customWidth="1"/>
    <col min="23" max="23" width="27.28515625" style="3" bestFit="1" customWidth="1"/>
    <col min="24" max="24" width="31" style="3" bestFit="1" customWidth="1"/>
    <col min="25" max="25" width="4" style="3" customWidth="1"/>
    <col min="26" max="26" width="7.7109375" style="3" customWidth="1"/>
    <col min="27" max="27" width="11.7109375" style="3" bestFit="1" customWidth="1"/>
    <col min="28" max="28" width="17.42578125" style="3" bestFit="1" customWidth="1"/>
    <col min="29" max="29" width="39" style="3" bestFit="1" customWidth="1"/>
    <col min="30" max="30" width="28.140625" style="3" bestFit="1" customWidth="1"/>
    <col min="31" max="31" width="13.42578125" style="3" bestFit="1" customWidth="1"/>
    <col min="32" max="32" width="30.85546875" style="3" bestFit="1" customWidth="1"/>
    <col min="33" max="33" width="54.28515625" style="3" bestFit="1" customWidth="1"/>
    <col min="34" max="34" width="52.5703125" style="3" bestFit="1" customWidth="1"/>
    <col min="35" max="35" width="34.28515625" style="3" bestFit="1" customWidth="1"/>
    <col min="36" max="36" width="8.42578125" style="3" customWidth="1"/>
    <col min="37" max="37" width="29.7109375" style="3" bestFit="1" customWidth="1"/>
    <col min="38" max="38" width="21.85546875" style="3" bestFit="1" customWidth="1"/>
    <col min="39" max="39" width="14.28515625" style="3" bestFit="1" customWidth="1"/>
    <col min="40" max="40" width="25.7109375" style="3" bestFit="1" customWidth="1"/>
    <col min="41" max="41" width="44.28515625" style="3" bestFit="1" customWidth="1"/>
    <col min="42" max="42" width="3.5703125" style="3" customWidth="1"/>
    <col min="43" max="43" width="32.5703125" style="3" bestFit="1" customWidth="1"/>
    <col min="44" max="44" width="21.7109375" style="3" bestFit="1" customWidth="1"/>
    <col min="45" max="45" width="14.28515625" style="3" bestFit="1" customWidth="1"/>
    <col min="46" max="46" width="31.28515625" style="3" bestFit="1" customWidth="1"/>
    <col min="47" max="47" width="7.42578125" style="3" customWidth="1"/>
    <col min="48" max="48" width="18.7109375" style="3" bestFit="1" customWidth="1"/>
    <col min="49" max="49" width="18" style="3" bestFit="1" customWidth="1"/>
    <col min="50" max="50" width="26.42578125" style="3" bestFit="1" customWidth="1"/>
    <col min="51" max="51" width="32.42578125" style="3" bestFit="1" customWidth="1"/>
    <col min="52" max="52" width="10.5703125" style="3" bestFit="1" customWidth="1"/>
    <col min="53" max="53" width="20.5703125" style="3" bestFit="1" customWidth="1"/>
    <col min="54" max="54" width="31.5703125" style="3" bestFit="1" customWidth="1"/>
    <col min="55" max="55" width="7" style="3" customWidth="1"/>
    <col min="56" max="56" width="10.7109375" style="3" bestFit="1" customWidth="1"/>
    <col min="57" max="16384" width="8.85546875" style="3"/>
  </cols>
  <sheetData>
    <row r="1" spans="1:81" x14ac:dyDescent="0.2">
      <c r="A1" s="1"/>
      <c r="B1" s="1"/>
      <c r="C1" s="1"/>
      <c r="D1" s="1"/>
      <c r="E1" s="1"/>
      <c r="F1" s="1"/>
      <c r="G1" s="1"/>
      <c r="H1" s="1"/>
      <c r="I1" s="1"/>
    </row>
    <row r="2" spans="1:81" ht="15" x14ac:dyDescent="0.25">
      <c r="A2" s="13"/>
      <c r="B2" s="13"/>
      <c r="C2" s="13"/>
      <c r="D2" s="13"/>
      <c r="E2" s="12" t="s">
        <v>334</v>
      </c>
      <c r="F2" s="13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</row>
    <row r="3" spans="1:81" ht="15" x14ac:dyDescent="0.25">
      <c r="A3" s="12" t="s">
        <v>129</v>
      </c>
      <c r="B3" s="12" t="s">
        <v>231</v>
      </c>
      <c r="C3" s="12" t="s">
        <v>230</v>
      </c>
      <c r="D3" s="12" t="s">
        <v>31</v>
      </c>
      <c r="E3" s="13" t="s">
        <v>333</v>
      </c>
      <c r="F3" s="13" t="s">
        <v>335</v>
      </c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</row>
    <row r="4" spans="1:81" ht="15" x14ac:dyDescent="0.25">
      <c r="A4" s="13" t="s">
        <v>76</v>
      </c>
      <c r="B4" s="13" t="s">
        <v>318</v>
      </c>
      <c r="C4" s="13" t="s">
        <v>232</v>
      </c>
      <c r="D4" s="13" t="s">
        <v>131</v>
      </c>
      <c r="E4" s="14">
        <v>1</v>
      </c>
      <c r="F4" s="14">
        <v>4</v>
      </c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</row>
    <row r="5" spans="1:81" ht="15" x14ac:dyDescent="0.25">
      <c r="A5" s="13"/>
      <c r="B5" s="13"/>
      <c r="C5" s="13"/>
      <c r="D5" s="13" t="s">
        <v>27</v>
      </c>
      <c r="E5" s="14">
        <v>1</v>
      </c>
      <c r="F5" s="14">
        <v>3</v>
      </c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</row>
    <row r="6" spans="1:81" ht="15" x14ac:dyDescent="0.25">
      <c r="A6" s="13" t="s">
        <v>279</v>
      </c>
      <c r="B6" s="13" t="s">
        <v>98</v>
      </c>
      <c r="C6" s="13" t="s">
        <v>97</v>
      </c>
      <c r="D6" s="13" t="s">
        <v>18</v>
      </c>
      <c r="E6" s="14">
        <v>5</v>
      </c>
      <c r="F6" s="14">
        <v>9</v>
      </c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</row>
    <row r="7" spans="1:81" ht="15" x14ac:dyDescent="0.25">
      <c r="A7" s="13"/>
      <c r="B7" s="13"/>
      <c r="C7" s="13"/>
      <c r="D7" s="13" t="s">
        <v>183</v>
      </c>
      <c r="E7" s="14">
        <v>5</v>
      </c>
      <c r="F7" s="14">
        <v>9</v>
      </c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</row>
    <row r="8" spans="1:81" ht="15" x14ac:dyDescent="0.25">
      <c r="A8" s="13"/>
      <c r="B8" s="13"/>
      <c r="C8" s="13"/>
      <c r="D8" s="13" t="s">
        <v>193</v>
      </c>
      <c r="E8" s="14">
        <v>2.5</v>
      </c>
      <c r="F8" s="14">
        <v>4.5</v>
      </c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</row>
    <row r="9" spans="1:81" ht="15" x14ac:dyDescent="0.25">
      <c r="A9" s="13"/>
      <c r="B9" s="13"/>
      <c r="C9" s="13"/>
      <c r="D9" s="13" t="s">
        <v>184</v>
      </c>
      <c r="E9" s="14">
        <v>1.5</v>
      </c>
      <c r="F9" s="14">
        <v>4.5</v>
      </c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</row>
    <row r="10" spans="1:81" ht="15" x14ac:dyDescent="0.25">
      <c r="A10" s="13"/>
      <c r="B10" s="13" t="s">
        <v>319</v>
      </c>
      <c r="C10" s="13" t="s">
        <v>83</v>
      </c>
      <c r="D10" s="13" t="s">
        <v>82</v>
      </c>
      <c r="E10" s="14">
        <v>2</v>
      </c>
      <c r="F10" s="14">
        <v>11</v>
      </c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</row>
    <row r="11" spans="1:81" ht="15" x14ac:dyDescent="0.25">
      <c r="A11" s="13"/>
      <c r="B11" s="13"/>
      <c r="C11" s="13" t="s">
        <v>151</v>
      </c>
      <c r="D11" s="13" t="s">
        <v>150</v>
      </c>
      <c r="E11" s="14">
        <v>1.5</v>
      </c>
      <c r="F11" s="14">
        <v>5</v>
      </c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</row>
    <row r="12" spans="1:81" ht="15" x14ac:dyDescent="0.25">
      <c r="A12" s="13"/>
      <c r="B12" s="13"/>
      <c r="C12" s="13"/>
      <c r="D12" s="13" t="s">
        <v>139</v>
      </c>
      <c r="E12" s="14">
        <v>1</v>
      </c>
      <c r="F12" s="14">
        <v>3.5</v>
      </c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</row>
    <row r="13" spans="1:81" ht="15" x14ac:dyDescent="0.25">
      <c r="A13" s="13"/>
      <c r="B13" s="13"/>
      <c r="C13" s="13"/>
      <c r="D13" s="13" t="s">
        <v>187</v>
      </c>
      <c r="E13" s="14">
        <v>1</v>
      </c>
      <c r="F13" s="14">
        <v>3</v>
      </c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</row>
    <row r="14" spans="1:81" ht="15" x14ac:dyDescent="0.25">
      <c r="A14" s="13" t="s">
        <v>274</v>
      </c>
      <c r="B14" s="13" t="s">
        <v>316</v>
      </c>
      <c r="C14" s="13" t="s">
        <v>273</v>
      </c>
      <c r="D14" s="13" t="s">
        <v>197</v>
      </c>
      <c r="E14" s="14">
        <v>3</v>
      </c>
      <c r="F14" s="14">
        <v>6</v>
      </c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</row>
    <row r="15" spans="1:81" ht="15" x14ac:dyDescent="0.25">
      <c r="A15" s="13" t="s">
        <v>284</v>
      </c>
      <c r="B15" s="13" t="s">
        <v>319</v>
      </c>
      <c r="C15" s="13" t="s">
        <v>84</v>
      </c>
      <c r="D15" s="13" t="s">
        <v>82</v>
      </c>
      <c r="E15" s="14">
        <v>2</v>
      </c>
      <c r="F15" s="14">
        <v>6</v>
      </c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</row>
    <row r="16" spans="1:81" ht="15" x14ac:dyDescent="0.25">
      <c r="A16" s="13" t="s">
        <v>94</v>
      </c>
      <c r="B16" s="13" t="s">
        <v>312</v>
      </c>
      <c r="C16" s="13" t="s">
        <v>216</v>
      </c>
      <c r="D16" s="13" t="s">
        <v>22</v>
      </c>
      <c r="E16" s="14">
        <v>1</v>
      </c>
      <c r="F16" s="14">
        <v>9</v>
      </c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</row>
    <row r="17" spans="1:81" ht="15" x14ac:dyDescent="0.25">
      <c r="A17" s="13"/>
      <c r="B17" s="13" t="s">
        <v>318</v>
      </c>
      <c r="C17" s="13" t="s">
        <v>216</v>
      </c>
      <c r="D17" s="13" t="s">
        <v>135</v>
      </c>
      <c r="E17" s="14">
        <v>0.5</v>
      </c>
      <c r="F17" s="14">
        <v>2.5</v>
      </c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</row>
    <row r="18" spans="1:81" ht="15" x14ac:dyDescent="0.25">
      <c r="A18" s="13" t="s">
        <v>61</v>
      </c>
      <c r="B18" s="13" t="s">
        <v>314</v>
      </c>
      <c r="C18" s="13" t="s">
        <v>58</v>
      </c>
      <c r="D18" s="13" t="s">
        <v>192</v>
      </c>
      <c r="E18" s="14">
        <v>3</v>
      </c>
      <c r="F18" s="14">
        <v>5.5</v>
      </c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</row>
    <row r="19" spans="1:81" ht="15" x14ac:dyDescent="0.25">
      <c r="A19" s="13"/>
      <c r="B19" s="13" t="s">
        <v>315</v>
      </c>
      <c r="C19" s="13" t="s">
        <v>58</v>
      </c>
      <c r="D19" s="13" t="s">
        <v>90</v>
      </c>
      <c r="E19" s="14">
        <v>7</v>
      </c>
      <c r="F19" s="14">
        <v>12</v>
      </c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</row>
    <row r="20" spans="1:81" ht="15" x14ac:dyDescent="0.25">
      <c r="A20" s="13"/>
      <c r="B20" s="13"/>
      <c r="C20" s="13"/>
      <c r="D20" s="13" t="s">
        <v>91</v>
      </c>
      <c r="E20" s="14">
        <v>7</v>
      </c>
      <c r="F20" s="14">
        <v>12</v>
      </c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</row>
    <row r="21" spans="1:81" ht="15" x14ac:dyDescent="0.25">
      <c r="A21" s="13"/>
      <c r="B21" s="13"/>
      <c r="C21" s="13"/>
      <c r="D21" s="13" t="s">
        <v>146</v>
      </c>
      <c r="E21" s="14">
        <v>2</v>
      </c>
      <c r="F21" s="14">
        <v>3.5</v>
      </c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</row>
    <row r="22" spans="1:81" ht="15" x14ac:dyDescent="0.25">
      <c r="A22" s="13"/>
      <c r="B22" s="13"/>
      <c r="C22" s="13"/>
      <c r="D22" s="13" t="s">
        <v>137</v>
      </c>
      <c r="E22" s="14">
        <v>2</v>
      </c>
      <c r="F22" s="14">
        <v>3.5</v>
      </c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</row>
    <row r="23" spans="1:81" ht="15" x14ac:dyDescent="0.25">
      <c r="A23" s="13"/>
      <c r="B23" s="13"/>
      <c r="C23" s="13"/>
      <c r="D23" s="13" t="s">
        <v>12</v>
      </c>
      <c r="E23" s="14">
        <v>2.5</v>
      </c>
      <c r="F23" s="14">
        <v>7</v>
      </c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</row>
    <row r="24" spans="1:81" ht="15" x14ac:dyDescent="0.25">
      <c r="A24" s="13"/>
      <c r="B24" s="13"/>
      <c r="C24" s="13"/>
      <c r="D24" s="13" t="s">
        <v>124</v>
      </c>
      <c r="E24" s="14">
        <v>2</v>
      </c>
      <c r="F24" s="14">
        <v>5</v>
      </c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</row>
    <row r="25" spans="1:81" ht="15" x14ac:dyDescent="0.25">
      <c r="A25" s="13"/>
      <c r="B25" s="13"/>
      <c r="C25" s="13"/>
      <c r="D25" s="13" t="s">
        <v>130</v>
      </c>
      <c r="E25" s="14">
        <v>2</v>
      </c>
      <c r="F25" s="14">
        <v>3.5</v>
      </c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</row>
    <row r="26" spans="1:81" ht="15" x14ac:dyDescent="0.25">
      <c r="A26" s="13"/>
      <c r="B26" s="13"/>
      <c r="C26" s="13"/>
      <c r="D26" s="13" t="s">
        <v>131</v>
      </c>
      <c r="E26" s="14">
        <v>2</v>
      </c>
      <c r="F26" s="14">
        <v>3.5</v>
      </c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</row>
    <row r="27" spans="1:81" ht="15" x14ac:dyDescent="0.25">
      <c r="A27" s="13"/>
      <c r="B27" s="13"/>
      <c r="C27" s="13"/>
      <c r="D27" s="13" t="s">
        <v>127</v>
      </c>
      <c r="E27" s="14">
        <v>2</v>
      </c>
      <c r="F27" s="14">
        <v>5</v>
      </c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</row>
    <row r="28" spans="1:81" ht="15" x14ac:dyDescent="0.25">
      <c r="A28" s="13"/>
      <c r="B28" s="13"/>
      <c r="C28" s="13"/>
      <c r="D28" s="13" t="s">
        <v>42</v>
      </c>
      <c r="E28" s="14">
        <v>2.5</v>
      </c>
      <c r="F28" s="14">
        <v>5</v>
      </c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</row>
    <row r="29" spans="1:81" ht="15" x14ac:dyDescent="0.25">
      <c r="A29" s="13"/>
      <c r="B29" s="13"/>
      <c r="C29" s="13"/>
      <c r="D29" s="13" t="s">
        <v>122</v>
      </c>
      <c r="E29" s="14">
        <v>3</v>
      </c>
      <c r="F29" s="14">
        <v>5</v>
      </c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</row>
    <row r="30" spans="1:81" ht="15" x14ac:dyDescent="0.25">
      <c r="A30" s="13"/>
      <c r="B30" s="13"/>
      <c r="C30" s="13"/>
      <c r="D30" s="13" t="s">
        <v>123</v>
      </c>
      <c r="E30" s="14">
        <v>2</v>
      </c>
      <c r="F30" s="14">
        <v>5</v>
      </c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</row>
    <row r="31" spans="1:81" ht="15" x14ac:dyDescent="0.25">
      <c r="A31" s="13"/>
      <c r="B31" s="13"/>
      <c r="C31" s="13"/>
      <c r="D31" s="13" t="s">
        <v>39</v>
      </c>
      <c r="E31" s="14">
        <v>4</v>
      </c>
      <c r="F31" s="14">
        <v>7.5</v>
      </c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</row>
    <row r="32" spans="1:81" ht="15" x14ac:dyDescent="0.25">
      <c r="A32" s="13"/>
      <c r="B32" s="13"/>
      <c r="C32" s="13"/>
      <c r="D32" s="13" t="s">
        <v>27</v>
      </c>
      <c r="E32" s="14">
        <v>2</v>
      </c>
      <c r="F32" s="14">
        <v>3.5</v>
      </c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</row>
    <row r="33" spans="1:81" ht="15" x14ac:dyDescent="0.25">
      <c r="A33" s="13"/>
      <c r="B33" s="13"/>
      <c r="C33" s="13"/>
      <c r="D33" s="13" t="s">
        <v>203</v>
      </c>
      <c r="E33" s="14">
        <v>3</v>
      </c>
      <c r="F33" s="14">
        <v>6.5</v>
      </c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</row>
    <row r="34" spans="1:81" ht="15" x14ac:dyDescent="0.25">
      <c r="A34" s="13"/>
      <c r="B34" s="13"/>
      <c r="C34" s="13"/>
      <c r="D34" s="13" t="s">
        <v>199</v>
      </c>
      <c r="E34" s="14">
        <v>2</v>
      </c>
      <c r="F34" s="14">
        <v>5</v>
      </c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</row>
    <row r="35" spans="1:81" ht="15" x14ac:dyDescent="0.25">
      <c r="A35" s="13"/>
      <c r="B35" s="13"/>
      <c r="C35" s="13"/>
      <c r="D35" s="13" t="s">
        <v>202</v>
      </c>
      <c r="E35" s="14">
        <v>2</v>
      </c>
      <c r="F35" s="14">
        <v>4</v>
      </c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</row>
    <row r="36" spans="1:81" ht="15" x14ac:dyDescent="0.25">
      <c r="A36" s="13"/>
      <c r="B36" s="13"/>
      <c r="C36" s="13"/>
      <c r="D36" s="13" t="s">
        <v>213</v>
      </c>
      <c r="E36" s="14">
        <v>2</v>
      </c>
      <c r="F36" s="14">
        <v>4</v>
      </c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</row>
    <row r="37" spans="1:81" ht="15" x14ac:dyDescent="0.25">
      <c r="A37" s="13"/>
      <c r="B37" s="13"/>
      <c r="C37" s="13"/>
      <c r="D37" s="13" t="s">
        <v>185</v>
      </c>
      <c r="E37" s="14">
        <v>1</v>
      </c>
      <c r="F37" s="14">
        <v>3</v>
      </c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</row>
    <row r="38" spans="1:81" ht="15" x14ac:dyDescent="0.25">
      <c r="A38" s="13"/>
      <c r="B38" s="13"/>
      <c r="C38" s="13"/>
      <c r="D38" s="13" t="s">
        <v>201</v>
      </c>
      <c r="E38" s="14">
        <v>4</v>
      </c>
      <c r="F38" s="14">
        <v>9</v>
      </c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</row>
    <row r="39" spans="1:81" ht="15" x14ac:dyDescent="0.25">
      <c r="A39" s="13" t="s">
        <v>259</v>
      </c>
      <c r="B39" s="13" t="s">
        <v>314</v>
      </c>
      <c r="C39" s="13" t="s">
        <v>172</v>
      </c>
      <c r="D39" s="13" t="s">
        <v>80</v>
      </c>
      <c r="E39" s="14">
        <v>2</v>
      </c>
      <c r="F39" s="14">
        <v>6</v>
      </c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</row>
    <row r="40" spans="1:81" ht="15" x14ac:dyDescent="0.25">
      <c r="A40" s="13"/>
      <c r="B40" s="13"/>
      <c r="C40" s="13"/>
      <c r="D40" s="13" t="s">
        <v>148</v>
      </c>
      <c r="E40" s="14">
        <v>1</v>
      </c>
      <c r="F40" s="14">
        <v>3</v>
      </c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</row>
    <row r="41" spans="1:81" ht="15" x14ac:dyDescent="0.25">
      <c r="A41" s="13"/>
      <c r="B41" s="13"/>
      <c r="C41" s="13"/>
      <c r="D41" s="13" t="s">
        <v>138</v>
      </c>
      <c r="E41" s="14">
        <v>1</v>
      </c>
      <c r="F41" s="14">
        <v>3</v>
      </c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</row>
    <row r="42" spans="1:81" ht="15" x14ac:dyDescent="0.25">
      <c r="A42" s="13"/>
      <c r="B42" s="13"/>
      <c r="C42" s="13"/>
      <c r="D42" s="13" t="s">
        <v>189</v>
      </c>
      <c r="E42" s="14">
        <v>1</v>
      </c>
      <c r="F42" s="14">
        <v>3</v>
      </c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</row>
    <row r="43" spans="1:81" ht="15" x14ac:dyDescent="0.25">
      <c r="A43" s="13"/>
      <c r="B43" s="13"/>
      <c r="C43" s="13" t="s">
        <v>78</v>
      </c>
      <c r="D43" s="13" t="s">
        <v>209</v>
      </c>
      <c r="E43" s="14">
        <v>3</v>
      </c>
      <c r="F43" s="14">
        <v>7</v>
      </c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</row>
    <row r="44" spans="1:81" ht="15" x14ac:dyDescent="0.25">
      <c r="A44" s="13"/>
      <c r="B44" s="13"/>
      <c r="C44" s="13" t="s">
        <v>136</v>
      </c>
      <c r="D44" s="13" t="s">
        <v>212</v>
      </c>
      <c r="E44" s="14">
        <v>1.5</v>
      </c>
      <c r="F44" s="14">
        <v>3.5</v>
      </c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</row>
    <row r="45" spans="1:81" ht="15" x14ac:dyDescent="0.25">
      <c r="A45" s="13"/>
      <c r="B45" s="13"/>
      <c r="C45" s="13"/>
      <c r="D45" s="13" t="s">
        <v>210</v>
      </c>
      <c r="E45" s="14">
        <v>1.5</v>
      </c>
      <c r="F45" s="14">
        <v>3.5</v>
      </c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</row>
    <row r="46" spans="1:81" ht="15" x14ac:dyDescent="0.25">
      <c r="A46" s="13"/>
      <c r="B46" s="13"/>
      <c r="C46" s="13"/>
      <c r="D46" s="13" t="s">
        <v>211</v>
      </c>
      <c r="E46" s="14">
        <v>1.5</v>
      </c>
      <c r="F46" s="14">
        <v>3.5</v>
      </c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</row>
    <row r="47" spans="1:81" ht="15" x14ac:dyDescent="0.25">
      <c r="A47" s="13"/>
      <c r="B47" s="13" t="s">
        <v>310</v>
      </c>
      <c r="C47" s="13" t="s">
        <v>85</v>
      </c>
      <c r="D47" s="13" t="s">
        <v>205</v>
      </c>
      <c r="E47" s="14">
        <v>3</v>
      </c>
      <c r="F47" s="14">
        <v>7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</row>
    <row r="48" spans="1:81" ht="15" x14ac:dyDescent="0.25">
      <c r="A48" s="13"/>
      <c r="B48" s="13"/>
      <c r="C48" s="13"/>
      <c r="D48" s="13" t="s">
        <v>206</v>
      </c>
      <c r="E48" s="14">
        <v>1.5</v>
      </c>
      <c r="F48" s="14">
        <v>3.5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</row>
    <row r="49" spans="1:81" ht="15" x14ac:dyDescent="0.25">
      <c r="A49" s="13"/>
      <c r="B49" s="13"/>
      <c r="C49" s="13"/>
      <c r="D49" s="13" t="s">
        <v>207</v>
      </c>
      <c r="E49" s="14">
        <v>1</v>
      </c>
      <c r="F49" s="14">
        <v>3</v>
      </c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</row>
    <row r="50" spans="1:81" ht="15" x14ac:dyDescent="0.25">
      <c r="A50" s="13"/>
      <c r="B50" s="13"/>
      <c r="C50" s="13"/>
      <c r="D50" s="13" t="s">
        <v>208</v>
      </c>
      <c r="E50" s="14">
        <v>1</v>
      </c>
      <c r="F50" s="14">
        <v>3</v>
      </c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</row>
    <row r="51" spans="1:81" ht="15" x14ac:dyDescent="0.25">
      <c r="A51" s="13"/>
      <c r="B51" s="13" t="s">
        <v>69</v>
      </c>
      <c r="C51" s="13" t="s">
        <v>68</v>
      </c>
      <c r="D51" s="13" t="s">
        <v>11</v>
      </c>
      <c r="E51" s="14">
        <v>2.5</v>
      </c>
      <c r="F51" s="14">
        <v>8</v>
      </c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</row>
    <row r="52" spans="1:81" ht="15" x14ac:dyDescent="0.25">
      <c r="A52" s="13"/>
      <c r="B52" s="13"/>
      <c r="C52" s="13"/>
      <c r="D52" s="13" t="s">
        <v>147</v>
      </c>
      <c r="E52" s="14">
        <v>1</v>
      </c>
      <c r="F52" s="14">
        <v>4</v>
      </c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</row>
    <row r="53" spans="1:81" ht="15" x14ac:dyDescent="0.25">
      <c r="A53" s="13"/>
      <c r="B53" s="13"/>
      <c r="C53" s="13"/>
      <c r="D53" s="13" t="s">
        <v>142</v>
      </c>
      <c r="E53" s="14">
        <v>1</v>
      </c>
      <c r="F53" s="14">
        <v>4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</row>
    <row r="54" spans="1:81" ht="15" x14ac:dyDescent="0.25">
      <c r="A54" s="13"/>
      <c r="B54" s="13"/>
      <c r="C54" s="13"/>
      <c r="D54" s="13" t="s">
        <v>186</v>
      </c>
      <c r="E54" s="14">
        <v>1</v>
      </c>
      <c r="F54" s="14">
        <v>4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</row>
    <row r="55" spans="1:81" ht="15" x14ac:dyDescent="0.25">
      <c r="A55" s="13" t="s">
        <v>62</v>
      </c>
      <c r="B55" s="13" t="s">
        <v>121</v>
      </c>
      <c r="C55" s="13" t="s">
        <v>59</v>
      </c>
      <c r="D55" s="13" t="s">
        <v>53</v>
      </c>
      <c r="E55" s="14">
        <v>1</v>
      </c>
      <c r="F55" s="14">
        <v>4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</row>
    <row r="56" spans="1:81" ht="15" x14ac:dyDescent="0.25">
      <c r="A56" s="13"/>
      <c r="B56" s="13"/>
      <c r="C56" s="13"/>
      <c r="D56" s="13" t="s">
        <v>124</v>
      </c>
      <c r="E56" s="14">
        <v>3</v>
      </c>
      <c r="F56" s="14">
        <v>8.5</v>
      </c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</row>
    <row r="57" spans="1:81" ht="15" x14ac:dyDescent="0.25">
      <c r="A57" s="13"/>
      <c r="B57" s="13"/>
      <c r="C57" s="13"/>
      <c r="D57" s="13" t="s">
        <v>42</v>
      </c>
      <c r="E57" s="14">
        <v>2</v>
      </c>
      <c r="F57" s="14">
        <v>5</v>
      </c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</row>
    <row r="58" spans="1:81" ht="15" x14ac:dyDescent="0.25">
      <c r="A58" s="13"/>
      <c r="B58" s="13"/>
      <c r="C58" s="13"/>
      <c r="D58" s="13" t="s">
        <v>122</v>
      </c>
      <c r="E58" s="14">
        <v>1.5</v>
      </c>
      <c r="F58" s="14">
        <v>4.5</v>
      </c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</row>
    <row r="59" spans="1:81" ht="15" x14ac:dyDescent="0.25">
      <c r="A59" s="13"/>
      <c r="B59" s="13"/>
      <c r="C59" s="13"/>
      <c r="D59" s="13" t="s">
        <v>123</v>
      </c>
      <c r="E59" s="14">
        <v>1.5</v>
      </c>
      <c r="F59" s="14">
        <v>4.5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</row>
    <row r="60" spans="1:81" ht="15" x14ac:dyDescent="0.25">
      <c r="A60" s="13"/>
      <c r="B60" s="13"/>
      <c r="C60" s="13"/>
      <c r="D60" s="13" t="s">
        <v>199</v>
      </c>
      <c r="E60" s="14">
        <v>1.5</v>
      </c>
      <c r="F60" s="14">
        <v>3.5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</row>
    <row r="61" spans="1:81" ht="15" x14ac:dyDescent="0.25">
      <c r="A61" s="13"/>
      <c r="B61" s="13"/>
      <c r="C61" s="13"/>
      <c r="D61" s="13" t="s">
        <v>202</v>
      </c>
      <c r="E61" s="14">
        <v>1.5</v>
      </c>
      <c r="F61" s="14">
        <v>3.5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</row>
    <row r="62" spans="1:81" ht="15" x14ac:dyDescent="0.25">
      <c r="A62" s="13"/>
      <c r="B62" s="13"/>
      <c r="C62" s="13"/>
      <c r="D62" s="13" t="s">
        <v>213</v>
      </c>
      <c r="E62" s="14">
        <v>1.5</v>
      </c>
      <c r="F62" s="14">
        <v>3.5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</row>
    <row r="63" spans="1:81" ht="15" x14ac:dyDescent="0.25">
      <c r="A63" s="13"/>
      <c r="B63" s="13" t="s">
        <v>277</v>
      </c>
      <c r="C63" s="13" t="s">
        <v>59</v>
      </c>
      <c r="D63" s="13" t="s">
        <v>51</v>
      </c>
      <c r="E63" s="14">
        <v>7</v>
      </c>
      <c r="F63" s="14">
        <v>10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</row>
    <row r="64" spans="1:81" ht="15" x14ac:dyDescent="0.25">
      <c r="A64" s="13"/>
      <c r="B64" s="13"/>
      <c r="C64" s="13"/>
      <c r="D64" s="13" t="s">
        <v>50</v>
      </c>
      <c r="E64" s="14">
        <v>7</v>
      </c>
      <c r="F64" s="14">
        <v>10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</row>
    <row r="65" spans="1:81" ht="15" x14ac:dyDescent="0.25">
      <c r="A65" s="13"/>
      <c r="B65" s="13" t="s">
        <v>317</v>
      </c>
      <c r="C65" s="13" t="s">
        <v>107</v>
      </c>
      <c r="D65" s="13" t="s">
        <v>25</v>
      </c>
      <c r="E65" s="14">
        <v>4</v>
      </c>
      <c r="F65" s="14">
        <v>16.5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</row>
    <row r="66" spans="1:81" ht="15" x14ac:dyDescent="0.25">
      <c r="A66" s="13"/>
      <c r="B66" s="13" t="s">
        <v>316</v>
      </c>
      <c r="C66" s="13" t="s">
        <v>87</v>
      </c>
      <c r="D66" s="13" t="s">
        <v>88</v>
      </c>
      <c r="E66" s="14">
        <v>5.5</v>
      </c>
      <c r="F66" s="14">
        <v>11.5</v>
      </c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</row>
    <row r="67" spans="1:81" ht="15" x14ac:dyDescent="0.25">
      <c r="A67" s="13"/>
      <c r="B67" s="13" t="s">
        <v>67</v>
      </c>
      <c r="C67" s="13" t="s">
        <v>66</v>
      </c>
      <c r="D67" s="13" t="s">
        <v>12</v>
      </c>
      <c r="E67" s="14">
        <v>1</v>
      </c>
      <c r="F67" s="14">
        <v>5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</row>
    <row r="68" spans="1:81" ht="15" x14ac:dyDescent="0.25">
      <c r="A68" s="13"/>
      <c r="B68" s="13" t="s">
        <v>233</v>
      </c>
      <c r="C68" s="13" t="s">
        <v>87</v>
      </c>
      <c r="D68" s="13" t="s">
        <v>194</v>
      </c>
      <c r="E68" s="14">
        <v>8.5</v>
      </c>
      <c r="F68" s="14">
        <v>16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</row>
    <row r="69" spans="1:81" ht="15" x14ac:dyDescent="0.25">
      <c r="A69" s="13"/>
      <c r="B69" s="13"/>
      <c r="C69" s="13"/>
      <c r="D69" s="13" t="s">
        <v>195</v>
      </c>
      <c r="E69" s="14">
        <v>1</v>
      </c>
      <c r="F69" s="14">
        <v>4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</row>
    <row r="70" spans="1:81" ht="15" x14ac:dyDescent="0.25">
      <c r="A70" s="13"/>
      <c r="B70" s="13" t="s">
        <v>318</v>
      </c>
      <c r="C70" s="13" t="s">
        <v>87</v>
      </c>
      <c r="D70" s="13" t="s">
        <v>52</v>
      </c>
      <c r="E70" s="14">
        <v>0.5</v>
      </c>
      <c r="F70" s="14">
        <v>2.5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</row>
    <row r="71" spans="1:81" ht="15" x14ac:dyDescent="0.25">
      <c r="A71" s="13" t="s">
        <v>93</v>
      </c>
      <c r="B71" s="13" t="s">
        <v>121</v>
      </c>
      <c r="C71" s="13" t="s">
        <v>59</v>
      </c>
      <c r="D71" s="13" t="s">
        <v>146</v>
      </c>
      <c r="E71" s="14">
        <v>2</v>
      </c>
      <c r="F71" s="14">
        <v>5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</row>
    <row r="72" spans="1:81" ht="15" x14ac:dyDescent="0.25">
      <c r="A72" s="13"/>
      <c r="B72" s="13"/>
      <c r="C72" s="13"/>
      <c r="D72" s="13" t="s">
        <v>130</v>
      </c>
      <c r="E72" s="14">
        <v>3</v>
      </c>
      <c r="F72" s="14">
        <v>5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</row>
    <row r="73" spans="1:81" ht="15" x14ac:dyDescent="0.25">
      <c r="A73" s="13"/>
      <c r="B73" s="13"/>
      <c r="C73" s="13"/>
      <c r="D73" s="13" t="s">
        <v>131</v>
      </c>
      <c r="E73" s="14">
        <v>1</v>
      </c>
      <c r="F73" s="14">
        <v>3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</row>
    <row r="74" spans="1:81" ht="15" x14ac:dyDescent="0.25">
      <c r="A74" s="13"/>
      <c r="B74" s="13"/>
      <c r="C74" s="13"/>
      <c r="D74" s="13" t="s">
        <v>27</v>
      </c>
      <c r="E74" s="14">
        <v>3</v>
      </c>
      <c r="F74" s="14">
        <v>5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</row>
    <row r="75" spans="1:81" ht="15" x14ac:dyDescent="0.25">
      <c r="A75" s="13"/>
      <c r="B75" s="13" t="s">
        <v>316</v>
      </c>
      <c r="C75" s="13" t="s">
        <v>87</v>
      </c>
      <c r="D75" s="13" t="s">
        <v>26</v>
      </c>
      <c r="E75" s="14">
        <v>10</v>
      </c>
      <c r="F75" s="14">
        <v>16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</row>
    <row r="76" spans="1:81" ht="15" x14ac:dyDescent="0.25">
      <c r="A76" s="13"/>
      <c r="B76" s="13"/>
      <c r="C76" s="13" t="s">
        <v>59</v>
      </c>
      <c r="D76" s="13" t="s">
        <v>90</v>
      </c>
      <c r="E76" s="14">
        <v>7.5</v>
      </c>
      <c r="F76" s="14">
        <v>13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</row>
    <row r="77" spans="1:81" ht="15" x14ac:dyDescent="0.25">
      <c r="A77" s="13"/>
      <c r="B77" s="13"/>
      <c r="C77" s="13"/>
      <c r="D77" s="13" t="s">
        <v>91</v>
      </c>
      <c r="E77" s="14">
        <v>7.5</v>
      </c>
      <c r="F77" s="14">
        <v>13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</row>
    <row r="78" spans="1:81" ht="15" x14ac:dyDescent="0.25">
      <c r="A78" s="13"/>
      <c r="B78" s="13"/>
      <c r="C78" s="13"/>
      <c r="D78" s="13" t="s">
        <v>203</v>
      </c>
      <c r="E78" s="14">
        <v>3.5</v>
      </c>
      <c r="F78" s="14">
        <v>5.5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</row>
    <row r="79" spans="1:81" ht="15" x14ac:dyDescent="0.25">
      <c r="A79" s="13"/>
      <c r="B79" s="13"/>
      <c r="C79" s="13"/>
      <c r="D79" s="13" t="s">
        <v>201</v>
      </c>
      <c r="E79" s="14">
        <v>6.5</v>
      </c>
      <c r="F79" s="14">
        <v>12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</row>
    <row r="80" spans="1:81" ht="15" x14ac:dyDescent="0.25">
      <c r="A80" s="13"/>
      <c r="B80" s="13"/>
      <c r="C80" s="13" t="s">
        <v>220</v>
      </c>
      <c r="D80" s="13" t="s">
        <v>22</v>
      </c>
      <c r="E80" s="14">
        <v>3</v>
      </c>
      <c r="F80" s="14">
        <v>7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</row>
    <row r="81" spans="1:81" ht="15" x14ac:dyDescent="0.25">
      <c r="A81" s="13"/>
      <c r="B81" s="13"/>
      <c r="C81" s="13" t="s">
        <v>221</v>
      </c>
      <c r="D81" s="13" t="s">
        <v>22</v>
      </c>
      <c r="E81" s="14">
        <v>7.5</v>
      </c>
      <c r="F81" s="14">
        <v>10.5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</row>
    <row r="82" spans="1:81" ht="15" x14ac:dyDescent="0.25">
      <c r="A82" s="13" t="s">
        <v>128</v>
      </c>
      <c r="B82" s="13" t="s">
        <v>236</v>
      </c>
      <c r="C82" s="13" t="s">
        <v>106</v>
      </c>
      <c r="D82" s="13" t="s">
        <v>130</v>
      </c>
      <c r="E82" s="14">
        <v>1</v>
      </c>
      <c r="F82" s="14">
        <v>3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</row>
    <row r="83" spans="1:81" ht="15" x14ac:dyDescent="0.25">
      <c r="A83" s="13"/>
      <c r="B83" s="13"/>
      <c r="C83" s="13"/>
      <c r="D83" s="13" t="s">
        <v>131</v>
      </c>
      <c r="E83" s="14">
        <v>1</v>
      </c>
      <c r="F83" s="14">
        <v>3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</row>
    <row r="84" spans="1:81" ht="15" x14ac:dyDescent="0.25">
      <c r="A84" s="13"/>
      <c r="B84" s="13" t="s">
        <v>318</v>
      </c>
      <c r="C84" s="13" t="s">
        <v>106</v>
      </c>
      <c r="D84" s="13" t="s">
        <v>27</v>
      </c>
      <c r="E84" s="14">
        <v>1</v>
      </c>
      <c r="F84" s="14">
        <v>3</v>
      </c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</row>
    <row r="85" spans="1:81" ht="15" x14ac:dyDescent="0.25">
      <c r="A85" s="13" t="s">
        <v>332</v>
      </c>
      <c r="B85" s="13" t="s">
        <v>332</v>
      </c>
      <c r="C85" s="13" t="s">
        <v>96</v>
      </c>
      <c r="D85" s="13" t="s">
        <v>18</v>
      </c>
      <c r="E85" s="14">
        <v>0</v>
      </c>
      <c r="F85" s="14">
        <v>0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</row>
    <row r="86" spans="1:81" ht="15" x14ac:dyDescent="0.25">
      <c r="A86" s="13"/>
      <c r="B86" s="13"/>
      <c r="C86" s="13"/>
      <c r="D86" s="13" t="s">
        <v>183</v>
      </c>
      <c r="E86" s="14">
        <v>0</v>
      </c>
      <c r="F86" s="14">
        <v>0</v>
      </c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</row>
    <row r="87" spans="1:81" ht="15" x14ac:dyDescent="0.25">
      <c r="A87" s="13"/>
      <c r="B87" s="13"/>
      <c r="C87" s="13"/>
      <c r="D87" s="13" t="s">
        <v>193</v>
      </c>
      <c r="E87" s="14">
        <v>0</v>
      </c>
      <c r="F87" s="14">
        <v>0</v>
      </c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</row>
    <row r="88" spans="1:81" ht="15" x14ac:dyDescent="0.25">
      <c r="A88" s="13"/>
      <c r="B88" s="13"/>
      <c r="C88" s="13"/>
      <c r="D88" s="13" t="s">
        <v>175</v>
      </c>
      <c r="E88" s="14">
        <v>0</v>
      </c>
      <c r="F88" s="14">
        <v>0</v>
      </c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</row>
    <row r="89" spans="1:81" ht="15" x14ac:dyDescent="0.25">
      <c r="A89" s="13"/>
      <c r="B89" s="13"/>
      <c r="C89" s="13" t="s">
        <v>59</v>
      </c>
      <c r="D89" s="13" t="s">
        <v>146</v>
      </c>
      <c r="E89" s="14">
        <v>0</v>
      </c>
      <c r="F89" s="14">
        <v>0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</row>
    <row r="90" spans="1:81" ht="15" x14ac:dyDescent="0.25">
      <c r="A90" s="13"/>
      <c r="B90" s="13"/>
      <c r="C90" s="13"/>
      <c r="D90" s="13" t="s">
        <v>137</v>
      </c>
      <c r="E90" s="14">
        <v>0</v>
      </c>
      <c r="F90" s="14">
        <v>0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</row>
    <row r="91" spans="1:81" ht="15" x14ac:dyDescent="0.25">
      <c r="A91" s="13"/>
      <c r="B91" s="13"/>
      <c r="C91" s="13"/>
      <c r="D91" s="13" t="s">
        <v>18</v>
      </c>
      <c r="E91" s="14">
        <v>0</v>
      </c>
      <c r="F91" s="14">
        <v>0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</row>
    <row r="92" spans="1:81" ht="15" x14ac:dyDescent="0.25">
      <c r="A92" s="13"/>
      <c r="B92" s="13"/>
      <c r="C92" s="13"/>
      <c r="D92" s="13" t="s">
        <v>39</v>
      </c>
      <c r="E92" s="14">
        <v>0</v>
      </c>
      <c r="F92" s="14">
        <v>0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</row>
    <row r="93" spans="1:81" ht="15" x14ac:dyDescent="0.25">
      <c r="A93" s="13"/>
      <c r="B93" s="13"/>
      <c r="C93" s="13"/>
      <c r="D93" s="13" t="s">
        <v>183</v>
      </c>
      <c r="E93" s="14">
        <v>0</v>
      </c>
      <c r="F93" s="14">
        <v>0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</row>
    <row r="94" spans="1:81" ht="15" x14ac:dyDescent="0.25">
      <c r="A94" s="13"/>
      <c r="B94" s="13"/>
      <c r="C94" s="13"/>
      <c r="D94" s="13" t="s">
        <v>193</v>
      </c>
      <c r="E94" s="14">
        <v>0</v>
      </c>
      <c r="F94" s="14">
        <v>0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</row>
    <row r="95" spans="1:81" ht="15" x14ac:dyDescent="0.25">
      <c r="A95" s="13"/>
      <c r="B95" s="13"/>
      <c r="C95" s="13"/>
      <c r="D95" s="13" t="s">
        <v>185</v>
      </c>
      <c r="E95" s="14">
        <v>0</v>
      </c>
      <c r="F95" s="14">
        <v>0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</row>
    <row r="96" spans="1:81" ht="15" x14ac:dyDescent="0.25">
      <c r="A96" s="13"/>
      <c r="B96" s="13"/>
      <c r="C96" s="13"/>
      <c r="D96" s="13" t="s">
        <v>175</v>
      </c>
      <c r="E96" s="14">
        <v>0</v>
      </c>
      <c r="F96" s="14">
        <v>0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</row>
    <row r="97" spans="1:81" ht="15" x14ac:dyDescent="0.25">
      <c r="A97" s="13"/>
      <c r="B97" s="13"/>
      <c r="C97" s="13" t="s">
        <v>89</v>
      </c>
      <c r="D97" s="13" t="s">
        <v>124</v>
      </c>
      <c r="E97" s="14">
        <v>0</v>
      </c>
      <c r="F97" s="14">
        <v>0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</row>
    <row r="98" spans="1:81" ht="15" x14ac:dyDescent="0.25">
      <c r="A98" s="13"/>
      <c r="B98" s="13"/>
      <c r="C98" s="13"/>
      <c r="D98" s="13" t="s">
        <v>125</v>
      </c>
      <c r="E98" s="14">
        <v>0</v>
      </c>
      <c r="F98" s="14">
        <v>0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</row>
    <row r="99" spans="1:81" ht="15" x14ac:dyDescent="0.25">
      <c r="A99" s="13"/>
      <c r="B99" s="13"/>
      <c r="C99" s="13"/>
      <c r="D99" s="13" t="s">
        <v>126</v>
      </c>
      <c r="E99" s="14">
        <v>0</v>
      </c>
      <c r="F99" s="14">
        <v>0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</row>
    <row r="100" spans="1:81" ht="15" x14ac:dyDescent="0.25">
      <c r="A100" s="13"/>
      <c r="B100" s="13"/>
      <c r="C100" s="13"/>
      <c r="D100" s="13" t="s">
        <v>127</v>
      </c>
      <c r="E100" s="14">
        <v>0</v>
      </c>
      <c r="F100" s="14">
        <v>0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</row>
    <row r="101" spans="1:81" ht="15" x14ac:dyDescent="0.25">
      <c r="A101" s="13"/>
      <c r="B101" s="13"/>
      <c r="C101" s="13"/>
      <c r="D101" s="13" t="s">
        <v>203</v>
      </c>
      <c r="E101" s="14">
        <v>0</v>
      </c>
      <c r="F101" s="14">
        <v>0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</row>
    <row r="102" spans="1:81" ht="15" x14ac:dyDescent="0.25">
      <c r="A102" s="13"/>
      <c r="B102" s="13"/>
      <c r="C102" s="13"/>
      <c r="D102" s="13" t="s">
        <v>179</v>
      </c>
      <c r="E102" s="14">
        <v>0</v>
      </c>
      <c r="F102" s="14">
        <v>0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</row>
    <row r="103" spans="1:81" ht="15" x14ac:dyDescent="0.25">
      <c r="A103" s="13"/>
      <c r="B103" s="13"/>
      <c r="C103" s="13" t="s">
        <v>158</v>
      </c>
      <c r="D103" s="13" t="s">
        <v>157</v>
      </c>
      <c r="E103" s="14">
        <v>0</v>
      </c>
      <c r="F103" s="14">
        <v>0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</row>
    <row r="104" spans="1:81" ht="15" x14ac:dyDescent="0.25">
      <c r="A104" s="13"/>
      <c r="B104" s="13"/>
      <c r="C104" s="13" t="s">
        <v>75</v>
      </c>
      <c r="D104" s="13" t="s">
        <v>74</v>
      </c>
      <c r="E104" s="14">
        <v>0</v>
      </c>
      <c r="F104" s="14">
        <v>0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</row>
    <row r="105" spans="1:81" ht="15" x14ac:dyDescent="0.25">
      <c r="A105" s="13"/>
      <c r="B105" s="13"/>
      <c r="C105" s="13" t="s">
        <v>172</v>
      </c>
      <c r="D105" s="13" t="s">
        <v>148</v>
      </c>
      <c r="E105" s="14">
        <v>0</v>
      </c>
      <c r="F105" s="14">
        <v>0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</row>
    <row r="106" spans="1:81" ht="15" x14ac:dyDescent="0.25">
      <c r="A106" s="13"/>
      <c r="B106" s="13"/>
      <c r="C106" s="13" t="s">
        <v>173</v>
      </c>
      <c r="D106" s="13" t="s">
        <v>157</v>
      </c>
      <c r="E106" s="14">
        <v>0</v>
      </c>
      <c r="F106" s="14">
        <v>0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</row>
    <row r="107" spans="1:81" ht="15" x14ac:dyDescent="0.25">
      <c r="A107" s="13"/>
      <c r="B107" s="13"/>
      <c r="C107" s="13" t="s">
        <v>174</v>
      </c>
      <c r="D107" s="13" t="s">
        <v>175</v>
      </c>
      <c r="E107" s="14">
        <v>0</v>
      </c>
      <c r="F107" s="14">
        <v>0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</row>
    <row r="108" spans="1:81" ht="15" x14ac:dyDescent="0.25">
      <c r="A108" s="13"/>
      <c r="B108" s="13"/>
      <c r="C108" s="13" t="s">
        <v>60</v>
      </c>
      <c r="D108" s="13" t="s">
        <v>157</v>
      </c>
      <c r="E108" s="14">
        <v>0</v>
      </c>
      <c r="F108" s="14">
        <v>0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</row>
    <row r="109" spans="1:81" ht="15" x14ac:dyDescent="0.25">
      <c r="A109" s="13"/>
      <c r="B109" s="13"/>
      <c r="C109" s="13"/>
      <c r="D109" s="13" t="s">
        <v>146</v>
      </c>
      <c r="E109" s="14">
        <v>0</v>
      </c>
      <c r="F109" s="14">
        <v>0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</row>
    <row r="110" spans="1:81" ht="15" x14ac:dyDescent="0.25">
      <c r="A110" s="13"/>
      <c r="B110" s="13"/>
      <c r="C110" s="13"/>
      <c r="D110" s="13" t="s">
        <v>18</v>
      </c>
      <c r="E110" s="14">
        <v>0</v>
      </c>
      <c r="F110" s="14">
        <v>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</row>
    <row r="111" spans="1:81" ht="15" x14ac:dyDescent="0.25">
      <c r="A111" s="13"/>
      <c r="B111" s="13"/>
      <c r="C111" s="13"/>
      <c r="D111" s="13" t="s">
        <v>183</v>
      </c>
      <c r="E111" s="14">
        <v>0</v>
      </c>
      <c r="F111" s="14">
        <v>0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</row>
    <row r="112" spans="1:81" ht="15" x14ac:dyDescent="0.25">
      <c r="A112" s="13"/>
      <c r="B112" s="13"/>
      <c r="C112" s="13"/>
      <c r="D112" s="13" t="s">
        <v>193</v>
      </c>
      <c r="E112" s="14">
        <v>0</v>
      </c>
      <c r="F112" s="14">
        <v>0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</row>
    <row r="113" spans="1:81" ht="15" x14ac:dyDescent="0.25">
      <c r="A113" s="13"/>
      <c r="B113" s="13"/>
      <c r="C113" s="13"/>
      <c r="D113" s="13" t="s">
        <v>175</v>
      </c>
      <c r="E113" s="14">
        <v>0</v>
      </c>
      <c r="F113" s="14">
        <v>0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</row>
    <row r="114" spans="1:81" ht="15" x14ac:dyDescent="0.25">
      <c r="A114" s="13"/>
      <c r="B114" s="13"/>
      <c r="C114" s="13" t="s">
        <v>164</v>
      </c>
      <c r="D114" s="13" t="s">
        <v>38</v>
      </c>
      <c r="E114" s="14">
        <v>0</v>
      </c>
      <c r="F114" s="14">
        <v>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</row>
    <row r="115" spans="1:81" ht="15" x14ac:dyDescent="0.25">
      <c r="A115" s="13"/>
      <c r="B115" s="13"/>
      <c r="C115" s="13" t="s">
        <v>97</v>
      </c>
      <c r="D115" s="13" t="s">
        <v>175</v>
      </c>
      <c r="E115" s="14">
        <v>0</v>
      </c>
      <c r="F115" s="14">
        <v>0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</row>
    <row r="116" spans="1:81" ht="15" x14ac:dyDescent="0.25">
      <c r="A116" s="13"/>
      <c r="B116" s="13"/>
      <c r="C116" s="13" t="s">
        <v>237</v>
      </c>
      <c r="D116" s="13" t="s">
        <v>147</v>
      </c>
      <c r="E116" s="14">
        <v>0</v>
      </c>
      <c r="F116" s="14">
        <v>0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</row>
    <row r="117" spans="1:81" ht="15" x14ac:dyDescent="0.25">
      <c r="A117" s="13"/>
      <c r="B117" s="13"/>
      <c r="C117" s="13"/>
      <c r="D117" s="13" t="s">
        <v>142</v>
      </c>
      <c r="E117" s="14">
        <v>0</v>
      </c>
      <c r="F117" s="14">
        <v>0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</row>
    <row r="118" spans="1:81" ht="15" x14ac:dyDescent="0.25">
      <c r="A118" s="13"/>
      <c r="B118" s="13"/>
      <c r="C118" s="13"/>
      <c r="D118" s="13" t="s">
        <v>141</v>
      </c>
      <c r="E118" s="14">
        <v>0</v>
      </c>
      <c r="F118" s="14">
        <v>0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</row>
    <row r="119" spans="1:81" ht="15" x14ac:dyDescent="0.25">
      <c r="A119" s="13"/>
      <c r="B119" s="13"/>
      <c r="C119" s="13"/>
      <c r="D119" s="13" t="s">
        <v>186</v>
      </c>
      <c r="E119" s="14">
        <v>0</v>
      </c>
      <c r="F119" s="14">
        <v>0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</row>
    <row r="120" spans="1:81" ht="15" x14ac:dyDescent="0.25">
      <c r="A120" s="13"/>
      <c r="B120" s="13"/>
      <c r="C120" s="13" t="s">
        <v>81</v>
      </c>
      <c r="D120" s="13" t="s">
        <v>43</v>
      </c>
      <c r="E120" s="14">
        <v>0</v>
      </c>
      <c r="F120" s="14">
        <v>0</v>
      </c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</row>
    <row r="121" spans="1:81" ht="15" x14ac:dyDescent="0.25">
      <c r="A121" s="13"/>
      <c r="B121" s="13"/>
      <c r="C121" s="13" t="s">
        <v>151</v>
      </c>
      <c r="D121" s="13" t="s">
        <v>150</v>
      </c>
      <c r="E121" s="14">
        <v>0</v>
      </c>
      <c r="F121" s="14">
        <v>0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</row>
    <row r="122" spans="1:81" ht="15" x14ac:dyDescent="0.25">
      <c r="A122" s="13"/>
      <c r="B122" s="13"/>
      <c r="C122" s="13" t="s">
        <v>106</v>
      </c>
      <c r="D122" s="13" t="s">
        <v>175</v>
      </c>
      <c r="E122" s="14">
        <v>0</v>
      </c>
      <c r="F122" s="14">
        <v>0</v>
      </c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</row>
    <row r="123" spans="1:81" ht="15" x14ac:dyDescent="0.25">
      <c r="A123" s="13"/>
      <c r="B123" s="13"/>
      <c r="C123" s="13" t="s">
        <v>85</v>
      </c>
      <c r="D123" s="13" t="s">
        <v>206</v>
      </c>
      <c r="E123" s="14">
        <v>0</v>
      </c>
      <c r="F123" s="14">
        <v>0</v>
      </c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</row>
    <row r="124" spans="1:81" ht="15" x14ac:dyDescent="0.25">
      <c r="A124" s="13"/>
      <c r="B124" s="13"/>
      <c r="C124" s="13" t="s">
        <v>68</v>
      </c>
      <c r="D124" s="13" t="s">
        <v>147</v>
      </c>
      <c r="E124" s="14">
        <v>0</v>
      </c>
      <c r="F124" s="14">
        <v>0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</row>
    <row r="125" spans="1:81" ht="15" x14ac:dyDescent="0.25">
      <c r="A125" s="13"/>
      <c r="B125" s="13"/>
      <c r="C125" s="13" t="s">
        <v>64</v>
      </c>
      <c r="D125" s="13" t="s">
        <v>9</v>
      </c>
      <c r="E125" s="14">
        <v>0</v>
      </c>
      <c r="F125" s="14">
        <v>0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</row>
    <row r="126" spans="1:81" ht="15" x14ac:dyDescent="0.25">
      <c r="A126" s="13"/>
      <c r="B126" s="13"/>
      <c r="C126" s="13"/>
      <c r="D126" s="13" t="s">
        <v>169</v>
      </c>
      <c r="E126" s="14">
        <v>0</v>
      </c>
      <c r="F126" s="14">
        <v>0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</row>
    <row r="127" spans="1:81" ht="15" x14ac:dyDescent="0.25">
      <c r="A127" s="13"/>
      <c r="B127" s="13"/>
      <c r="C127" s="13"/>
      <c r="D127" s="13" t="s">
        <v>55</v>
      </c>
      <c r="E127" s="14">
        <v>0</v>
      </c>
      <c r="F127" s="14">
        <v>0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</row>
    <row r="128" spans="1:81" ht="15" x14ac:dyDescent="0.25">
      <c r="A128" s="13"/>
      <c r="B128" s="13"/>
      <c r="C128" s="13"/>
      <c r="D128" s="13" t="s">
        <v>24</v>
      </c>
      <c r="E128" s="14">
        <v>0</v>
      </c>
      <c r="F128" s="14">
        <v>0</v>
      </c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</row>
    <row r="129" spans="1:81" ht="15" x14ac:dyDescent="0.25">
      <c r="A129" s="13"/>
      <c r="B129" s="13"/>
      <c r="C129" s="13"/>
      <c r="D129" s="13" t="s">
        <v>44</v>
      </c>
      <c r="E129" s="14">
        <v>0</v>
      </c>
      <c r="F129" s="14">
        <v>0</v>
      </c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</row>
    <row r="130" spans="1:81" ht="15" x14ac:dyDescent="0.25">
      <c r="A130" s="13"/>
      <c r="B130" s="13"/>
      <c r="C130" s="13"/>
      <c r="D130" s="13" t="s">
        <v>152</v>
      </c>
      <c r="E130" s="14">
        <v>0</v>
      </c>
      <c r="F130" s="14">
        <v>0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</row>
    <row r="131" spans="1:81" ht="15" x14ac:dyDescent="0.25">
      <c r="A131" s="13"/>
      <c r="B131" s="13"/>
      <c r="C131" s="13"/>
      <c r="D131" s="13" t="s">
        <v>153</v>
      </c>
      <c r="E131" s="14">
        <v>0</v>
      </c>
      <c r="F131" s="14">
        <v>0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</row>
    <row r="132" spans="1:81" ht="15" x14ac:dyDescent="0.25">
      <c r="A132" s="13"/>
      <c r="B132" s="13"/>
      <c r="C132" s="13"/>
      <c r="D132" s="13" t="s">
        <v>15</v>
      </c>
      <c r="E132" s="14">
        <v>0</v>
      </c>
      <c r="F132" s="14">
        <v>0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</row>
    <row r="133" spans="1:81" ht="15" x14ac:dyDescent="0.25">
      <c r="A133" s="13"/>
      <c r="B133" s="13"/>
      <c r="C133" s="13"/>
      <c r="D133" s="13" t="s">
        <v>145</v>
      </c>
      <c r="E133" s="14">
        <v>0</v>
      </c>
      <c r="F133" s="14">
        <v>0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</row>
    <row r="134" spans="1:81" ht="15" x14ac:dyDescent="0.25">
      <c r="A134" s="13"/>
      <c r="B134" s="13"/>
      <c r="C134" s="13"/>
      <c r="D134" s="13" t="s">
        <v>144</v>
      </c>
      <c r="E134" s="14">
        <v>0</v>
      </c>
      <c r="F134" s="14">
        <v>0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</row>
    <row r="135" spans="1:81" ht="15" x14ac:dyDescent="0.25">
      <c r="A135" s="13"/>
      <c r="B135" s="13"/>
      <c r="C135" s="13"/>
      <c r="D135" s="13" t="s">
        <v>79</v>
      </c>
      <c r="E135" s="14">
        <v>0</v>
      </c>
      <c r="F135" s="14">
        <v>0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</row>
    <row r="136" spans="1:81" ht="15" x14ac:dyDescent="0.25">
      <c r="A136" s="13"/>
      <c r="B136" s="13"/>
      <c r="C136" s="13"/>
      <c r="D136" s="13" t="s">
        <v>163</v>
      </c>
      <c r="E136" s="14">
        <v>0</v>
      </c>
      <c r="F136" s="14">
        <v>0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</row>
    <row r="137" spans="1:81" ht="15" x14ac:dyDescent="0.25">
      <c r="A137" s="13"/>
      <c r="B137" s="13"/>
      <c r="C137" s="13"/>
      <c r="D137" s="13" t="s">
        <v>162</v>
      </c>
      <c r="E137" s="14">
        <v>0</v>
      </c>
      <c r="F137" s="14">
        <v>0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</row>
    <row r="138" spans="1:81" ht="15" x14ac:dyDescent="0.25">
      <c r="A138" s="13"/>
      <c r="B138" s="13"/>
      <c r="C138" s="13"/>
      <c r="D138" s="13" t="s">
        <v>28</v>
      </c>
      <c r="E138" s="14">
        <v>0</v>
      </c>
      <c r="F138" s="14">
        <v>0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</row>
    <row r="139" spans="1:81" ht="15" x14ac:dyDescent="0.25">
      <c r="A139" s="13"/>
      <c r="B139" s="13"/>
      <c r="C139" s="13"/>
      <c r="D139" s="13" t="s">
        <v>21</v>
      </c>
      <c r="E139" s="14">
        <v>0</v>
      </c>
      <c r="F139" s="14">
        <v>0</v>
      </c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</row>
    <row r="140" spans="1:81" ht="15" x14ac:dyDescent="0.25">
      <c r="A140" s="13"/>
      <c r="B140" s="13"/>
      <c r="C140" s="13"/>
      <c r="D140" s="13" t="s">
        <v>20</v>
      </c>
      <c r="E140" s="14">
        <v>0</v>
      </c>
      <c r="F140" s="14">
        <v>0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</row>
    <row r="141" spans="1:81" ht="15" x14ac:dyDescent="0.25">
      <c r="A141" s="13"/>
      <c r="B141" s="13"/>
      <c r="C141" s="13"/>
      <c r="D141" s="13" t="s">
        <v>54</v>
      </c>
      <c r="E141" s="14">
        <v>0</v>
      </c>
      <c r="F141" s="14">
        <v>0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</row>
    <row r="142" spans="1:81" ht="15" x14ac:dyDescent="0.25">
      <c r="A142" s="13"/>
      <c r="B142" s="13"/>
      <c r="C142" s="13"/>
      <c r="D142" s="13" t="s">
        <v>100</v>
      </c>
      <c r="E142" s="14">
        <v>0</v>
      </c>
      <c r="F142" s="14">
        <v>0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</row>
    <row r="143" spans="1:81" ht="15" x14ac:dyDescent="0.25">
      <c r="A143" s="13"/>
      <c r="B143" s="13"/>
      <c r="C143" s="13"/>
      <c r="D143" s="13" t="s">
        <v>48</v>
      </c>
      <c r="E143" s="14">
        <v>0</v>
      </c>
      <c r="F143" s="14">
        <v>0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</row>
    <row r="144" spans="1:81" ht="15" x14ac:dyDescent="0.25">
      <c r="A144" s="13"/>
      <c r="B144" s="13"/>
      <c r="C144" s="13"/>
      <c r="D144" s="13" t="s">
        <v>17</v>
      </c>
      <c r="E144" s="14">
        <v>0</v>
      </c>
      <c r="F144" s="14">
        <v>0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</row>
    <row r="145" spans="1:81" ht="15" x14ac:dyDescent="0.25">
      <c r="A145" s="13"/>
      <c r="B145" s="13"/>
      <c r="C145" s="13"/>
      <c r="D145" s="13" t="s">
        <v>19</v>
      </c>
      <c r="E145" s="14">
        <v>0</v>
      </c>
      <c r="F145" s="14">
        <v>0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</row>
    <row r="146" spans="1:81" ht="15" x14ac:dyDescent="0.25">
      <c r="A146" s="13"/>
      <c r="B146" s="13"/>
      <c r="C146" s="13"/>
      <c r="D146" s="13" t="s">
        <v>77</v>
      </c>
      <c r="E146" s="14">
        <v>0</v>
      </c>
      <c r="F146" s="14">
        <v>0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</row>
    <row r="147" spans="1:81" ht="15" x14ac:dyDescent="0.25">
      <c r="A147" s="13"/>
      <c r="B147" s="13"/>
      <c r="C147" s="13"/>
      <c r="D147" s="13" t="s">
        <v>41</v>
      </c>
      <c r="E147" s="14">
        <v>0</v>
      </c>
      <c r="F147" s="14">
        <v>0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</row>
    <row r="148" spans="1:81" ht="15" x14ac:dyDescent="0.25">
      <c r="A148" s="13"/>
      <c r="B148" s="13"/>
      <c r="C148" s="13"/>
      <c r="D148" s="13" t="s">
        <v>72</v>
      </c>
      <c r="E148" s="14">
        <v>0</v>
      </c>
      <c r="F148" s="14">
        <v>0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</row>
    <row r="149" spans="1:81" ht="15" x14ac:dyDescent="0.25">
      <c r="A149" s="13"/>
      <c r="B149" s="13"/>
      <c r="C149" s="13"/>
      <c r="D149" s="13" t="s">
        <v>46</v>
      </c>
      <c r="E149" s="14">
        <v>0</v>
      </c>
      <c r="F149" s="14">
        <v>0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</row>
    <row r="150" spans="1:81" ht="15" x14ac:dyDescent="0.25">
      <c r="A150" s="13"/>
      <c r="B150" s="13"/>
      <c r="C150" s="13"/>
      <c r="D150" s="13" t="s">
        <v>49</v>
      </c>
      <c r="E150" s="14">
        <v>0</v>
      </c>
      <c r="F150" s="14">
        <v>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</row>
    <row r="151" spans="1:81" ht="15" x14ac:dyDescent="0.25">
      <c r="A151" s="13"/>
      <c r="B151" s="13"/>
      <c r="C151" s="13"/>
      <c r="D151" s="13" t="s">
        <v>167</v>
      </c>
      <c r="E151" s="14">
        <v>0</v>
      </c>
      <c r="F151" s="14">
        <v>0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</row>
    <row r="152" spans="1:81" ht="15" x14ac:dyDescent="0.25">
      <c r="A152" s="13"/>
      <c r="B152" s="13"/>
      <c r="C152" s="13"/>
      <c r="D152" s="13" t="s">
        <v>118</v>
      </c>
      <c r="E152" s="14">
        <v>0</v>
      </c>
      <c r="F152" s="14">
        <v>0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</row>
    <row r="153" spans="1:81" ht="15" x14ac:dyDescent="0.25">
      <c r="A153" s="13"/>
      <c r="B153" s="13"/>
      <c r="C153" s="13"/>
      <c r="D153" s="13" t="s">
        <v>202</v>
      </c>
      <c r="E153" s="14">
        <v>0</v>
      </c>
      <c r="F153" s="14">
        <v>0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</row>
    <row r="154" spans="1:81" ht="15" x14ac:dyDescent="0.25">
      <c r="A154" s="13"/>
      <c r="B154" s="13"/>
      <c r="C154" s="13"/>
      <c r="D154" s="13" t="s">
        <v>200</v>
      </c>
      <c r="E154" s="14">
        <v>0</v>
      </c>
      <c r="F154" s="14">
        <v>0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</row>
    <row r="155" spans="1:81" ht="15" x14ac:dyDescent="0.25">
      <c r="A155" s="13"/>
      <c r="B155" s="13"/>
      <c r="C155" s="13"/>
      <c r="D155" s="13" t="s">
        <v>178</v>
      </c>
      <c r="E155" s="14">
        <v>0</v>
      </c>
      <c r="F155" s="14">
        <v>0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</row>
    <row r="156" spans="1:81" ht="15" x14ac:dyDescent="0.25">
      <c r="A156" s="13"/>
      <c r="B156" s="13"/>
      <c r="C156" s="13"/>
      <c r="D156" s="13" t="s">
        <v>244</v>
      </c>
      <c r="E156" s="14">
        <v>0</v>
      </c>
      <c r="F156" s="14">
        <v>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</row>
    <row r="157" spans="1:81" ht="15" x14ac:dyDescent="0.25">
      <c r="A157" s="13"/>
      <c r="B157" s="13"/>
      <c r="C157" s="13" t="s">
        <v>136</v>
      </c>
      <c r="D157" s="13" t="s">
        <v>211</v>
      </c>
      <c r="E157" s="14">
        <v>0</v>
      </c>
      <c r="F157" s="14">
        <v>0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</row>
    <row r="158" spans="1:81" ht="15" x14ac:dyDescent="0.25">
      <c r="A158" s="13"/>
      <c r="B158" s="13"/>
      <c r="C158" s="13" t="s">
        <v>73</v>
      </c>
      <c r="D158" s="13" t="s">
        <v>10</v>
      </c>
      <c r="E158" s="14">
        <v>0</v>
      </c>
      <c r="F158" s="14">
        <v>0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</row>
    <row r="159" spans="1:81" ht="15" x14ac:dyDescent="0.25">
      <c r="A159" s="13"/>
      <c r="B159" s="13"/>
      <c r="C159" s="13"/>
      <c r="D159" s="13" t="s">
        <v>74</v>
      </c>
      <c r="E159" s="14">
        <v>0</v>
      </c>
      <c r="F159" s="14">
        <v>0</v>
      </c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</row>
    <row r="160" spans="1:81" ht="15" x14ac:dyDescent="0.25">
      <c r="A160" s="13"/>
      <c r="B160" s="13"/>
      <c r="C160" s="13" t="s">
        <v>58</v>
      </c>
      <c r="D160" s="13" t="s">
        <v>146</v>
      </c>
      <c r="E160" s="14">
        <v>0</v>
      </c>
      <c r="F160" s="14">
        <v>0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</row>
    <row r="161" spans="1:81" ht="15" x14ac:dyDescent="0.25">
      <c r="A161" s="13"/>
      <c r="B161" s="13"/>
      <c r="C161" s="13"/>
      <c r="D161" s="13" t="s">
        <v>18</v>
      </c>
      <c r="E161" s="14">
        <v>0</v>
      </c>
      <c r="F161" s="14">
        <v>0</v>
      </c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</row>
    <row r="162" spans="1:81" ht="15" x14ac:dyDescent="0.25">
      <c r="A162" s="13"/>
      <c r="B162" s="13"/>
      <c r="C162" s="13"/>
      <c r="D162" s="13" t="s">
        <v>183</v>
      </c>
      <c r="E162" s="14">
        <v>0</v>
      </c>
      <c r="F162" s="14">
        <v>0</v>
      </c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</row>
    <row r="163" spans="1:81" ht="15" x14ac:dyDescent="0.25">
      <c r="A163" s="13"/>
      <c r="B163" s="13"/>
      <c r="C163" s="13"/>
      <c r="D163" s="13" t="s">
        <v>193</v>
      </c>
      <c r="E163" s="14">
        <v>0</v>
      </c>
      <c r="F163" s="14">
        <v>0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</row>
    <row r="164" spans="1:81" ht="15" x14ac:dyDescent="0.25">
      <c r="A164" s="13"/>
      <c r="B164" s="13"/>
      <c r="C164" s="13"/>
      <c r="D164" s="13" t="s">
        <v>175</v>
      </c>
      <c r="E164" s="14">
        <v>0</v>
      </c>
      <c r="F164" s="14">
        <v>0</v>
      </c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</row>
    <row r="165" spans="1:81" ht="15" x14ac:dyDescent="0.25">
      <c r="A165" s="13"/>
      <c r="B165" s="13"/>
      <c r="C165" s="13" t="s">
        <v>86</v>
      </c>
      <c r="D165" s="13" t="s">
        <v>149</v>
      </c>
      <c r="E165" s="14">
        <v>0</v>
      </c>
      <c r="F165" s="14">
        <v>0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</row>
    <row r="166" spans="1:81" ht="15" x14ac:dyDescent="0.25">
      <c r="A166" s="13"/>
      <c r="B166" s="13"/>
      <c r="C166" s="13"/>
      <c r="D166" s="13" t="s">
        <v>18</v>
      </c>
      <c r="E166" s="14">
        <v>0</v>
      </c>
      <c r="F166" s="14">
        <v>0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</row>
    <row r="167" spans="1:81" ht="15" x14ac:dyDescent="0.25">
      <c r="A167" s="13"/>
      <c r="B167" s="13"/>
      <c r="C167" s="13"/>
      <c r="D167" s="13" t="s">
        <v>183</v>
      </c>
      <c r="E167" s="14">
        <v>0</v>
      </c>
      <c r="F167" s="14">
        <v>0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</row>
    <row r="168" spans="1:81" ht="15" x14ac:dyDescent="0.25">
      <c r="A168" s="13"/>
      <c r="B168" s="13"/>
      <c r="C168" s="13"/>
      <c r="D168" s="13" t="s">
        <v>193</v>
      </c>
      <c r="E168" s="14">
        <v>0</v>
      </c>
      <c r="F168" s="14">
        <v>0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</row>
    <row r="169" spans="1:81" ht="15" x14ac:dyDescent="0.25">
      <c r="A169" s="13"/>
      <c r="B169" s="13"/>
      <c r="C169" s="13"/>
      <c r="D169" s="13" t="s">
        <v>175</v>
      </c>
      <c r="E169" s="14">
        <v>0</v>
      </c>
      <c r="F169" s="14">
        <v>0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</row>
    <row r="170" spans="1:81" ht="15" x14ac:dyDescent="0.25">
      <c r="A170" s="13"/>
      <c r="B170" s="13"/>
      <c r="C170" s="13" t="s">
        <v>110</v>
      </c>
      <c r="D170" s="13" t="s">
        <v>157</v>
      </c>
      <c r="E170" s="14">
        <v>0</v>
      </c>
      <c r="F170" s="14">
        <v>0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</row>
    <row r="171" spans="1:81" ht="15" x14ac:dyDescent="0.25">
      <c r="A171" s="13"/>
      <c r="B171" s="13"/>
      <c r="C171" s="13" t="s">
        <v>160</v>
      </c>
      <c r="D171" s="13" t="s">
        <v>157</v>
      </c>
      <c r="E171" s="14">
        <v>0</v>
      </c>
      <c r="F171" s="14">
        <v>0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</row>
    <row r="172" spans="1:81" ht="15" x14ac:dyDescent="0.25">
      <c r="A172" s="13"/>
      <c r="B172" s="13"/>
      <c r="C172" s="13" t="s">
        <v>70</v>
      </c>
      <c r="D172" s="13" t="s">
        <v>147</v>
      </c>
      <c r="E172" s="14">
        <v>0</v>
      </c>
      <c r="F172" s="14">
        <v>0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</row>
    <row r="173" spans="1:81" ht="15" x14ac:dyDescent="0.25">
      <c r="A173" s="13" t="s">
        <v>133</v>
      </c>
      <c r="B173" s="13" t="s">
        <v>316</v>
      </c>
      <c r="C173" s="13" t="s">
        <v>132</v>
      </c>
      <c r="D173" s="13" t="s">
        <v>130</v>
      </c>
      <c r="E173" s="14">
        <v>3</v>
      </c>
      <c r="F173" s="14">
        <v>6</v>
      </c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</row>
    <row r="174" spans="1:81" ht="15" x14ac:dyDescent="0.25">
      <c r="A174" s="13"/>
      <c r="B174" s="13"/>
      <c r="C174" s="13"/>
      <c r="D174" s="13" t="s">
        <v>131</v>
      </c>
      <c r="E174" s="14">
        <v>3</v>
      </c>
      <c r="F174" s="14">
        <v>5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</row>
    <row r="175" spans="1:81" ht="15" x14ac:dyDescent="0.25">
      <c r="A175" s="13"/>
      <c r="B175" s="13"/>
      <c r="C175" s="13"/>
      <c r="D175" s="13" t="s">
        <v>27</v>
      </c>
      <c r="E175" s="14">
        <v>3</v>
      </c>
      <c r="F175" s="14">
        <v>5</v>
      </c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</row>
    <row r="176" spans="1:81" ht="15" x14ac:dyDescent="0.25">
      <c r="A176" s="13"/>
      <c r="B176" s="13" t="s">
        <v>69</v>
      </c>
      <c r="C176" s="13" t="s">
        <v>70</v>
      </c>
      <c r="D176" s="13" t="s">
        <v>11</v>
      </c>
      <c r="E176" s="14">
        <v>1</v>
      </c>
      <c r="F176" s="14">
        <v>3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</row>
    <row r="177" spans="1:81" ht="15" x14ac:dyDescent="0.25">
      <c r="A177" s="13"/>
      <c r="B177" s="13"/>
      <c r="C177" s="13"/>
      <c r="D177" s="13" t="s">
        <v>147</v>
      </c>
      <c r="E177" s="14">
        <v>0.5</v>
      </c>
      <c r="F177" s="14">
        <v>4</v>
      </c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</row>
    <row r="178" spans="1:81" ht="15" x14ac:dyDescent="0.25">
      <c r="A178" s="13"/>
      <c r="B178" s="13"/>
      <c r="C178" s="13"/>
      <c r="D178" s="13" t="s">
        <v>142</v>
      </c>
      <c r="E178" s="14">
        <v>0.5</v>
      </c>
      <c r="F178" s="14">
        <v>1.5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</row>
    <row r="179" spans="1:81" ht="15" x14ac:dyDescent="0.25">
      <c r="A179" s="13"/>
      <c r="B179" s="13"/>
      <c r="C179" s="13"/>
      <c r="D179" s="13" t="s">
        <v>141</v>
      </c>
      <c r="E179" s="14">
        <v>0.5</v>
      </c>
      <c r="F179" s="14">
        <v>2.5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</row>
    <row r="180" spans="1:81" ht="15" x14ac:dyDescent="0.25">
      <c r="A180" s="13"/>
      <c r="B180" s="13"/>
      <c r="C180" s="13"/>
      <c r="D180" s="13" t="s">
        <v>161</v>
      </c>
      <c r="E180" s="14">
        <v>0.5</v>
      </c>
      <c r="F180" s="14">
        <v>4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</row>
    <row r="181" spans="1:81" ht="15" x14ac:dyDescent="0.25">
      <c r="A181" s="13"/>
      <c r="B181" s="13"/>
      <c r="C181" s="13"/>
      <c r="D181" s="13" t="s">
        <v>186</v>
      </c>
      <c r="E181" s="14">
        <v>0.5</v>
      </c>
      <c r="F181" s="14">
        <v>1.5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</row>
    <row r="182" spans="1:81" ht="15" x14ac:dyDescent="0.25">
      <c r="A182" s="13" t="s">
        <v>114</v>
      </c>
      <c r="B182" s="13" t="s">
        <v>310</v>
      </c>
      <c r="C182" s="13" t="s">
        <v>227</v>
      </c>
      <c r="D182" s="13" t="s">
        <v>159</v>
      </c>
      <c r="E182" s="14">
        <v>1.5</v>
      </c>
      <c r="F182" s="14">
        <v>4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</row>
    <row r="183" spans="1:81" ht="15" x14ac:dyDescent="0.25">
      <c r="A183" s="13" t="s">
        <v>64</v>
      </c>
      <c r="B183" s="13" t="s">
        <v>332</v>
      </c>
      <c r="C183" s="13" t="s">
        <v>71</v>
      </c>
      <c r="D183" s="13" t="s">
        <v>161</v>
      </c>
      <c r="E183" s="14">
        <v>0</v>
      </c>
      <c r="F183" s="14">
        <v>0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</row>
    <row r="184" spans="1:81" ht="15" x14ac:dyDescent="0.25">
      <c r="A184" s="13"/>
      <c r="B184" s="13"/>
      <c r="C184" s="13" t="s">
        <v>59</v>
      </c>
      <c r="D184" s="13" t="s">
        <v>170</v>
      </c>
      <c r="E184" s="14">
        <v>0</v>
      </c>
      <c r="F184" s="14">
        <v>0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</row>
    <row r="185" spans="1:81" ht="15" x14ac:dyDescent="0.25">
      <c r="A185" s="13"/>
      <c r="B185" s="13"/>
      <c r="C185" s="13" t="s">
        <v>60</v>
      </c>
      <c r="D185" s="13" t="s">
        <v>170</v>
      </c>
      <c r="E185" s="14">
        <v>0</v>
      </c>
      <c r="F185" s="14">
        <v>0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</row>
    <row r="186" spans="1:81" ht="15" x14ac:dyDescent="0.25">
      <c r="A186" s="13"/>
      <c r="B186" s="13"/>
      <c r="C186" s="13" t="s">
        <v>243</v>
      </c>
      <c r="D186" s="13" t="s">
        <v>241</v>
      </c>
      <c r="E186" s="14">
        <v>0</v>
      </c>
      <c r="F186" s="14">
        <v>0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</row>
    <row r="187" spans="1:81" ht="15" x14ac:dyDescent="0.25">
      <c r="A187" s="13"/>
      <c r="B187" s="13"/>
      <c r="C187" s="13"/>
      <c r="D187" s="13" t="s">
        <v>242</v>
      </c>
      <c r="E187" s="14">
        <v>0</v>
      </c>
      <c r="F187" s="14">
        <v>0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</row>
    <row r="188" spans="1:81" ht="15" x14ac:dyDescent="0.25">
      <c r="A188" s="13"/>
      <c r="B188" s="13"/>
      <c r="C188" s="13" t="s">
        <v>237</v>
      </c>
      <c r="D188" s="13" t="s">
        <v>11</v>
      </c>
      <c r="E188" s="14">
        <v>0</v>
      </c>
      <c r="F188" s="14">
        <v>0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</row>
    <row r="189" spans="1:81" ht="15" x14ac:dyDescent="0.25">
      <c r="A189" s="13"/>
      <c r="B189" s="13"/>
      <c r="C189" s="13" t="s">
        <v>58</v>
      </c>
      <c r="D189" s="13" t="s">
        <v>170</v>
      </c>
      <c r="E189" s="14">
        <v>0</v>
      </c>
      <c r="F189" s="14">
        <v>0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</row>
    <row r="190" spans="1:81" ht="15" x14ac:dyDescent="0.25">
      <c r="A190" s="13"/>
      <c r="B190" s="13"/>
      <c r="C190" s="13" t="s">
        <v>168</v>
      </c>
      <c r="D190" s="13" t="s">
        <v>241</v>
      </c>
      <c r="E190" s="14">
        <v>0</v>
      </c>
      <c r="F190" s="14">
        <v>0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</row>
    <row r="191" spans="1:81" ht="15" x14ac:dyDescent="0.25">
      <c r="A191" s="13"/>
      <c r="B191" s="13"/>
      <c r="C191" s="13"/>
      <c r="D191" s="13" t="s">
        <v>242</v>
      </c>
      <c r="E191" s="14">
        <v>0</v>
      </c>
      <c r="F191" s="14">
        <v>0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</row>
    <row r="192" spans="1:81" ht="15" x14ac:dyDescent="0.25">
      <c r="A192" s="13" t="s">
        <v>282</v>
      </c>
      <c r="B192" s="13" t="s">
        <v>310</v>
      </c>
      <c r="C192" s="13" t="s">
        <v>229</v>
      </c>
      <c r="D192" s="13" t="s">
        <v>177</v>
      </c>
      <c r="E192" s="14">
        <v>2</v>
      </c>
      <c r="F192" s="14">
        <v>3.5</v>
      </c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</row>
    <row r="193" spans="1:81" ht="15" x14ac:dyDescent="0.25">
      <c r="A193" s="13"/>
      <c r="B193" s="13"/>
      <c r="C193" s="13" t="s">
        <v>228</v>
      </c>
      <c r="D193" s="13" t="s">
        <v>22</v>
      </c>
      <c r="E193" s="14">
        <v>3</v>
      </c>
      <c r="F193" s="14">
        <v>8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</row>
    <row r="194" spans="1:81" ht="15" x14ac:dyDescent="0.25">
      <c r="A194" s="13"/>
      <c r="B194" s="13"/>
      <c r="C194" s="13"/>
      <c r="D194" s="13" t="s">
        <v>135</v>
      </c>
      <c r="E194" s="14">
        <v>1.5</v>
      </c>
      <c r="F194" s="14">
        <v>4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</row>
    <row r="195" spans="1:81" ht="15" x14ac:dyDescent="0.25">
      <c r="A195" s="13"/>
      <c r="B195" s="13"/>
      <c r="C195" s="13" t="s">
        <v>227</v>
      </c>
      <c r="D195" s="13" t="s">
        <v>130</v>
      </c>
      <c r="E195" s="14">
        <v>1.5</v>
      </c>
      <c r="F195" s="14">
        <v>4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</row>
    <row r="196" spans="1:81" ht="15" x14ac:dyDescent="0.25">
      <c r="A196" s="13"/>
      <c r="B196" s="13"/>
      <c r="C196" s="13"/>
      <c r="D196" s="13" t="s">
        <v>131</v>
      </c>
      <c r="E196" s="14">
        <v>1.5</v>
      </c>
      <c r="F196" s="14">
        <v>4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</row>
    <row r="197" spans="1:81" ht="15" x14ac:dyDescent="0.25">
      <c r="A197" s="13"/>
      <c r="B197" s="13"/>
      <c r="C197" s="13" t="s">
        <v>270</v>
      </c>
      <c r="D197" s="13" t="s">
        <v>35</v>
      </c>
      <c r="E197" s="14">
        <v>2.5</v>
      </c>
      <c r="F197" s="14">
        <v>4</v>
      </c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</row>
    <row r="198" spans="1:81" ht="15" x14ac:dyDescent="0.25">
      <c r="A198" s="13"/>
      <c r="B198" s="13"/>
      <c r="C198" s="13"/>
      <c r="D198" s="13" t="s">
        <v>179</v>
      </c>
      <c r="E198" s="14">
        <v>2.5</v>
      </c>
      <c r="F198" s="14">
        <v>4.5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</row>
    <row r="199" spans="1:81" ht="15" x14ac:dyDescent="0.25">
      <c r="A199" s="13"/>
      <c r="B199" s="13"/>
      <c r="C199" s="13"/>
      <c r="D199" s="13" t="s">
        <v>275</v>
      </c>
      <c r="E199" s="14">
        <v>2.5</v>
      </c>
      <c r="F199" s="14">
        <v>4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</row>
    <row r="200" spans="1:81" ht="15" x14ac:dyDescent="0.25">
      <c r="A200" s="13"/>
      <c r="B200" s="13"/>
      <c r="C200" s="13" t="s">
        <v>269</v>
      </c>
      <c r="D200" s="13" t="s">
        <v>155</v>
      </c>
      <c r="E200" s="14">
        <v>2.5</v>
      </c>
      <c r="F200" s="14">
        <v>4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</row>
    <row r="201" spans="1:81" ht="15" x14ac:dyDescent="0.25">
      <c r="A201" s="13"/>
      <c r="B201" s="13"/>
      <c r="C201" s="13"/>
      <c r="D201" s="13" t="s">
        <v>35</v>
      </c>
      <c r="E201" s="14">
        <v>2.5</v>
      </c>
      <c r="F201" s="14">
        <v>4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</row>
    <row r="202" spans="1:81" ht="15" x14ac:dyDescent="0.25">
      <c r="A202" s="13"/>
      <c r="B202" s="13"/>
      <c r="C202" s="13"/>
      <c r="D202" s="13" t="s">
        <v>40</v>
      </c>
      <c r="E202" s="14">
        <v>2.5</v>
      </c>
      <c r="F202" s="14">
        <v>4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</row>
    <row r="203" spans="1:81" ht="15" x14ac:dyDescent="0.25">
      <c r="A203" s="13"/>
      <c r="B203" s="13"/>
      <c r="C203" s="13"/>
      <c r="D203" s="13" t="s">
        <v>199</v>
      </c>
      <c r="E203" s="14">
        <v>2.5</v>
      </c>
      <c r="F203" s="14">
        <v>4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</row>
    <row r="204" spans="1:81" ht="15" x14ac:dyDescent="0.25">
      <c r="A204" s="13"/>
      <c r="B204" s="13"/>
      <c r="C204" s="13"/>
      <c r="D204" s="13" t="s">
        <v>213</v>
      </c>
      <c r="E204" s="14">
        <v>2.5</v>
      </c>
      <c r="F204" s="14">
        <v>4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</row>
    <row r="205" spans="1:81" ht="15" x14ac:dyDescent="0.25">
      <c r="A205" s="13" t="s">
        <v>257</v>
      </c>
      <c r="B205" s="13" t="s">
        <v>313</v>
      </c>
      <c r="C205" s="13" t="s">
        <v>92</v>
      </c>
      <c r="D205" s="13" t="s">
        <v>117</v>
      </c>
      <c r="E205" s="14">
        <v>2</v>
      </c>
      <c r="F205" s="14">
        <v>5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</row>
    <row r="206" spans="1:81" ht="15" x14ac:dyDescent="0.25">
      <c r="A206" s="13"/>
      <c r="B206" s="13"/>
      <c r="C206" s="13"/>
      <c r="D206" s="13" t="s">
        <v>191</v>
      </c>
      <c r="E206" s="14">
        <v>2</v>
      </c>
      <c r="F206" s="14">
        <v>5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</row>
    <row r="207" spans="1:81" ht="15" x14ac:dyDescent="0.25">
      <c r="A207" s="13"/>
      <c r="B207" s="13" t="s">
        <v>314</v>
      </c>
      <c r="C207" s="13" t="s">
        <v>81</v>
      </c>
      <c r="D207" s="13" t="s">
        <v>45</v>
      </c>
      <c r="E207" s="14">
        <v>3</v>
      </c>
      <c r="F207" s="14">
        <v>6.5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</row>
    <row r="208" spans="1:81" ht="15" x14ac:dyDescent="0.25">
      <c r="A208" s="13"/>
      <c r="B208" s="13" t="s">
        <v>310</v>
      </c>
      <c r="C208" s="13" t="s">
        <v>225</v>
      </c>
      <c r="D208" s="13" t="s">
        <v>180</v>
      </c>
      <c r="E208" s="14">
        <v>1</v>
      </c>
      <c r="F208" s="14">
        <v>4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</row>
    <row r="209" spans="1:81" ht="15" x14ac:dyDescent="0.25">
      <c r="A209" s="13"/>
      <c r="B209" s="13" t="s">
        <v>311</v>
      </c>
      <c r="C209" s="13" t="s">
        <v>116</v>
      </c>
      <c r="D209" s="13" t="s">
        <v>182</v>
      </c>
      <c r="E209" s="14">
        <v>1.5</v>
      </c>
      <c r="F209" s="14">
        <v>4.5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</row>
    <row r="210" spans="1:81" ht="15" x14ac:dyDescent="0.25">
      <c r="A210" s="13"/>
      <c r="B210" s="13" t="s">
        <v>316</v>
      </c>
      <c r="C210" s="13" t="s">
        <v>112</v>
      </c>
      <c r="D210" s="13" t="s">
        <v>197</v>
      </c>
      <c r="E210" s="14">
        <v>1.5</v>
      </c>
      <c r="F210" s="14">
        <v>6.5</v>
      </c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</row>
    <row r="211" spans="1:81" ht="15" x14ac:dyDescent="0.25">
      <c r="A211" s="13"/>
      <c r="B211" s="13"/>
      <c r="C211" s="13" t="s">
        <v>81</v>
      </c>
      <c r="D211" s="13" t="s">
        <v>117</v>
      </c>
      <c r="E211" s="14">
        <v>3.5</v>
      </c>
      <c r="F211" s="14">
        <v>6.5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</row>
    <row r="212" spans="1:81" ht="15" x14ac:dyDescent="0.25">
      <c r="A212" s="13"/>
      <c r="B212" s="13"/>
      <c r="C212" s="13"/>
      <c r="D212" s="13" t="s">
        <v>191</v>
      </c>
      <c r="E212" s="14">
        <v>3.5</v>
      </c>
      <c r="F212" s="14">
        <v>6.5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</row>
    <row r="213" spans="1:81" ht="15" x14ac:dyDescent="0.25">
      <c r="A213" s="13"/>
      <c r="B213" s="13"/>
      <c r="C213" s="13"/>
      <c r="D213" s="13" t="s">
        <v>108</v>
      </c>
      <c r="E213" s="14">
        <v>3.5</v>
      </c>
      <c r="F213" s="14">
        <v>6.5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</row>
    <row r="214" spans="1:81" ht="15" x14ac:dyDescent="0.25">
      <c r="A214" s="13"/>
      <c r="B214" s="13"/>
      <c r="C214" s="13"/>
      <c r="D214" s="13" t="s">
        <v>181</v>
      </c>
      <c r="E214" s="14">
        <v>7</v>
      </c>
      <c r="F214" s="14">
        <v>13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</row>
    <row r="215" spans="1:81" ht="15" x14ac:dyDescent="0.25">
      <c r="A215" s="13"/>
      <c r="B215" s="13"/>
      <c r="C215" s="13" t="s">
        <v>223</v>
      </c>
      <c r="D215" s="13" t="s">
        <v>34</v>
      </c>
      <c r="E215" s="14">
        <v>6</v>
      </c>
      <c r="F215" s="14">
        <v>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</row>
    <row r="216" spans="1:81" ht="15" x14ac:dyDescent="0.25">
      <c r="A216" s="13"/>
      <c r="B216" s="13"/>
      <c r="C216" s="13" t="s">
        <v>224</v>
      </c>
      <c r="D216" s="13" t="s">
        <v>22</v>
      </c>
      <c r="E216" s="14">
        <v>12</v>
      </c>
      <c r="F216" s="14">
        <v>17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</row>
    <row r="217" spans="1:81" ht="15" x14ac:dyDescent="0.25">
      <c r="A217" s="13"/>
      <c r="B217" s="13"/>
      <c r="C217" s="13"/>
      <c r="D217" s="13" t="s">
        <v>135</v>
      </c>
      <c r="E217" s="14">
        <v>2.5</v>
      </c>
      <c r="F217" s="14">
        <v>4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</row>
    <row r="218" spans="1:81" ht="15" x14ac:dyDescent="0.25">
      <c r="A218" s="13"/>
      <c r="B218" s="13" t="s">
        <v>312</v>
      </c>
      <c r="C218" s="13" t="s">
        <v>102</v>
      </c>
      <c r="D218" s="13" t="s">
        <v>45</v>
      </c>
      <c r="E218" s="14">
        <v>3.5</v>
      </c>
      <c r="F218" s="14">
        <v>6.5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</row>
    <row r="219" spans="1:81" ht="15" x14ac:dyDescent="0.25">
      <c r="A219" s="13"/>
      <c r="B219" s="13" t="s">
        <v>318</v>
      </c>
      <c r="C219" s="13" t="s">
        <v>107</v>
      </c>
      <c r="D219" s="13" t="s">
        <v>108</v>
      </c>
      <c r="E219" s="14">
        <v>1</v>
      </c>
      <c r="F219" s="14">
        <v>5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</row>
    <row r="220" spans="1:81" ht="15" x14ac:dyDescent="0.25">
      <c r="A220" s="13"/>
      <c r="B220" s="13"/>
      <c r="C220" s="13" t="s">
        <v>246</v>
      </c>
      <c r="D220" s="13" t="s">
        <v>197</v>
      </c>
      <c r="E220" s="14">
        <v>0.5</v>
      </c>
      <c r="F220" s="14">
        <v>6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</row>
    <row r="221" spans="1:81" ht="15" x14ac:dyDescent="0.25">
      <c r="A221" s="13" t="s">
        <v>307</v>
      </c>
      <c r="B221" s="13" t="s">
        <v>111</v>
      </c>
      <c r="C221" s="13" t="s">
        <v>234</v>
      </c>
      <c r="D221" s="13" t="s">
        <v>23</v>
      </c>
      <c r="E221" s="14">
        <v>3.5</v>
      </c>
      <c r="F221" s="14">
        <v>7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</row>
    <row r="222" spans="1:81" ht="15" x14ac:dyDescent="0.25">
      <c r="A222" s="13" t="s">
        <v>245</v>
      </c>
      <c r="B222" s="13" t="s">
        <v>316</v>
      </c>
      <c r="C222" s="13" t="s">
        <v>113</v>
      </c>
      <c r="D222" s="13" t="s">
        <v>197</v>
      </c>
      <c r="E222" s="14">
        <v>4</v>
      </c>
      <c r="F222" s="14">
        <v>6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</row>
    <row r="223" spans="1:81" ht="15" x14ac:dyDescent="0.25">
      <c r="A223" s="13" t="s">
        <v>115</v>
      </c>
      <c r="B223" s="13" t="s">
        <v>316</v>
      </c>
      <c r="C223" s="13" t="s">
        <v>81</v>
      </c>
      <c r="D223" s="13" t="s">
        <v>47</v>
      </c>
      <c r="E223" s="14">
        <v>1</v>
      </c>
      <c r="F223" s="14">
        <v>3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</row>
    <row r="224" spans="1:81" ht="15" x14ac:dyDescent="0.25">
      <c r="A224" s="13" t="s">
        <v>306</v>
      </c>
      <c r="B224" s="13" t="s">
        <v>316</v>
      </c>
      <c r="C224" s="13" t="s">
        <v>176</v>
      </c>
      <c r="D224" s="13" t="s">
        <v>130</v>
      </c>
      <c r="E224" s="14">
        <v>0</v>
      </c>
      <c r="F224" s="14">
        <v>2.5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</row>
    <row r="225" spans="1:81" ht="15" x14ac:dyDescent="0.25">
      <c r="A225" s="13"/>
      <c r="B225" s="13"/>
      <c r="C225" s="13"/>
      <c r="D225" s="13" t="s">
        <v>131</v>
      </c>
      <c r="E225" s="14">
        <v>0</v>
      </c>
      <c r="F225" s="14">
        <v>2.5</v>
      </c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</row>
    <row r="226" spans="1:81" ht="15" x14ac:dyDescent="0.25">
      <c r="A226" s="13"/>
      <c r="B226" s="13"/>
      <c r="C226" s="13"/>
      <c r="D226" s="13" t="s">
        <v>27</v>
      </c>
      <c r="E226" s="14">
        <v>1.5</v>
      </c>
      <c r="F226" s="14">
        <v>2.5</v>
      </c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</row>
    <row r="227" spans="1:81" ht="15" x14ac:dyDescent="0.25">
      <c r="A227" s="13"/>
      <c r="B227" s="13"/>
      <c r="C227" s="13" t="s">
        <v>101</v>
      </c>
      <c r="D227" s="13" t="s">
        <v>192</v>
      </c>
      <c r="E227" s="14">
        <v>2.5</v>
      </c>
      <c r="F227" s="14">
        <v>6.5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</row>
    <row r="228" spans="1:81" ht="15" x14ac:dyDescent="0.25">
      <c r="A228" s="13" t="s">
        <v>272</v>
      </c>
      <c r="B228" s="13" t="s">
        <v>314</v>
      </c>
      <c r="C228" s="13" t="s">
        <v>271</v>
      </c>
      <c r="D228" s="13" t="s">
        <v>240</v>
      </c>
      <c r="E228" s="14">
        <v>2.5</v>
      </c>
      <c r="F228" s="14">
        <v>5.5</v>
      </c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</row>
    <row r="229" spans="1:81" ht="15" x14ac:dyDescent="0.25">
      <c r="A229" s="13"/>
      <c r="B229" s="13"/>
      <c r="C229" s="13" t="s">
        <v>99</v>
      </c>
      <c r="D229" s="13" t="s">
        <v>240</v>
      </c>
      <c r="E229" s="14">
        <v>2</v>
      </c>
      <c r="F229" s="14">
        <v>4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</row>
    <row r="230" spans="1:81" ht="15" x14ac:dyDescent="0.25">
      <c r="A230" s="13"/>
      <c r="B230" s="13" t="s">
        <v>311</v>
      </c>
      <c r="C230" s="13" t="s">
        <v>218</v>
      </c>
      <c r="D230" s="13" t="s">
        <v>105</v>
      </c>
      <c r="E230" s="14">
        <v>3</v>
      </c>
      <c r="F230" s="14">
        <v>5.5</v>
      </c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</row>
    <row r="231" spans="1:81" ht="15" x14ac:dyDescent="0.25">
      <c r="A231" s="13"/>
      <c r="B231" s="13"/>
      <c r="C231" s="13"/>
      <c r="D231" s="13" t="s">
        <v>190</v>
      </c>
      <c r="E231" s="14">
        <v>3</v>
      </c>
      <c r="F231" s="14">
        <v>6.5</v>
      </c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</row>
    <row r="232" spans="1:81" ht="15" x14ac:dyDescent="0.25">
      <c r="A232" s="13"/>
      <c r="B232" s="13"/>
      <c r="C232" s="13" t="s">
        <v>99</v>
      </c>
      <c r="D232" s="13" t="s">
        <v>190</v>
      </c>
      <c r="E232" s="14">
        <v>2</v>
      </c>
      <c r="F232" s="14">
        <v>4</v>
      </c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</row>
    <row r="233" spans="1:81" ht="15" x14ac:dyDescent="0.25">
      <c r="A233" s="13" t="s">
        <v>251</v>
      </c>
      <c r="B233" s="13" t="s">
        <v>318</v>
      </c>
      <c r="C233" s="13" t="s">
        <v>119</v>
      </c>
      <c r="D233" s="13" t="s">
        <v>52</v>
      </c>
      <c r="E233" s="14">
        <v>0.5</v>
      </c>
      <c r="F233" s="14">
        <v>2.5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</row>
    <row r="234" spans="1:81" ht="15" x14ac:dyDescent="0.25">
      <c r="A234" s="13" t="s">
        <v>330</v>
      </c>
      <c r="B234" s="13" t="s">
        <v>253</v>
      </c>
      <c r="C234" s="13" t="s">
        <v>252</v>
      </c>
      <c r="D234" s="13" t="s">
        <v>109</v>
      </c>
      <c r="E234" s="14">
        <v>5</v>
      </c>
      <c r="F234" s="14">
        <v>8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</row>
    <row r="235" spans="1:81" ht="15" x14ac:dyDescent="0.25">
      <c r="A235" s="13" t="s">
        <v>278</v>
      </c>
      <c r="B235" s="13" t="s">
        <v>310</v>
      </c>
      <c r="C235" s="13" t="s">
        <v>250</v>
      </c>
      <c r="D235" s="13" t="s">
        <v>247</v>
      </c>
      <c r="E235" s="14">
        <v>0</v>
      </c>
      <c r="F235" s="14">
        <v>0</v>
      </c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</row>
    <row r="236" spans="1:81" ht="15" x14ac:dyDescent="0.25">
      <c r="A236" s="13"/>
      <c r="B236" s="13" t="s">
        <v>316</v>
      </c>
      <c r="C236" s="13" t="s">
        <v>249</v>
      </c>
      <c r="D236" s="13" t="s">
        <v>248</v>
      </c>
      <c r="E236" s="14">
        <v>0</v>
      </c>
      <c r="F236" s="14">
        <v>0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</row>
    <row r="237" spans="1:81" ht="15" x14ac:dyDescent="0.25">
      <c r="A237" s="13" t="s">
        <v>303</v>
      </c>
      <c r="B237" s="13" t="s">
        <v>316</v>
      </c>
      <c r="C237" s="13" t="s">
        <v>173</v>
      </c>
      <c r="D237" s="13" t="s">
        <v>276</v>
      </c>
      <c r="E237" s="14">
        <v>3</v>
      </c>
      <c r="F237" s="14">
        <v>6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</row>
    <row r="238" spans="1:81" ht="15" x14ac:dyDescent="0.25">
      <c r="A238" s="13" t="s">
        <v>329</v>
      </c>
      <c r="B238" s="13" t="s">
        <v>316</v>
      </c>
      <c r="C238" s="13" t="s">
        <v>173</v>
      </c>
      <c r="D238" s="13" t="s">
        <v>156</v>
      </c>
      <c r="E238" s="14">
        <v>6</v>
      </c>
      <c r="F238" s="14">
        <v>10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</row>
    <row r="239" spans="1:81" ht="15" x14ac:dyDescent="0.25">
      <c r="A239" s="13" t="s">
        <v>304</v>
      </c>
      <c r="B239" s="13" t="s">
        <v>316</v>
      </c>
      <c r="C239" s="13" t="s">
        <v>134</v>
      </c>
      <c r="D239" s="13" t="s">
        <v>130</v>
      </c>
      <c r="E239" s="14">
        <v>3</v>
      </c>
      <c r="F239" s="14">
        <v>6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</row>
    <row r="240" spans="1:81" ht="15" x14ac:dyDescent="0.25">
      <c r="A240" s="13"/>
      <c r="B240" s="13"/>
      <c r="C240" s="13"/>
      <c r="D240" s="13" t="s">
        <v>131</v>
      </c>
      <c r="E240" s="14">
        <v>3</v>
      </c>
      <c r="F240" s="14">
        <v>5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</row>
    <row r="241" spans="1:81" ht="15" x14ac:dyDescent="0.25">
      <c r="A241" s="13"/>
      <c r="B241" s="13"/>
      <c r="C241" s="13"/>
      <c r="D241" s="13" t="s">
        <v>27</v>
      </c>
      <c r="E241" s="14">
        <v>3</v>
      </c>
      <c r="F241" s="14">
        <v>5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</row>
    <row r="242" spans="1:81" ht="15" x14ac:dyDescent="0.25">
      <c r="A242" s="13" t="s">
        <v>255</v>
      </c>
      <c r="B242" s="13" t="s">
        <v>313</v>
      </c>
      <c r="C242" s="13" t="s">
        <v>158</v>
      </c>
      <c r="D242" s="13" t="s">
        <v>156</v>
      </c>
      <c r="E242" s="14">
        <v>2</v>
      </c>
      <c r="F242" s="14">
        <v>4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</row>
    <row r="243" spans="1:81" ht="15" x14ac:dyDescent="0.25">
      <c r="A243" s="13"/>
      <c r="B243" s="13" t="s">
        <v>310</v>
      </c>
      <c r="C243" s="13" t="s">
        <v>260</v>
      </c>
      <c r="D243" s="13" t="s">
        <v>29</v>
      </c>
      <c r="E243" s="14">
        <v>2.5</v>
      </c>
      <c r="F243" s="14">
        <v>4.5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</row>
    <row r="244" spans="1:81" ht="15" x14ac:dyDescent="0.25">
      <c r="A244" s="13"/>
      <c r="B244" s="13" t="s">
        <v>317</v>
      </c>
      <c r="C244" s="13" t="s">
        <v>235</v>
      </c>
      <c r="D244" s="13" t="s">
        <v>198</v>
      </c>
      <c r="E244" s="14">
        <v>1.5</v>
      </c>
      <c r="F244" s="14">
        <v>4.5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</row>
    <row r="245" spans="1:81" ht="15" x14ac:dyDescent="0.25">
      <c r="A245" s="13"/>
      <c r="B245" s="13" t="s">
        <v>63</v>
      </c>
      <c r="C245" s="13" t="s">
        <v>60</v>
      </c>
      <c r="D245" s="13" t="s">
        <v>90</v>
      </c>
      <c r="E245" s="14">
        <v>0</v>
      </c>
      <c r="F245" s="14">
        <v>5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</row>
    <row r="246" spans="1:81" ht="15" x14ac:dyDescent="0.25">
      <c r="A246" s="13"/>
      <c r="B246" s="13"/>
      <c r="C246" s="13"/>
      <c r="D246" s="13" t="s">
        <v>91</v>
      </c>
      <c r="E246" s="14">
        <v>0</v>
      </c>
      <c r="F246" s="14">
        <v>5</v>
      </c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</row>
    <row r="247" spans="1:81" ht="15" x14ac:dyDescent="0.25">
      <c r="A247" s="13"/>
      <c r="B247" s="13"/>
      <c r="C247" s="13"/>
      <c r="D247" s="13" t="s">
        <v>37</v>
      </c>
      <c r="E247" s="14">
        <v>0</v>
      </c>
      <c r="F247" s="14">
        <v>2.5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</row>
    <row r="248" spans="1:81" ht="15" x14ac:dyDescent="0.25">
      <c r="A248" s="13"/>
      <c r="B248" s="13"/>
      <c r="C248" s="13"/>
      <c r="D248" s="13" t="s">
        <v>146</v>
      </c>
      <c r="E248" s="14">
        <v>0</v>
      </c>
      <c r="F248" s="14">
        <v>2.5</v>
      </c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</row>
    <row r="249" spans="1:81" ht="15" x14ac:dyDescent="0.25">
      <c r="A249" s="13"/>
      <c r="B249" s="13"/>
      <c r="C249" s="13"/>
      <c r="D249" s="13" t="s">
        <v>137</v>
      </c>
      <c r="E249" s="14">
        <v>0</v>
      </c>
      <c r="F249" s="14">
        <v>2.5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</row>
    <row r="250" spans="1:81" ht="15" x14ac:dyDescent="0.25">
      <c r="A250" s="13"/>
      <c r="B250" s="13"/>
      <c r="C250" s="13"/>
      <c r="D250" s="13" t="s">
        <v>12</v>
      </c>
      <c r="E250" s="14">
        <v>0</v>
      </c>
      <c r="F250" s="14">
        <v>5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</row>
    <row r="251" spans="1:81" ht="15" x14ac:dyDescent="0.25">
      <c r="A251" s="13"/>
      <c r="B251" s="13"/>
      <c r="C251" s="13"/>
      <c r="D251" s="13" t="s">
        <v>124</v>
      </c>
      <c r="E251" s="14">
        <v>0</v>
      </c>
      <c r="F251" s="14">
        <v>2.5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</row>
    <row r="252" spans="1:81" ht="15" x14ac:dyDescent="0.25">
      <c r="A252" s="13"/>
      <c r="B252" s="13"/>
      <c r="C252" s="13"/>
      <c r="D252" s="13" t="s">
        <v>156</v>
      </c>
      <c r="E252" s="14">
        <v>0</v>
      </c>
      <c r="F252" s="14">
        <v>2.5</v>
      </c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</row>
    <row r="253" spans="1:81" ht="15" x14ac:dyDescent="0.25">
      <c r="A253" s="13"/>
      <c r="B253" s="13"/>
      <c r="C253" s="13"/>
      <c r="D253" s="13" t="s">
        <v>130</v>
      </c>
      <c r="E253" s="14">
        <v>0</v>
      </c>
      <c r="F253" s="14">
        <v>2.5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</row>
    <row r="254" spans="1:81" ht="15" x14ac:dyDescent="0.25">
      <c r="A254" s="13"/>
      <c r="B254" s="13"/>
      <c r="C254" s="13"/>
      <c r="D254" s="13" t="s">
        <v>131</v>
      </c>
      <c r="E254" s="14">
        <v>0</v>
      </c>
      <c r="F254" s="14">
        <v>2.5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</row>
    <row r="255" spans="1:81" ht="15" x14ac:dyDescent="0.25">
      <c r="A255" s="13"/>
      <c r="B255" s="13"/>
      <c r="C255" s="13"/>
      <c r="D255" s="13" t="s">
        <v>127</v>
      </c>
      <c r="E255" s="14">
        <v>0</v>
      </c>
      <c r="F255" s="14">
        <v>2.5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</row>
    <row r="256" spans="1:81" ht="15" x14ac:dyDescent="0.25">
      <c r="A256" s="13"/>
      <c r="B256" s="13"/>
      <c r="C256" s="13"/>
      <c r="D256" s="13" t="s">
        <v>42</v>
      </c>
      <c r="E256" s="14">
        <v>0</v>
      </c>
      <c r="F256" s="14">
        <v>2.5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</row>
    <row r="257" spans="1:81" ht="15" x14ac:dyDescent="0.25">
      <c r="A257" s="13"/>
      <c r="B257" s="13"/>
      <c r="C257" s="13"/>
      <c r="D257" s="13" t="s">
        <v>122</v>
      </c>
      <c r="E257" s="14">
        <v>0</v>
      </c>
      <c r="F257" s="14">
        <v>2.5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</row>
    <row r="258" spans="1:81" ht="15" x14ac:dyDescent="0.25">
      <c r="A258" s="13"/>
      <c r="B258" s="13"/>
      <c r="C258" s="13"/>
      <c r="D258" s="13" t="s">
        <v>123</v>
      </c>
      <c r="E258" s="14">
        <v>0</v>
      </c>
      <c r="F258" s="14">
        <v>2.5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</row>
    <row r="259" spans="1:81" ht="15" x14ac:dyDescent="0.25">
      <c r="A259" s="13"/>
      <c r="B259" s="13"/>
      <c r="C259" s="13"/>
      <c r="D259" s="13" t="s">
        <v>39</v>
      </c>
      <c r="E259" s="14">
        <v>0</v>
      </c>
      <c r="F259" s="14">
        <v>5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</row>
    <row r="260" spans="1:81" ht="15" x14ac:dyDescent="0.25">
      <c r="A260" s="13"/>
      <c r="B260" s="13"/>
      <c r="C260" s="13"/>
      <c r="D260" s="13" t="s">
        <v>14</v>
      </c>
      <c r="E260" s="14">
        <v>0</v>
      </c>
      <c r="F260" s="14">
        <v>3</v>
      </c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</row>
    <row r="261" spans="1:81" ht="15" x14ac:dyDescent="0.25">
      <c r="A261" s="13"/>
      <c r="B261" s="13"/>
      <c r="C261" s="13"/>
      <c r="D261" s="13" t="s">
        <v>27</v>
      </c>
      <c r="E261" s="14">
        <v>0</v>
      </c>
      <c r="F261" s="14">
        <v>2.5</v>
      </c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</row>
    <row r="262" spans="1:81" ht="15" x14ac:dyDescent="0.25">
      <c r="A262" s="13"/>
      <c r="B262" s="13"/>
      <c r="C262" s="13"/>
      <c r="D262" s="13" t="s">
        <v>203</v>
      </c>
      <c r="E262" s="14">
        <v>0</v>
      </c>
      <c r="F262" s="14">
        <v>2.5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</row>
    <row r="263" spans="1:81" ht="15" x14ac:dyDescent="0.25">
      <c r="A263" s="13"/>
      <c r="B263" s="13"/>
      <c r="C263" s="13"/>
      <c r="D263" s="13" t="s">
        <v>199</v>
      </c>
      <c r="E263" s="14">
        <v>0</v>
      </c>
      <c r="F263" s="14">
        <v>2.5</v>
      </c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</row>
    <row r="264" spans="1:81" ht="15" x14ac:dyDescent="0.25">
      <c r="A264" s="13"/>
      <c r="B264" s="13"/>
      <c r="C264" s="13"/>
      <c r="D264" s="13" t="s">
        <v>213</v>
      </c>
      <c r="E264" s="14">
        <v>0</v>
      </c>
      <c r="F264" s="14">
        <v>2.5</v>
      </c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</row>
    <row r="265" spans="1:81" ht="15" x14ac:dyDescent="0.25">
      <c r="A265" s="13"/>
      <c r="B265" s="13"/>
      <c r="C265" s="13"/>
      <c r="D265" s="13" t="s">
        <v>185</v>
      </c>
      <c r="E265" s="14">
        <v>0</v>
      </c>
      <c r="F265" s="14">
        <v>2.5</v>
      </c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</row>
    <row r="266" spans="1:81" ht="15" x14ac:dyDescent="0.25">
      <c r="A266" s="13"/>
      <c r="B266" s="13"/>
      <c r="C266" s="13"/>
      <c r="D266" s="13" t="s">
        <v>201</v>
      </c>
      <c r="E266" s="14">
        <v>0</v>
      </c>
      <c r="F266" s="14">
        <v>5</v>
      </c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</row>
    <row r="267" spans="1:81" ht="15" x14ac:dyDescent="0.25">
      <c r="A267" s="13" t="s">
        <v>281</v>
      </c>
      <c r="B267" s="13" t="s">
        <v>310</v>
      </c>
      <c r="C267" s="13" t="s">
        <v>86</v>
      </c>
      <c r="D267" s="13" t="s">
        <v>149</v>
      </c>
      <c r="E267" s="14">
        <v>2.5</v>
      </c>
      <c r="F267" s="14">
        <v>4.5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</row>
    <row r="268" spans="1:81" ht="15" x14ac:dyDescent="0.25">
      <c r="A268" s="13"/>
      <c r="B268" s="13"/>
      <c r="C268" s="13"/>
      <c r="D268" s="13" t="s">
        <v>140</v>
      </c>
      <c r="E268" s="14">
        <v>2.5</v>
      </c>
      <c r="F268" s="14">
        <v>4.5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</row>
    <row r="269" spans="1:81" ht="15" x14ac:dyDescent="0.25">
      <c r="A269" s="13"/>
      <c r="B269" s="13"/>
      <c r="C269" s="13"/>
      <c r="D269" s="13" t="s">
        <v>13</v>
      </c>
      <c r="E269" s="14">
        <v>5</v>
      </c>
      <c r="F269" s="14">
        <v>9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</row>
    <row r="270" spans="1:81" ht="15" x14ac:dyDescent="0.25">
      <c r="A270" s="13"/>
      <c r="B270" s="13"/>
      <c r="C270" s="13"/>
      <c r="D270" s="13" t="s">
        <v>188</v>
      </c>
      <c r="E270" s="14">
        <v>2.5</v>
      </c>
      <c r="F270" s="14">
        <v>4.5</v>
      </c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</row>
    <row r="271" spans="1:81" ht="15" x14ac:dyDescent="0.25">
      <c r="A271" s="13" t="s">
        <v>280</v>
      </c>
      <c r="B271" s="13" t="s">
        <v>310</v>
      </c>
      <c r="C271" s="13" t="s">
        <v>226</v>
      </c>
      <c r="D271" s="13" t="s">
        <v>154</v>
      </c>
      <c r="E271" s="14">
        <v>5</v>
      </c>
      <c r="F271" s="14">
        <v>9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</row>
    <row r="272" spans="1:81" ht="15" x14ac:dyDescent="0.25">
      <c r="A272" s="13"/>
      <c r="B272" s="13"/>
      <c r="C272" s="13"/>
      <c r="D272" s="13" t="s">
        <v>276</v>
      </c>
      <c r="E272" s="14">
        <v>2.5</v>
      </c>
      <c r="F272" s="14">
        <v>4.5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</row>
    <row r="273" spans="1:81" ht="15" x14ac:dyDescent="0.25">
      <c r="A273" s="13"/>
      <c r="B273" s="13" t="s">
        <v>317</v>
      </c>
      <c r="C273" s="13" t="s">
        <v>235</v>
      </c>
      <c r="D273" s="13" t="s">
        <v>198</v>
      </c>
      <c r="E273" s="14">
        <v>1.5</v>
      </c>
      <c r="F273" s="14">
        <v>4.5</v>
      </c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</row>
    <row r="274" spans="1:81" ht="15" x14ac:dyDescent="0.25">
      <c r="A274" s="13" t="s">
        <v>292</v>
      </c>
      <c r="B274" s="13" t="s">
        <v>318</v>
      </c>
      <c r="C274" s="13" t="s">
        <v>71</v>
      </c>
      <c r="D274" s="13" t="s">
        <v>11</v>
      </c>
      <c r="E274" s="14">
        <v>1</v>
      </c>
      <c r="F274" s="14">
        <v>3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</row>
    <row r="275" spans="1:81" ht="15" x14ac:dyDescent="0.25">
      <c r="A275" s="13"/>
      <c r="B275" s="13"/>
      <c r="C275" s="13" t="s">
        <v>143</v>
      </c>
      <c r="D275" s="13" t="s">
        <v>141</v>
      </c>
      <c r="E275" s="14">
        <v>1</v>
      </c>
      <c r="F275" s="14">
        <v>4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</row>
    <row r="276" spans="1:81" ht="15" x14ac:dyDescent="0.25">
      <c r="A276" s="13"/>
      <c r="B276" s="13"/>
      <c r="C276" s="13"/>
      <c r="D276" s="13" t="s">
        <v>161</v>
      </c>
      <c r="E276" s="14">
        <v>2</v>
      </c>
      <c r="F276" s="14">
        <v>4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</row>
    <row r="277" spans="1:81" ht="15" x14ac:dyDescent="0.25">
      <c r="A277" s="13" t="s">
        <v>302</v>
      </c>
      <c r="B277" s="13" t="s">
        <v>316</v>
      </c>
      <c r="C277" s="13" t="s">
        <v>103</v>
      </c>
      <c r="D277" s="13" t="s">
        <v>105</v>
      </c>
      <c r="E277" s="14">
        <v>4</v>
      </c>
      <c r="F277" s="14">
        <v>7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</row>
    <row r="278" spans="1:81" ht="15" x14ac:dyDescent="0.25">
      <c r="A278" s="13" t="s">
        <v>256</v>
      </c>
      <c r="B278" s="13" t="s">
        <v>95</v>
      </c>
      <c r="C278" s="13" t="s">
        <v>215</v>
      </c>
      <c r="D278" s="13" t="s">
        <v>22</v>
      </c>
      <c r="E278" s="14">
        <v>2</v>
      </c>
      <c r="F278" s="14">
        <v>8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</row>
    <row r="279" spans="1:81" ht="15" x14ac:dyDescent="0.25">
      <c r="A279" s="13"/>
      <c r="B279" s="13"/>
      <c r="C279" s="13"/>
      <c r="D279" s="13" t="s">
        <v>135</v>
      </c>
      <c r="E279" s="14">
        <v>1</v>
      </c>
      <c r="F279" s="14">
        <v>3</v>
      </c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</row>
    <row r="280" spans="1:81" ht="15" x14ac:dyDescent="0.25">
      <c r="A280" s="13"/>
      <c r="B280" s="13" t="s">
        <v>313</v>
      </c>
      <c r="C280" s="13" t="s">
        <v>92</v>
      </c>
      <c r="D280" s="13" t="s">
        <v>130</v>
      </c>
      <c r="E280" s="14">
        <v>1</v>
      </c>
      <c r="F280" s="14">
        <v>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</row>
    <row r="281" spans="1:81" ht="15" x14ac:dyDescent="0.25">
      <c r="A281" s="13"/>
      <c r="B281" s="13"/>
      <c r="C281" s="13"/>
      <c r="D281" s="13" t="s">
        <v>131</v>
      </c>
      <c r="E281" s="14">
        <v>1</v>
      </c>
      <c r="F281" s="14">
        <v>3</v>
      </c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</row>
    <row r="282" spans="1:81" ht="15" x14ac:dyDescent="0.25">
      <c r="A282" s="13"/>
      <c r="B282" s="13"/>
      <c r="C282" s="13"/>
      <c r="D282" s="13" t="s">
        <v>27</v>
      </c>
      <c r="E282" s="14">
        <v>1</v>
      </c>
      <c r="F282" s="14">
        <v>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</row>
    <row r="283" spans="1:81" ht="15" x14ac:dyDescent="0.25">
      <c r="A283" s="13"/>
      <c r="B283" s="13"/>
      <c r="C283" s="13"/>
      <c r="D283" s="13" t="s">
        <v>179</v>
      </c>
      <c r="E283" s="14">
        <v>1</v>
      </c>
      <c r="F283" s="14">
        <v>4</v>
      </c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</row>
    <row r="284" spans="1:81" ht="15" x14ac:dyDescent="0.25">
      <c r="A284" s="13"/>
      <c r="B284" s="13"/>
      <c r="C284" s="13"/>
      <c r="D284" s="13" t="s">
        <v>181</v>
      </c>
      <c r="E284" s="14">
        <v>4</v>
      </c>
      <c r="F284" s="14">
        <v>9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</row>
    <row r="285" spans="1:81" ht="15" x14ac:dyDescent="0.25">
      <c r="A285" s="13"/>
      <c r="B285" s="13"/>
      <c r="C285" s="13" t="s">
        <v>214</v>
      </c>
      <c r="D285" s="13" t="s">
        <v>16</v>
      </c>
      <c r="E285" s="14">
        <v>2</v>
      </c>
      <c r="F285" s="14">
        <v>4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</row>
    <row r="286" spans="1:81" ht="15" x14ac:dyDescent="0.25">
      <c r="A286" s="13"/>
      <c r="B286" s="13"/>
      <c r="C286" s="13"/>
      <c r="D286" s="13" t="s">
        <v>22</v>
      </c>
      <c r="E286" s="14">
        <v>4</v>
      </c>
      <c r="F286" s="14">
        <v>8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</row>
    <row r="287" spans="1:81" ht="15" x14ac:dyDescent="0.25">
      <c r="A287" s="13"/>
      <c r="B287" s="13" t="s">
        <v>311</v>
      </c>
      <c r="C287" s="13" t="s">
        <v>217</v>
      </c>
      <c r="D287" s="13" t="s">
        <v>190</v>
      </c>
      <c r="E287" s="14">
        <v>3</v>
      </c>
      <c r="F287" s="14">
        <v>5.5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</row>
    <row r="288" spans="1:81" ht="15" x14ac:dyDescent="0.25">
      <c r="A288" s="13"/>
      <c r="B288" s="13"/>
      <c r="C288" s="13" t="s">
        <v>218</v>
      </c>
      <c r="D288" s="13" t="s">
        <v>190</v>
      </c>
      <c r="E288" s="14">
        <v>3</v>
      </c>
      <c r="F288" s="14">
        <v>5.5</v>
      </c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</row>
    <row r="289" spans="1:81" ht="15" x14ac:dyDescent="0.25">
      <c r="A289" s="13"/>
      <c r="B289" s="13"/>
      <c r="C289" s="13" t="s">
        <v>219</v>
      </c>
      <c r="D289" s="13" t="s">
        <v>204</v>
      </c>
      <c r="E289" s="14">
        <v>2</v>
      </c>
      <c r="F289" s="14">
        <v>4.5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</row>
    <row r="290" spans="1:81" ht="15" x14ac:dyDescent="0.25">
      <c r="A290" s="13"/>
      <c r="B290" s="13"/>
      <c r="C290" s="13" t="s">
        <v>99</v>
      </c>
      <c r="D290" s="13" t="s">
        <v>190</v>
      </c>
      <c r="E290" s="14">
        <v>4</v>
      </c>
      <c r="F290" s="14">
        <v>8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</row>
    <row r="291" spans="1:81" ht="15" x14ac:dyDescent="0.25">
      <c r="A291" s="13" t="s">
        <v>305</v>
      </c>
      <c r="B291" s="13" t="s">
        <v>316</v>
      </c>
      <c r="C291" s="13" t="s">
        <v>160</v>
      </c>
      <c r="D291" s="13" t="s">
        <v>156</v>
      </c>
      <c r="E291" s="14">
        <v>8</v>
      </c>
      <c r="F291" s="14">
        <v>11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</row>
    <row r="292" spans="1:81" ht="15" x14ac:dyDescent="0.25">
      <c r="A292" s="13" t="s">
        <v>258</v>
      </c>
      <c r="B292" s="13" t="s">
        <v>313</v>
      </c>
      <c r="C292" s="13" t="s">
        <v>92</v>
      </c>
      <c r="D292" s="13" t="s">
        <v>254</v>
      </c>
      <c r="E292" s="14">
        <v>4</v>
      </c>
      <c r="F292" s="14">
        <v>9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</row>
    <row r="293" spans="1:81" ht="15" x14ac:dyDescent="0.25">
      <c r="A293" s="13" t="s">
        <v>309</v>
      </c>
      <c r="B293" s="13" t="s">
        <v>318</v>
      </c>
      <c r="C293" s="13" t="s">
        <v>166</v>
      </c>
      <c r="D293" s="13" t="s">
        <v>165</v>
      </c>
      <c r="E293" s="14">
        <v>3</v>
      </c>
      <c r="F293" s="14">
        <v>8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</row>
    <row r="294" spans="1:81" ht="15" x14ac:dyDescent="0.25">
      <c r="A294" s="13" t="s">
        <v>283</v>
      </c>
      <c r="B294" s="13" t="s">
        <v>320</v>
      </c>
      <c r="C294" s="13" t="s">
        <v>222</v>
      </c>
      <c r="D294" s="13" t="s">
        <v>196</v>
      </c>
      <c r="E294" s="14">
        <v>1</v>
      </c>
      <c r="F294" s="14">
        <v>4</v>
      </c>
      <c r="G294"/>
      <c r="H294"/>
    </row>
    <row r="295" spans="1:81" ht="15" x14ac:dyDescent="0.25">
      <c r="A295" s="13" t="s">
        <v>331</v>
      </c>
      <c r="B295" s="13" t="s">
        <v>316</v>
      </c>
      <c r="C295" s="13" t="s">
        <v>110</v>
      </c>
      <c r="D295" s="13" t="s">
        <v>156</v>
      </c>
      <c r="E295" s="14">
        <v>6</v>
      </c>
      <c r="F295" s="14">
        <v>10</v>
      </c>
      <c r="G295"/>
      <c r="H295"/>
    </row>
    <row r="296" spans="1:81" ht="15" x14ac:dyDescent="0.25">
      <c r="A296" s="13" t="s">
        <v>308</v>
      </c>
      <c r="B296" s="13" t="s">
        <v>316</v>
      </c>
      <c r="C296" s="13" t="s">
        <v>110</v>
      </c>
      <c r="D296" s="13" t="s">
        <v>156</v>
      </c>
      <c r="E296" s="14">
        <v>7</v>
      </c>
      <c r="F296" s="14">
        <v>11</v>
      </c>
      <c r="G296"/>
      <c r="H296"/>
    </row>
    <row r="297" spans="1:81" ht="15" x14ac:dyDescent="0.25">
      <c r="A297"/>
      <c r="B297"/>
      <c r="C297"/>
      <c r="D297"/>
      <c r="E297"/>
      <c r="F297"/>
      <c r="G297"/>
      <c r="H297"/>
    </row>
    <row r="298" spans="1:81" ht="15" x14ac:dyDescent="0.25">
      <c r="A298"/>
      <c r="B298"/>
      <c r="C298"/>
      <c r="D298"/>
      <c r="E298"/>
      <c r="F298"/>
      <c r="G298"/>
      <c r="H298"/>
    </row>
    <row r="299" spans="1:81" ht="15" x14ac:dyDescent="0.25">
      <c r="A299"/>
      <c r="B299"/>
      <c r="C299"/>
      <c r="D299"/>
      <c r="E299"/>
      <c r="F299"/>
      <c r="G299"/>
      <c r="H299"/>
    </row>
    <row r="300" spans="1:81" ht="15" x14ac:dyDescent="0.25">
      <c r="A300"/>
      <c r="B300"/>
      <c r="C300"/>
      <c r="D300"/>
      <c r="E300"/>
      <c r="F300"/>
      <c r="G300"/>
      <c r="H300"/>
    </row>
    <row r="301" spans="1:81" ht="15" x14ac:dyDescent="0.25">
      <c r="A301"/>
      <c r="B301"/>
      <c r="C301"/>
      <c r="D301"/>
      <c r="E301"/>
      <c r="F301"/>
      <c r="G301"/>
      <c r="H301"/>
    </row>
    <row r="302" spans="1:81" ht="15" x14ac:dyDescent="0.25">
      <c r="A302"/>
      <c r="B302"/>
      <c r="C302"/>
      <c r="D302"/>
      <c r="E302"/>
      <c r="F302"/>
      <c r="G302"/>
      <c r="H302"/>
    </row>
    <row r="303" spans="1:81" ht="15" x14ac:dyDescent="0.25">
      <c r="A303"/>
      <c r="B303"/>
      <c r="C303"/>
      <c r="D303"/>
      <c r="E303"/>
      <c r="F303"/>
      <c r="G303"/>
      <c r="H303"/>
    </row>
    <row r="304" spans="1:81" ht="15" x14ac:dyDescent="0.25">
      <c r="A304"/>
      <c r="B304"/>
      <c r="C304"/>
      <c r="D304"/>
      <c r="E304"/>
      <c r="F304"/>
      <c r="G304"/>
      <c r="H304"/>
    </row>
    <row r="305" spans="1:8" ht="15" x14ac:dyDescent="0.25">
      <c r="A305"/>
      <c r="B305"/>
      <c r="C305"/>
      <c r="D305"/>
      <c r="E305"/>
      <c r="F305"/>
      <c r="G305"/>
      <c r="H305"/>
    </row>
    <row r="306" spans="1:8" ht="15" x14ac:dyDescent="0.25">
      <c r="A306"/>
      <c r="B306"/>
      <c r="C306"/>
      <c r="D306"/>
      <c r="E306"/>
      <c r="F306"/>
      <c r="G306"/>
      <c r="H306"/>
    </row>
    <row r="307" spans="1:8" ht="15" x14ac:dyDescent="0.25">
      <c r="A307"/>
      <c r="B307"/>
      <c r="C307"/>
      <c r="D307"/>
      <c r="E307"/>
      <c r="F307"/>
      <c r="G307"/>
      <c r="H307"/>
    </row>
    <row r="308" spans="1:8" ht="15" x14ac:dyDescent="0.25">
      <c r="A308"/>
      <c r="B308"/>
      <c r="C308"/>
      <c r="D308"/>
      <c r="E308"/>
      <c r="F308"/>
      <c r="G308"/>
      <c r="H308"/>
    </row>
    <row r="309" spans="1:8" ht="15" x14ac:dyDescent="0.25">
      <c r="A309"/>
      <c r="B309"/>
      <c r="C309"/>
      <c r="D309"/>
      <c r="E309"/>
      <c r="F309"/>
      <c r="G309"/>
      <c r="H309"/>
    </row>
    <row r="310" spans="1:8" ht="15" x14ac:dyDescent="0.25">
      <c r="A310"/>
      <c r="B310"/>
      <c r="C310"/>
      <c r="D310"/>
      <c r="E310"/>
      <c r="F310"/>
      <c r="G310"/>
      <c r="H310"/>
    </row>
    <row r="311" spans="1:8" ht="15" x14ac:dyDescent="0.25">
      <c r="A311"/>
      <c r="B311"/>
      <c r="C311"/>
      <c r="D311"/>
      <c r="E311"/>
      <c r="F311"/>
      <c r="G311"/>
      <c r="H311"/>
    </row>
    <row r="312" spans="1:8" ht="15" x14ac:dyDescent="0.25">
      <c r="A312"/>
      <c r="B312"/>
      <c r="C312"/>
      <c r="D312"/>
      <c r="E312"/>
      <c r="F312"/>
      <c r="G312"/>
      <c r="H312"/>
    </row>
    <row r="313" spans="1:8" ht="15" x14ac:dyDescent="0.25">
      <c r="A313"/>
      <c r="B313"/>
      <c r="C313"/>
      <c r="D313"/>
      <c r="E313"/>
      <c r="F313"/>
      <c r="G313"/>
      <c r="H313"/>
    </row>
    <row r="314" spans="1:8" ht="15" x14ac:dyDescent="0.25">
      <c r="A314"/>
      <c r="B314"/>
      <c r="C314"/>
      <c r="D314"/>
      <c r="E314"/>
      <c r="F314"/>
      <c r="G314"/>
      <c r="H314"/>
    </row>
    <row r="315" spans="1:8" ht="15" x14ac:dyDescent="0.25">
      <c r="A315"/>
      <c r="B315"/>
      <c r="C315"/>
      <c r="D315"/>
      <c r="E315"/>
      <c r="F315"/>
      <c r="G315"/>
      <c r="H315"/>
    </row>
    <row r="316" spans="1:8" ht="15" x14ac:dyDescent="0.25">
      <c r="A316"/>
      <c r="B316"/>
      <c r="C316"/>
      <c r="D316"/>
      <c r="E316"/>
      <c r="F316"/>
      <c r="G316"/>
      <c r="H316"/>
    </row>
    <row r="317" spans="1:8" ht="15" x14ac:dyDescent="0.25">
      <c r="A317"/>
      <c r="B317"/>
      <c r="C317"/>
      <c r="D317"/>
      <c r="E317"/>
      <c r="F317"/>
      <c r="G317"/>
      <c r="H317"/>
    </row>
    <row r="318" spans="1:8" ht="15" x14ac:dyDescent="0.25">
      <c r="A318"/>
      <c r="B318"/>
      <c r="C318"/>
      <c r="D318"/>
      <c r="E318"/>
      <c r="F318"/>
      <c r="G318"/>
      <c r="H318"/>
    </row>
    <row r="319" spans="1:8" ht="15" x14ac:dyDescent="0.25">
      <c r="A319"/>
      <c r="B319"/>
      <c r="C319"/>
      <c r="D319"/>
      <c r="E319"/>
      <c r="F319"/>
      <c r="G319"/>
      <c r="H319"/>
    </row>
    <row r="320" spans="1:8" ht="15" x14ac:dyDescent="0.25">
      <c r="A320"/>
      <c r="B320"/>
      <c r="C320"/>
      <c r="D320"/>
      <c r="E320"/>
      <c r="F320"/>
      <c r="G320"/>
      <c r="H320"/>
    </row>
    <row r="321" spans="1:8" ht="15" x14ac:dyDescent="0.25">
      <c r="A321"/>
      <c r="B321"/>
      <c r="C321"/>
      <c r="D321"/>
      <c r="E321"/>
      <c r="F321"/>
      <c r="G321"/>
      <c r="H321"/>
    </row>
    <row r="322" spans="1:8" ht="15" x14ac:dyDescent="0.25">
      <c r="A322"/>
      <c r="B322"/>
      <c r="C322"/>
      <c r="D322"/>
      <c r="E322"/>
      <c r="F322"/>
      <c r="G322"/>
      <c r="H322"/>
    </row>
    <row r="323" spans="1:8" ht="15" x14ac:dyDescent="0.25">
      <c r="A323"/>
      <c r="B323"/>
      <c r="C323"/>
      <c r="D323"/>
      <c r="E323"/>
      <c r="F323"/>
      <c r="G323"/>
      <c r="H323"/>
    </row>
    <row r="324" spans="1:8" ht="15" x14ac:dyDescent="0.25">
      <c r="A324"/>
      <c r="B324"/>
      <c r="C324"/>
      <c r="D324"/>
      <c r="E324"/>
      <c r="F324"/>
      <c r="G324"/>
      <c r="H324"/>
    </row>
    <row r="325" spans="1:8" ht="15" x14ac:dyDescent="0.25">
      <c r="A325"/>
      <c r="B325"/>
      <c r="C325"/>
      <c r="D325"/>
      <c r="E325"/>
      <c r="F325"/>
      <c r="G325"/>
      <c r="H325"/>
    </row>
    <row r="326" spans="1:8" ht="15" x14ac:dyDescent="0.25">
      <c r="A326"/>
      <c r="B326"/>
      <c r="C326"/>
      <c r="D326"/>
      <c r="E326"/>
      <c r="F326"/>
      <c r="G326"/>
      <c r="H326"/>
    </row>
    <row r="327" spans="1:8" ht="15" x14ac:dyDescent="0.25">
      <c r="A327"/>
      <c r="B327"/>
      <c r="C327"/>
      <c r="D327"/>
      <c r="E327"/>
      <c r="F327"/>
      <c r="G327"/>
      <c r="H327"/>
    </row>
    <row r="328" spans="1:8" ht="15" x14ac:dyDescent="0.25">
      <c r="A328"/>
      <c r="B328"/>
      <c r="C328"/>
      <c r="D328"/>
      <c r="E328"/>
      <c r="F328"/>
      <c r="G328"/>
      <c r="H328"/>
    </row>
    <row r="329" spans="1:8" ht="15" x14ac:dyDescent="0.25">
      <c r="A329"/>
      <c r="B329"/>
      <c r="C329"/>
      <c r="D329"/>
      <c r="E329"/>
      <c r="F329"/>
      <c r="G329"/>
      <c r="H329"/>
    </row>
    <row r="330" spans="1:8" ht="15" x14ac:dyDescent="0.25">
      <c r="A330"/>
      <c r="B330"/>
      <c r="C330"/>
      <c r="D330"/>
      <c r="E330"/>
      <c r="F330"/>
      <c r="G330"/>
      <c r="H330"/>
    </row>
    <row r="331" spans="1:8" ht="15" x14ac:dyDescent="0.25">
      <c r="A331"/>
      <c r="B331"/>
      <c r="C331"/>
      <c r="D331"/>
      <c r="E331"/>
      <c r="F331"/>
      <c r="G331"/>
      <c r="H331"/>
    </row>
    <row r="332" spans="1:8" ht="15" x14ac:dyDescent="0.25">
      <c r="A332"/>
      <c r="B332"/>
      <c r="C332"/>
      <c r="D332"/>
      <c r="E332"/>
      <c r="F332"/>
      <c r="G332"/>
      <c r="H332"/>
    </row>
    <row r="333" spans="1:8" ht="15" x14ac:dyDescent="0.25">
      <c r="A333"/>
      <c r="B333"/>
      <c r="C333"/>
      <c r="D333"/>
      <c r="E333"/>
      <c r="F333"/>
      <c r="G333"/>
      <c r="H333"/>
    </row>
    <row r="334" spans="1:8" ht="15" x14ac:dyDescent="0.25">
      <c r="A334"/>
      <c r="B334"/>
      <c r="C334"/>
      <c r="D334"/>
      <c r="E334"/>
      <c r="F334"/>
      <c r="G334"/>
      <c r="H334"/>
    </row>
    <row r="335" spans="1:8" ht="15" x14ac:dyDescent="0.25">
      <c r="A335"/>
      <c r="B335"/>
      <c r="C335"/>
      <c r="D335"/>
      <c r="E335"/>
      <c r="F335"/>
      <c r="G335"/>
      <c r="H335"/>
    </row>
    <row r="336" spans="1:8" ht="15" x14ac:dyDescent="0.25">
      <c r="A336"/>
      <c r="B336"/>
      <c r="C336"/>
      <c r="D336"/>
      <c r="E336"/>
      <c r="F336"/>
      <c r="G336"/>
      <c r="H336"/>
    </row>
    <row r="337" spans="1:8" ht="15" x14ac:dyDescent="0.25">
      <c r="A337"/>
      <c r="B337"/>
      <c r="C337"/>
      <c r="D337"/>
      <c r="E337"/>
      <c r="F337"/>
      <c r="G337"/>
      <c r="H337"/>
    </row>
    <row r="338" spans="1:8" ht="15" x14ac:dyDescent="0.25">
      <c r="A338"/>
      <c r="B338"/>
      <c r="C338"/>
      <c r="D338"/>
      <c r="E338"/>
      <c r="F338"/>
      <c r="G338"/>
      <c r="H338"/>
    </row>
    <row r="339" spans="1:8" ht="15" x14ac:dyDescent="0.25">
      <c r="A339"/>
      <c r="B339"/>
      <c r="C339"/>
      <c r="D339"/>
      <c r="E339"/>
      <c r="F339"/>
      <c r="G339"/>
      <c r="H339"/>
    </row>
    <row r="340" spans="1:8" ht="15" x14ac:dyDescent="0.25">
      <c r="A340"/>
      <c r="B340"/>
      <c r="C340"/>
      <c r="D340"/>
      <c r="E340"/>
      <c r="F340"/>
      <c r="G340"/>
      <c r="H340"/>
    </row>
    <row r="341" spans="1:8" ht="15" x14ac:dyDescent="0.25">
      <c r="A341"/>
      <c r="B341"/>
      <c r="C341"/>
      <c r="D341"/>
      <c r="E341"/>
      <c r="F341"/>
      <c r="G341"/>
      <c r="H341"/>
    </row>
    <row r="342" spans="1:8" ht="15" x14ac:dyDescent="0.25">
      <c r="A342"/>
      <c r="B342"/>
      <c r="C342"/>
      <c r="D342"/>
      <c r="E342"/>
      <c r="F342"/>
      <c r="G342"/>
      <c r="H342"/>
    </row>
    <row r="343" spans="1:8" ht="15" x14ac:dyDescent="0.25">
      <c r="A343"/>
      <c r="B343"/>
      <c r="C343"/>
      <c r="D343"/>
      <c r="E343"/>
      <c r="F343"/>
      <c r="G343"/>
      <c r="H343"/>
    </row>
    <row r="344" spans="1:8" ht="15" x14ac:dyDescent="0.25">
      <c r="A344"/>
      <c r="B344"/>
      <c r="C344"/>
      <c r="D344"/>
      <c r="E344"/>
      <c r="F344"/>
      <c r="G344"/>
      <c r="H344"/>
    </row>
    <row r="345" spans="1:8" ht="15" x14ac:dyDescent="0.25">
      <c r="A345"/>
      <c r="B345"/>
      <c r="C345"/>
      <c r="D345"/>
      <c r="E345"/>
      <c r="F345"/>
      <c r="G345"/>
      <c r="H345"/>
    </row>
    <row r="346" spans="1:8" ht="15" x14ac:dyDescent="0.25">
      <c r="A346"/>
      <c r="B346"/>
      <c r="C346"/>
      <c r="D346"/>
      <c r="E346"/>
      <c r="F346"/>
      <c r="G346"/>
      <c r="H346"/>
    </row>
    <row r="347" spans="1:8" ht="15" x14ac:dyDescent="0.25">
      <c r="A347"/>
      <c r="B347"/>
      <c r="C347"/>
      <c r="D347"/>
      <c r="E347"/>
      <c r="F347"/>
      <c r="G347"/>
      <c r="H347"/>
    </row>
    <row r="348" spans="1:8" ht="15" x14ac:dyDescent="0.25">
      <c r="A348"/>
      <c r="B348"/>
      <c r="C348"/>
      <c r="D348"/>
      <c r="E348"/>
      <c r="F348"/>
      <c r="G348"/>
      <c r="H348"/>
    </row>
    <row r="349" spans="1:8" ht="15" x14ac:dyDescent="0.25">
      <c r="A349"/>
      <c r="B349"/>
      <c r="C349"/>
      <c r="D349"/>
      <c r="E349"/>
      <c r="F349"/>
      <c r="G349"/>
      <c r="H349"/>
    </row>
    <row r="350" spans="1:8" ht="15" x14ac:dyDescent="0.25">
      <c r="A350"/>
      <c r="B350"/>
      <c r="C350"/>
      <c r="D350"/>
      <c r="E350"/>
      <c r="F350"/>
      <c r="G350"/>
      <c r="H350"/>
    </row>
    <row r="351" spans="1:8" ht="15" x14ac:dyDescent="0.25">
      <c r="A351"/>
      <c r="B351"/>
      <c r="C351"/>
      <c r="D351"/>
      <c r="E351"/>
      <c r="F351"/>
      <c r="G351"/>
      <c r="H351"/>
    </row>
    <row r="352" spans="1:8" ht="15" x14ac:dyDescent="0.25">
      <c r="A352"/>
      <c r="B352"/>
      <c r="C352"/>
      <c r="D352"/>
      <c r="E352"/>
      <c r="F352"/>
      <c r="G352"/>
      <c r="H352"/>
    </row>
    <row r="353" spans="1:8" ht="15" x14ac:dyDescent="0.25">
      <c r="A353"/>
      <c r="B353"/>
      <c r="C353"/>
      <c r="D353"/>
      <c r="E353"/>
      <c r="F353"/>
      <c r="G353"/>
      <c r="H353"/>
    </row>
    <row r="354" spans="1:8" ht="15" x14ac:dyDescent="0.25">
      <c r="A354"/>
      <c r="B354"/>
      <c r="C354"/>
      <c r="D354"/>
      <c r="E354"/>
      <c r="F354"/>
      <c r="G354"/>
      <c r="H354"/>
    </row>
    <row r="355" spans="1:8" ht="15" x14ac:dyDescent="0.25">
      <c r="A355"/>
      <c r="B355"/>
      <c r="C355"/>
      <c r="D355"/>
      <c r="E355"/>
      <c r="F355"/>
      <c r="G355"/>
      <c r="H355"/>
    </row>
    <row r="356" spans="1:8" ht="15" x14ac:dyDescent="0.25">
      <c r="A356"/>
      <c r="B356"/>
      <c r="C356"/>
      <c r="D356"/>
      <c r="E356"/>
      <c r="F356"/>
      <c r="G356"/>
      <c r="H356"/>
    </row>
    <row r="357" spans="1:8" ht="15" x14ac:dyDescent="0.25">
      <c r="A357"/>
      <c r="B357"/>
      <c r="C357"/>
      <c r="D357"/>
      <c r="E357"/>
      <c r="F357"/>
      <c r="G357"/>
      <c r="H357"/>
    </row>
    <row r="358" spans="1:8" ht="15" x14ac:dyDescent="0.25">
      <c r="A358"/>
      <c r="B358"/>
      <c r="C358"/>
      <c r="D358"/>
      <c r="E358"/>
      <c r="F358"/>
      <c r="G358"/>
      <c r="H358"/>
    </row>
    <row r="359" spans="1:8" ht="15" x14ac:dyDescent="0.25">
      <c r="A359"/>
      <c r="B359"/>
      <c r="C359"/>
      <c r="D359"/>
      <c r="E359"/>
      <c r="F359"/>
      <c r="G359"/>
      <c r="H359"/>
    </row>
    <row r="360" spans="1:8" ht="15" x14ac:dyDescent="0.25">
      <c r="A360"/>
      <c r="B360"/>
      <c r="C360"/>
      <c r="D360"/>
      <c r="E360"/>
      <c r="F360"/>
      <c r="G360"/>
      <c r="H360"/>
    </row>
    <row r="361" spans="1:8" ht="15" x14ac:dyDescent="0.25">
      <c r="A361"/>
      <c r="B361"/>
      <c r="C361"/>
      <c r="D361"/>
      <c r="E361"/>
      <c r="F361"/>
      <c r="G361"/>
      <c r="H361"/>
    </row>
    <row r="362" spans="1:8" ht="15" x14ac:dyDescent="0.25">
      <c r="A362"/>
      <c r="B362"/>
      <c r="C362"/>
      <c r="D362"/>
      <c r="E362"/>
      <c r="F362"/>
      <c r="G362"/>
      <c r="H362"/>
    </row>
    <row r="363" spans="1:8" ht="15" x14ac:dyDescent="0.25">
      <c r="A363"/>
      <c r="B363"/>
      <c r="C363"/>
      <c r="D363"/>
      <c r="E363"/>
      <c r="F363"/>
      <c r="G363"/>
      <c r="H363"/>
    </row>
    <row r="364" spans="1:8" ht="15" x14ac:dyDescent="0.25">
      <c r="A364"/>
      <c r="B364"/>
      <c r="C364"/>
      <c r="D364"/>
      <c r="E364"/>
      <c r="F364"/>
      <c r="G364"/>
      <c r="H364"/>
    </row>
    <row r="365" spans="1:8" ht="15" x14ac:dyDescent="0.25">
      <c r="A365"/>
      <c r="B365"/>
      <c r="C365"/>
      <c r="D365"/>
      <c r="E365"/>
      <c r="F365"/>
      <c r="G365"/>
      <c r="H365"/>
    </row>
    <row r="366" spans="1:8" ht="15" x14ac:dyDescent="0.25">
      <c r="A366"/>
      <c r="B366"/>
      <c r="C366"/>
      <c r="D366"/>
      <c r="E366"/>
      <c r="F366"/>
      <c r="G366"/>
      <c r="H366"/>
    </row>
    <row r="367" spans="1:8" ht="15" x14ac:dyDescent="0.25">
      <c r="A367"/>
      <c r="B367"/>
      <c r="C367"/>
      <c r="D367"/>
      <c r="E367"/>
      <c r="F367"/>
      <c r="G367"/>
      <c r="H367"/>
    </row>
    <row r="368" spans="1:8" ht="15" x14ac:dyDescent="0.25">
      <c r="A368"/>
      <c r="B368"/>
      <c r="C368"/>
      <c r="D368"/>
      <c r="E368"/>
      <c r="F368"/>
      <c r="G368"/>
      <c r="H368"/>
    </row>
    <row r="369" spans="1:8" ht="15" x14ac:dyDescent="0.25">
      <c r="A369"/>
      <c r="B369"/>
      <c r="C369"/>
      <c r="D369"/>
      <c r="E369"/>
      <c r="F369"/>
      <c r="G369"/>
      <c r="H369"/>
    </row>
    <row r="370" spans="1:8" ht="15" x14ac:dyDescent="0.25">
      <c r="A370"/>
      <c r="B370"/>
      <c r="C370"/>
      <c r="D370"/>
      <c r="E370"/>
      <c r="F370"/>
      <c r="G370"/>
      <c r="H370"/>
    </row>
    <row r="371" spans="1:8" ht="15" x14ac:dyDescent="0.25">
      <c r="A371"/>
      <c r="B371"/>
      <c r="C371"/>
      <c r="D371"/>
      <c r="E371"/>
      <c r="F371"/>
      <c r="G371"/>
      <c r="H371"/>
    </row>
    <row r="372" spans="1:8" ht="15" x14ac:dyDescent="0.25">
      <c r="A372"/>
      <c r="B372"/>
      <c r="C372"/>
      <c r="D372"/>
      <c r="E372"/>
      <c r="F372"/>
      <c r="G372"/>
      <c r="H372"/>
    </row>
    <row r="373" spans="1:8" ht="15" x14ac:dyDescent="0.25">
      <c r="A373"/>
      <c r="B373"/>
      <c r="C373"/>
      <c r="D373"/>
      <c r="E373"/>
      <c r="F373"/>
      <c r="G373"/>
      <c r="H373"/>
    </row>
    <row r="374" spans="1:8" ht="15" x14ac:dyDescent="0.25">
      <c r="A374"/>
      <c r="B374"/>
      <c r="C374"/>
      <c r="D374"/>
      <c r="E374"/>
      <c r="F374"/>
      <c r="G374"/>
      <c r="H374"/>
    </row>
    <row r="375" spans="1:8" ht="15" x14ac:dyDescent="0.25">
      <c r="A375"/>
      <c r="B375"/>
      <c r="C375"/>
      <c r="D375"/>
      <c r="E375"/>
      <c r="F375"/>
      <c r="G375"/>
      <c r="H375"/>
    </row>
    <row r="376" spans="1:8" ht="15" x14ac:dyDescent="0.25">
      <c r="A376"/>
      <c r="B376"/>
      <c r="C376"/>
      <c r="D376"/>
      <c r="E376"/>
      <c r="F376"/>
      <c r="G376"/>
      <c r="H376"/>
    </row>
    <row r="377" spans="1:8" ht="15" x14ac:dyDescent="0.25">
      <c r="A377"/>
      <c r="B377"/>
      <c r="C377"/>
      <c r="D377"/>
      <c r="E377"/>
      <c r="F377"/>
      <c r="G377"/>
      <c r="H377"/>
    </row>
    <row r="378" spans="1:8" ht="15" x14ac:dyDescent="0.25">
      <c r="A378"/>
      <c r="B378"/>
      <c r="C378"/>
      <c r="D378"/>
    </row>
    <row r="379" spans="1:8" ht="15" x14ac:dyDescent="0.25">
      <c r="A379"/>
      <c r="B379"/>
      <c r="C379"/>
      <c r="D379"/>
    </row>
    <row r="380" spans="1:8" ht="15" x14ac:dyDescent="0.25">
      <c r="A380"/>
      <c r="B380"/>
      <c r="C380"/>
      <c r="D380"/>
    </row>
    <row r="381" spans="1:8" ht="15" x14ac:dyDescent="0.25">
      <c r="A381"/>
      <c r="B381"/>
      <c r="C381"/>
      <c r="D381"/>
    </row>
    <row r="382" spans="1:8" ht="15" x14ac:dyDescent="0.25">
      <c r="A382"/>
      <c r="B382"/>
      <c r="C382"/>
      <c r="D382"/>
    </row>
    <row r="383" spans="1:8" ht="15" x14ac:dyDescent="0.25">
      <c r="A383"/>
      <c r="B383"/>
      <c r="C383"/>
      <c r="D383"/>
    </row>
    <row r="384" spans="1:8" ht="15" x14ac:dyDescent="0.25">
      <c r="A384"/>
      <c r="B384"/>
      <c r="C384"/>
      <c r="D384"/>
    </row>
    <row r="385" spans="1:4" ht="15" x14ac:dyDescent="0.25">
      <c r="A385"/>
      <c r="B385"/>
      <c r="C385"/>
      <c r="D385"/>
    </row>
    <row r="386" spans="1:4" ht="15" x14ac:dyDescent="0.25">
      <c r="A386"/>
      <c r="B386"/>
      <c r="C386"/>
      <c r="D386"/>
    </row>
    <row r="387" spans="1:4" ht="15" x14ac:dyDescent="0.25">
      <c r="A387"/>
      <c r="B387"/>
      <c r="C387"/>
      <c r="D387"/>
    </row>
    <row r="388" spans="1:4" ht="15" x14ac:dyDescent="0.25">
      <c r="A388"/>
      <c r="B388"/>
      <c r="C388"/>
      <c r="D388"/>
    </row>
    <row r="389" spans="1:4" ht="15" x14ac:dyDescent="0.25">
      <c r="A389"/>
      <c r="B389"/>
      <c r="C389"/>
      <c r="D389"/>
    </row>
    <row r="390" spans="1:4" ht="15" x14ac:dyDescent="0.25">
      <c r="A390"/>
      <c r="B390"/>
      <c r="C390"/>
      <c r="D390"/>
    </row>
    <row r="391" spans="1:4" ht="15" x14ac:dyDescent="0.25">
      <c r="A391"/>
      <c r="B391"/>
      <c r="C391"/>
      <c r="D391"/>
    </row>
    <row r="392" spans="1:4" ht="15" x14ac:dyDescent="0.25">
      <c r="A392"/>
      <c r="B392"/>
      <c r="C392"/>
      <c r="D392"/>
    </row>
    <row r="393" spans="1:4" ht="15" x14ac:dyDescent="0.25">
      <c r="A393"/>
      <c r="B393"/>
      <c r="C393"/>
      <c r="D393"/>
    </row>
    <row r="394" spans="1:4" ht="15" x14ac:dyDescent="0.25">
      <c r="A394"/>
      <c r="B394"/>
      <c r="C394"/>
      <c r="D394"/>
    </row>
    <row r="395" spans="1:4" ht="15" x14ac:dyDescent="0.25">
      <c r="A395"/>
      <c r="B395"/>
      <c r="C395"/>
      <c r="D395"/>
    </row>
    <row r="396" spans="1:4" ht="15" x14ac:dyDescent="0.25">
      <c r="A396"/>
      <c r="B396"/>
      <c r="C396"/>
      <c r="D396"/>
    </row>
    <row r="397" spans="1:4" ht="15" x14ac:dyDescent="0.25">
      <c r="A397"/>
      <c r="B397"/>
      <c r="C397"/>
      <c r="D397"/>
    </row>
    <row r="398" spans="1:4" ht="15" x14ac:dyDescent="0.25">
      <c r="A398"/>
      <c r="B398"/>
      <c r="C398"/>
      <c r="D398"/>
    </row>
    <row r="399" spans="1:4" ht="15" x14ac:dyDescent="0.25">
      <c r="A399"/>
      <c r="B399"/>
      <c r="C399"/>
      <c r="D399"/>
    </row>
    <row r="400" spans="1:4" ht="15" x14ac:dyDescent="0.25">
      <c r="A400"/>
      <c r="B400"/>
      <c r="C400"/>
      <c r="D400"/>
    </row>
    <row r="401" spans="1:4" ht="15" x14ac:dyDescent="0.25">
      <c r="A401"/>
      <c r="B401"/>
      <c r="C401"/>
      <c r="D401"/>
    </row>
    <row r="402" spans="1:4" ht="15" x14ac:dyDescent="0.25">
      <c r="A402"/>
      <c r="B402"/>
      <c r="C402"/>
      <c r="D402"/>
    </row>
    <row r="403" spans="1:4" ht="15" x14ac:dyDescent="0.25">
      <c r="A403"/>
      <c r="B403"/>
      <c r="C403"/>
      <c r="D403"/>
    </row>
    <row r="404" spans="1:4" ht="15" x14ac:dyDescent="0.25">
      <c r="A404"/>
      <c r="B404"/>
      <c r="C404"/>
      <c r="D404"/>
    </row>
    <row r="405" spans="1:4" ht="15" x14ac:dyDescent="0.25">
      <c r="A405"/>
      <c r="B405"/>
      <c r="C405"/>
      <c r="D405"/>
    </row>
    <row r="406" spans="1:4" ht="15" x14ac:dyDescent="0.25">
      <c r="A406"/>
      <c r="B406"/>
      <c r="C406"/>
      <c r="D406"/>
    </row>
    <row r="407" spans="1:4" ht="15" x14ac:dyDescent="0.25">
      <c r="A407"/>
      <c r="B407"/>
      <c r="C407"/>
      <c r="D407"/>
    </row>
  </sheetData>
  <pageMargins left="0.7" right="0.7" top="0.75" bottom="0.75" header="0.3" footer="0.3"/>
  <pageSetup paperSize="9" orientation="portrait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0 xmlns="17d34685-0094-49c9-afd7-58c9669d9eb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BC29DC12ECB6459B05CDB8C303D385" ma:contentTypeVersion="1" ma:contentTypeDescription="Create a new document." ma:contentTypeScope="" ma:versionID="0bafebfba6deb1348bfa64c43f038d66">
  <xsd:schema xmlns:xsd="http://www.w3.org/2001/XMLSchema" xmlns:xs="http://www.w3.org/2001/XMLSchema" xmlns:p="http://schemas.microsoft.com/office/2006/metadata/properties" xmlns:ns2="17d34685-0094-49c9-afd7-58c9669d9eb4" targetNamespace="http://schemas.microsoft.com/office/2006/metadata/properties" ma:root="true" ma:fieldsID="59f378a629f4e55a58c4a25ad606ba50" ns2:_="">
    <xsd:import namespace="17d34685-0094-49c9-afd7-58c9669d9eb4"/>
    <xsd:element name="properties">
      <xsd:complexType>
        <xsd:sequence>
          <xsd:element name="documentManagement">
            <xsd:complexType>
              <xsd:all>
                <xsd:element ref="ns2:Notes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d34685-0094-49c9-afd7-58c9669d9eb4" elementFormDefault="qualified">
    <xsd:import namespace="http://schemas.microsoft.com/office/2006/documentManagement/types"/>
    <xsd:import namespace="http://schemas.microsoft.com/office/infopath/2007/PartnerControls"/>
    <xsd:element name="Notes0" ma:index="8" nillable="true" ma:displayName="Notes" ma:internalName="Notes0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1FCED0-50F0-4EDD-8D27-64D54B79B13B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17d34685-0094-49c9-afd7-58c9669d9eb4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7CC4239-A79B-4420-8571-2F59D4E5CD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E10943-EFF4-4B0F-A3AD-41AB8861D2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d34685-0094-49c9-afd7-58c9669d9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IMEA</vt:lpstr>
      <vt:lpstr>Xcheck4Rdata</vt:lpstr>
      <vt:lpstr>IMEAclass4BA</vt:lpstr>
      <vt:lpstr>stats4word</vt:lpstr>
      <vt:lpstr>4R</vt:lpstr>
      <vt:lpstr>Pivot table</vt:lpstr>
    </vt:vector>
  </TitlesOfParts>
  <Company>CSIRO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Henderson, Brent (CCI, Acton)</dc:creator>
  <cp:lastModifiedBy>Herr, Alexander Herr - Herry (L&amp;W, Black Mountain)</cp:lastModifiedBy>
  <dcterms:created xsi:type="dcterms:W3CDTF">2014-02-26T04:59:36Z</dcterms:created>
  <dcterms:modified xsi:type="dcterms:W3CDTF">2015-12-02T03:27:26Z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0x010100ACBC29DC12ECB6459B05CDB8C303D385</vt:lpwstr>
  </property>
</Properties>
</file>