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2248" documentId="8_{192EF6BE-B8DC-4AA2-902A-B94F437900A6}" xr6:coauthVersionLast="47" xr6:coauthVersionMax="47" xr10:uidLastSave="{A1F246BB-6024-41FB-A378-08C551AB6951}"/>
  <bookViews>
    <workbookView xWindow="38280" yWindow="-120" windowWidth="38640" windowHeight="21240" tabRatio="769" xr2:uid="{00000000-000D-0000-FFFF-FFFF00000000}"/>
  </bookViews>
  <sheets>
    <sheet name="Figure 1" sheetId="1" r:id="rId1"/>
    <sheet name="Table 1.1 NCCE" sheetId="64" r:id="rId2"/>
    <sheet name="Table 1.2" sheetId="5" r:id="rId3"/>
    <sheet name="Table 2.X.1 NCCE" sheetId="6" r:id="rId4"/>
    <sheet name="Table 3.1 NCCE" sheetId="45" r:id="rId5"/>
    <sheet name="Table 3.2" sheetId="48" r:id="rId6"/>
    <sheet name="Table 3.3" sheetId="50" r:id="rId7"/>
    <sheet name="Table 3.4" sheetId="51" r:id="rId8"/>
    <sheet name="Table 3.5" sheetId="53" r:id="rId9"/>
    <sheet name="Table 3.6" sheetId="54" r:id="rId10"/>
    <sheet name="Table 3.7" sheetId="55" r:id="rId11"/>
    <sheet name="Table 3.8" sheetId="56" r:id="rId12"/>
    <sheet name="Table 3.9" sheetId="58" r:id="rId13"/>
    <sheet name="Table 3.10" sheetId="60" r:id="rId14"/>
    <sheet name="Table 3.11" sheetId="61" r:id="rId15"/>
  </sheets>
  <definedNames>
    <definedName name="_xlnm.Print_Area" localSheetId="1">'Table 1.1 NCCE'!$A$1:$C$38</definedName>
    <definedName name="_xlnm.Print_Area" localSheetId="3">'Table 2.X.1 NCCE'!$A$1:$F$42</definedName>
    <definedName name="_xlnm.Print_Area" localSheetId="4">'Table 3.1 NCCE'!$A$1:$F$33</definedName>
    <definedName name="_xlnm.Print_Area" localSheetId="13">'Table 3.10'!$A$1:$F$18</definedName>
    <definedName name="_xlnm.Print_Area" localSheetId="14">'Table 3.11'!$A$1:$G$24</definedName>
    <definedName name="_xlnm.Print_Area" localSheetId="5">'Table 3.2'!$A$1:$F$40</definedName>
    <definedName name="_xlnm.Print_Area" localSheetId="6">'Table 3.3'!$A$1:$F$17</definedName>
    <definedName name="_xlnm.Print_Area" localSheetId="7">'Table 3.4'!$A$1:$F$35</definedName>
    <definedName name="_xlnm.Print_Area" localSheetId="8">'Table 3.5'!$A$1:$F$21</definedName>
    <definedName name="_xlnm.Print_Area" localSheetId="9">'Table 3.6'!$A$1:$E$28</definedName>
    <definedName name="_xlnm.Print_Area" localSheetId="10">'Table 3.7'!$A$1:$F$16</definedName>
    <definedName name="_xlnm.Print_Area" localSheetId="11">'Table 3.8'!$A$1:$F$25</definedName>
    <definedName name="_xlnm.Print_Area" localSheetId="12">'Table 3.9'!$A$1:$F$26</definedName>
    <definedName name="Z_02EC4555_5648_4529_98EC_3FB6B89B867F_.wvu.PrintArea" localSheetId="4" hidden="1">'Table 3.1 NCCE'!$A$1:$F$33</definedName>
    <definedName name="Z_02EC4555_5648_4529_98EC_3FB6B89B867F_.wvu.PrintArea" localSheetId="5" hidden="1">'Table 3.2'!$A$1:$F$40</definedName>
    <definedName name="Z_02EC4555_5648_4529_98EC_3FB6B89B867F_.wvu.PrintArea" localSheetId="6" hidden="1">'Table 3.3'!$A$1:$F$14</definedName>
    <definedName name="Z_02EC4555_5648_4529_98EC_3FB6B89B867F_.wvu.PrintArea" localSheetId="7" hidden="1">'Table 3.4'!$A$1:$F$22</definedName>
    <definedName name="Z_02EC4555_5648_4529_98EC_3FB6B89B867F_.wvu.PrintArea" localSheetId="8" hidden="1">'Table 3.5'!$A$1:$F$21</definedName>
    <definedName name="Z_02EC4555_5648_4529_98EC_3FB6B89B867F_.wvu.PrintArea" localSheetId="10" hidden="1">'Table 3.7'!$A$1:$F$16</definedName>
    <definedName name="Z_02EC4555_5648_4529_98EC_3FB6B89B867F_.wvu.PrintArea" localSheetId="11" hidden="1">'Table 3.8'!$A$1:$F$25</definedName>
    <definedName name="Z_1E4EBAB2_6872_4520_BF8A_226AAF054257_.wvu.PrintArea" localSheetId="4" hidden="1">'Table 3.1 NCCE'!#REF!</definedName>
    <definedName name="Z_B25D4AC8_47EB_407B_BE70_8908CEF72BED_.wvu.PrintArea" localSheetId="4" hidden="1">'Table 3.1 NCCE'!#REF!</definedName>
    <definedName name="Z_BF9299E5_737A_4E0C_9D41_A753AB534F5C_.wvu.PrintArea" localSheetId="4" hidden="1">'Table 3.1 NCCE'!#REF!</definedName>
    <definedName name="Z_BF96F35B_CE86_4EAA_BC56_620191C156ED_.wvu.PrintArea" localSheetId="4" hidden="1">'Table 3.1 NCCE'!$A$1:$F$33</definedName>
    <definedName name="Z_BF96F35B_CE86_4EAA_BC56_620191C156ED_.wvu.PrintArea" localSheetId="5" hidden="1">'Table 3.2'!$A$1:$F$40</definedName>
    <definedName name="Z_BF96F35B_CE86_4EAA_BC56_620191C156ED_.wvu.PrintArea" localSheetId="6" hidden="1">'Table 3.3'!$A$1:$F$14</definedName>
    <definedName name="Z_BF96F35B_CE86_4EAA_BC56_620191C156ED_.wvu.PrintArea" localSheetId="7" hidden="1">'Table 3.4'!$A$1:$F$22</definedName>
    <definedName name="Z_BF96F35B_CE86_4EAA_BC56_620191C156ED_.wvu.PrintArea" localSheetId="8" hidden="1">'Table 3.5'!$A$1:$F$21</definedName>
    <definedName name="Z_BF96F35B_CE86_4EAA_BC56_620191C156ED_.wvu.PrintArea" localSheetId="10" hidden="1">'Table 3.7'!$A$1:$F$16</definedName>
    <definedName name="Z_BF96F35B_CE86_4EAA_BC56_620191C156ED_.wvu.PrintArea" localSheetId="11" hidden="1">'Table 3.8'!$A$1:$F$25</definedName>
    <definedName name="Z_BFB02F83_41B1_44AF_A78B_0A94ECFFD68F_.wvu.PrintArea" localSheetId="4" hidden="1">'Table 3.1 NCCE'!#REF!</definedName>
    <definedName name="Z_D4786556_5610_4637_8BFC_AE78BCCB000A_.wvu.Cols" localSheetId="7" hidden="1">'Table 3.4'!#REF!</definedName>
    <definedName name="Z_E17A761E_E232_4B16_B081_29C59F6C978B_.wvu.Cols" localSheetId="7" hidden="1">'Table 3.4'!#REF!</definedName>
    <definedName name="Z_F0126648_A843_4414_99F0_D623F0487F49_.wvu.PrintArea" localSheetId="4" hidden="1">'Table 3.1 NCCE'!$A$1:$F$33</definedName>
    <definedName name="Z_F0126648_A843_4414_99F0_D623F0487F49_.wvu.PrintArea" localSheetId="5" hidden="1">'Table 3.2'!$A$1:$F$40</definedName>
    <definedName name="Z_F0126648_A843_4414_99F0_D623F0487F49_.wvu.PrintArea" localSheetId="6" hidden="1">'Table 3.3'!$A$1:$F$14</definedName>
    <definedName name="Z_F0126648_A843_4414_99F0_D623F0487F49_.wvu.PrintArea" localSheetId="7" hidden="1">'Table 3.4'!$A$1:$F$22</definedName>
    <definedName name="Z_F0126648_A843_4414_99F0_D623F0487F49_.wvu.PrintArea" localSheetId="8" hidden="1">'Table 3.5'!$A$1:$F$21</definedName>
    <definedName name="Z_F0126648_A843_4414_99F0_D623F0487F49_.wvu.PrintArea" localSheetId="10" hidden="1">'Table 3.7'!$A$1:$F$16</definedName>
    <definedName name="Z_F0126648_A843_4414_99F0_D623F0487F49_.wvu.PrintArea" localSheetId="11" hidden="1">'Table 3.8'!$A$1:$F$25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53" l="1"/>
  <c r="B9" i="53"/>
  <c r="B12" i="53"/>
  <c r="B17" i="53"/>
  <c r="C18" i="61"/>
  <c r="D18" i="61"/>
  <c r="E18" i="61"/>
  <c r="F18" i="61"/>
  <c r="B18" i="61"/>
  <c r="C23" i="54"/>
  <c r="D23" i="54"/>
  <c r="B23" i="54"/>
  <c r="C22" i="54"/>
  <c r="D22" i="54"/>
  <c r="B22" i="54"/>
  <c r="E10" i="50"/>
  <c r="D10" i="50"/>
  <c r="C10" i="50"/>
  <c r="B10" i="50"/>
  <c r="F27" i="48"/>
  <c r="E27" i="48"/>
  <c r="D27" i="48"/>
  <c r="C27" i="48"/>
  <c r="B27" i="48"/>
  <c r="G7" i="5"/>
  <c r="G10" i="5" s="1"/>
  <c r="F7" i="5"/>
  <c r="F10" i="5" s="1"/>
  <c r="E7" i="5"/>
  <c r="E10" i="5" s="1"/>
  <c r="D7" i="5"/>
  <c r="D10" i="5" s="1"/>
  <c r="C7" i="5"/>
  <c r="C10" i="5" s="1"/>
  <c r="C33" i="6" l="1"/>
  <c r="E13" i="54" l="1"/>
  <c r="F20" i="58"/>
  <c r="D20" i="54"/>
  <c r="C25" i="54"/>
  <c r="E14" i="54"/>
  <c r="E9" i="54"/>
  <c r="E8" i="54"/>
  <c r="E6" i="54"/>
  <c r="F12" i="53"/>
  <c r="E12" i="53"/>
  <c r="D12" i="53"/>
  <c r="C12" i="53"/>
  <c r="E12" i="50"/>
  <c r="E13" i="50" s="1"/>
  <c r="E6" i="53"/>
  <c r="D6" i="53"/>
  <c r="F29" i="51"/>
  <c r="E29" i="51"/>
  <c r="D29" i="51"/>
  <c r="C29" i="51"/>
  <c r="B29" i="51"/>
  <c r="B32" i="48"/>
  <c r="B7" i="50"/>
  <c r="B14" i="50" s="1"/>
  <c r="B15" i="50" s="1"/>
  <c r="F24" i="48"/>
  <c r="E24" i="48"/>
  <c r="C24" i="48"/>
  <c r="B24" i="48"/>
  <c r="F25" i="6"/>
  <c r="E25" i="6"/>
  <c r="D25" i="6"/>
  <c r="C16" i="45"/>
  <c r="B25" i="6"/>
  <c r="B18" i="64"/>
  <c r="B19" i="64" s="1"/>
  <c r="D23" i="58"/>
  <c r="C23" i="58"/>
  <c r="D20" i="58"/>
  <c r="C20" i="58"/>
  <c r="D15" i="58"/>
  <c r="D16" i="58" s="1"/>
  <c r="C15" i="58"/>
  <c r="C16" i="58" s="1"/>
  <c r="F10" i="58"/>
  <c r="E10" i="58"/>
  <c r="B10" i="58"/>
  <c r="F7" i="58"/>
  <c r="E7" i="58"/>
  <c r="C7" i="58"/>
  <c r="B7" i="58"/>
  <c r="B21" i="56"/>
  <c r="B22" i="56" s="1"/>
  <c r="D21" i="56"/>
  <c r="D22" i="56" s="1"/>
  <c r="F7" i="56"/>
  <c r="E7" i="56"/>
  <c r="D7" i="56"/>
  <c r="C7" i="56"/>
  <c r="B7" i="56"/>
  <c r="F7" i="55"/>
  <c r="F8" i="55" s="1"/>
  <c r="D7" i="55"/>
  <c r="D8" i="55" s="1"/>
  <c r="C7" i="55"/>
  <c r="C8" i="55" s="1"/>
  <c r="B7" i="55"/>
  <c r="B8" i="55" s="1"/>
  <c r="F20" i="6"/>
  <c r="E9" i="6"/>
  <c r="D9" i="6"/>
  <c r="C20" i="6"/>
  <c r="B20" i="6"/>
  <c r="F9" i="6"/>
  <c r="E19" i="6"/>
  <c r="D19" i="6"/>
  <c r="C19" i="6"/>
  <c r="F19" i="61"/>
  <c r="E8" i="61"/>
  <c r="D11" i="5"/>
  <c r="C16" i="64"/>
  <c r="C18" i="64" s="1"/>
  <c r="C19" i="64" s="1"/>
  <c r="G15" i="61"/>
  <c r="G11" i="5"/>
  <c r="F11" i="5"/>
  <c r="E11" i="5"/>
  <c r="C11" i="5"/>
  <c r="C28" i="64"/>
  <c r="B13" i="50"/>
  <c r="B34" i="6"/>
  <c r="E15" i="54"/>
  <c r="D7" i="50"/>
  <c r="E7" i="54"/>
  <c r="F16" i="61"/>
  <c r="E16" i="61"/>
  <c r="D16" i="61"/>
  <c r="C16" i="61"/>
  <c r="B16" i="61"/>
  <c r="D8" i="61"/>
  <c r="C8" i="61"/>
  <c r="B8" i="61"/>
  <c r="D25" i="54"/>
  <c r="D24" i="54"/>
  <c r="G11" i="61"/>
  <c r="G9" i="61"/>
  <c r="G6" i="61"/>
  <c r="F23" i="58"/>
  <c r="E23" i="58"/>
  <c r="B23" i="58"/>
  <c r="E20" i="58"/>
  <c r="B20" i="58"/>
  <c r="F15" i="58"/>
  <c r="F16" i="58" s="1"/>
  <c r="E15" i="58"/>
  <c r="E16" i="58" s="1"/>
  <c r="B15" i="58"/>
  <c r="B16" i="58" s="1"/>
  <c r="D19" i="61"/>
  <c r="C19" i="61"/>
  <c r="B19" i="61"/>
  <c r="F12" i="61"/>
  <c r="E12" i="61"/>
  <c r="D12" i="61"/>
  <c r="C12" i="61"/>
  <c r="B12" i="61"/>
  <c r="F12" i="60"/>
  <c r="F14" i="60" s="1"/>
  <c r="F15" i="60" s="1"/>
  <c r="E12" i="60"/>
  <c r="E14" i="60" s="1"/>
  <c r="E15" i="60" s="1"/>
  <c r="D12" i="60"/>
  <c r="D14" i="60" s="1"/>
  <c r="D15" i="60" s="1"/>
  <c r="C12" i="60"/>
  <c r="C14" i="60" s="1"/>
  <c r="C15" i="60" s="1"/>
  <c r="B12" i="60"/>
  <c r="B14" i="60" s="1"/>
  <c r="B15" i="60" s="1"/>
  <c r="F9" i="60"/>
  <c r="E9" i="60"/>
  <c r="D9" i="60"/>
  <c r="C9" i="60"/>
  <c r="B9" i="60"/>
  <c r="F6" i="60"/>
  <c r="E6" i="60"/>
  <c r="D6" i="60"/>
  <c r="C6" i="60"/>
  <c r="B6" i="60"/>
  <c r="D10" i="58"/>
  <c r="C10" i="58"/>
  <c r="D7" i="58"/>
  <c r="F21" i="56"/>
  <c r="F22" i="56" s="1"/>
  <c r="E7" i="55"/>
  <c r="E8" i="55" s="1"/>
  <c r="D16" i="54"/>
  <c r="F9" i="53"/>
  <c r="E9" i="53"/>
  <c r="D9" i="53"/>
  <c r="C9" i="53"/>
  <c r="F6" i="53"/>
  <c r="D13" i="50"/>
  <c r="C13" i="50"/>
  <c r="F9" i="50"/>
  <c r="F6" i="50"/>
  <c r="D24" i="48"/>
  <c r="F34" i="6"/>
  <c r="E34" i="6"/>
  <c r="D34" i="6"/>
  <c r="C34" i="6"/>
  <c r="C6" i="53"/>
  <c r="G18" i="61" l="1"/>
  <c r="E22" i="54"/>
  <c r="D14" i="50"/>
  <c r="D15" i="50" s="1"/>
  <c r="F20" i="61"/>
  <c r="D20" i="61"/>
  <c r="G12" i="61"/>
  <c r="G16" i="61"/>
  <c r="C20" i="61"/>
  <c r="B20" i="61"/>
  <c r="E9" i="55"/>
  <c r="E11" i="55" s="1"/>
  <c r="E12" i="55" s="1"/>
  <c r="B9" i="55"/>
  <c r="B11" i="55" s="1"/>
  <c r="B12" i="55" s="1"/>
  <c r="C9" i="55"/>
  <c r="C11" i="55" s="1"/>
  <c r="C12" i="55" s="1"/>
  <c r="D9" i="55"/>
  <c r="D11" i="55" s="1"/>
  <c r="D12" i="55" s="1"/>
  <c r="F9" i="55"/>
  <c r="F11" i="55" s="1"/>
  <c r="F12" i="55" s="1"/>
  <c r="E19" i="61"/>
  <c r="E20" i="61" s="1"/>
  <c r="G7" i="61"/>
  <c r="F8" i="61"/>
  <c r="E17" i="53"/>
  <c r="D17" i="53"/>
  <c r="D26" i="54"/>
  <c r="F11" i="58"/>
  <c r="F17" i="58" s="1"/>
  <c r="F24" i="58" s="1"/>
  <c r="E21" i="56"/>
  <c r="E22" i="56" s="1"/>
  <c r="D11" i="58"/>
  <c r="D17" i="58" s="1"/>
  <c r="D24" i="58" s="1"/>
  <c r="C15" i="56"/>
  <c r="C16" i="56" s="1"/>
  <c r="C21" i="56"/>
  <c r="C22" i="56" s="1"/>
  <c r="B9" i="6"/>
  <c r="D26" i="51"/>
  <c r="E26" i="51"/>
  <c r="E30" i="51" s="1"/>
  <c r="B26" i="51"/>
  <c r="F26" i="51"/>
  <c r="F30" i="51" s="1"/>
  <c r="B21" i="51"/>
  <c r="B22" i="51" s="1"/>
  <c r="C21" i="51"/>
  <c r="C22" i="51" s="1"/>
  <c r="D21" i="51"/>
  <c r="D22" i="51" s="1"/>
  <c r="E21" i="51"/>
  <c r="E22" i="51" s="1"/>
  <c r="F21" i="51"/>
  <c r="F22" i="51" s="1"/>
  <c r="C26" i="51"/>
  <c r="C30" i="51" s="1"/>
  <c r="C21" i="6"/>
  <c r="D15" i="56"/>
  <c r="D16" i="56" s="1"/>
  <c r="E20" i="6"/>
  <c r="E21" i="6" s="1"/>
  <c r="B15" i="56"/>
  <c r="B16" i="56" s="1"/>
  <c r="B19" i="6"/>
  <c r="B21" i="6" s="1"/>
  <c r="D20" i="6"/>
  <c r="D21" i="6" s="1"/>
  <c r="E15" i="56"/>
  <c r="E16" i="56" s="1"/>
  <c r="D8" i="48"/>
  <c r="F15" i="56"/>
  <c r="C11" i="58"/>
  <c r="C17" i="58" s="1"/>
  <c r="C24" i="58" s="1"/>
  <c r="F19" i="6"/>
  <c r="F21" i="6" s="1"/>
  <c r="C9" i="6"/>
  <c r="F21" i="48"/>
  <c r="F28" i="48" s="1"/>
  <c r="F12" i="50"/>
  <c r="F8" i="48"/>
  <c r="C21" i="48"/>
  <c r="C28" i="48" s="1"/>
  <c r="E16" i="51"/>
  <c r="B16" i="45"/>
  <c r="F10" i="50"/>
  <c r="C34" i="48"/>
  <c r="B15" i="48"/>
  <c r="B16" i="51"/>
  <c r="F5" i="50"/>
  <c r="B8" i="48"/>
  <c r="C7" i="50"/>
  <c r="C14" i="50" s="1"/>
  <c r="C15" i="50" s="1"/>
  <c r="D35" i="48"/>
  <c r="D36" i="48" s="1"/>
  <c r="D30" i="51"/>
  <c r="E21" i="48"/>
  <c r="E28" i="48" s="1"/>
  <c r="B34" i="48"/>
  <c r="B35" i="48" s="1"/>
  <c r="B36" i="48" s="1"/>
  <c r="F16" i="45"/>
  <c r="C8" i="45"/>
  <c r="D21" i="48"/>
  <c r="D28" i="48" s="1"/>
  <c r="B10" i="51"/>
  <c r="C10" i="51"/>
  <c r="F10" i="51"/>
  <c r="E7" i="50"/>
  <c r="E14" i="50" s="1"/>
  <c r="E15" i="50" s="1"/>
  <c r="D10" i="51"/>
  <c r="C15" i="48"/>
  <c r="F35" i="48"/>
  <c r="F36" i="48" s="1"/>
  <c r="C8" i="48"/>
  <c r="D15" i="48"/>
  <c r="E35" i="48"/>
  <c r="E36" i="48" s="1"/>
  <c r="E8" i="48"/>
  <c r="E16" i="48" s="1"/>
  <c r="F15" i="48"/>
  <c r="B21" i="48"/>
  <c r="B28" i="48" s="1"/>
  <c r="E15" i="48"/>
  <c r="C16" i="54"/>
  <c r="D10" i="54"/>
  <c r="C20" i="54"/>
  <c r="B10" i="54"/>
  <c r="E19" i="54"/>
  <c r="F17" i="53"/>
  <c r="C17" i="53"/>
  <c r="E10" i="54"/>
  <c r="B20" i="54"/>
  <c r="C24" i="54"/>
  <c r="C10" i="54"/>
  <c r="E10" i="51"/>
  <c r="F16" i="51"/>
  <c r="D16" i="51"/>
  <c r="B24" i="54"/>
  <c r="B25" i="54"/>
  <c r="E25" i="54" s="1"/>
  <c r="B16" i="54"/>
  <c r="E18" i="54"/>
  <c r="E11" i="58"/>
  <c r="E17" i="58" s="1"/>
  <c r="E24" i="58" s="1"/>
  <c r="B11" i="58"/>
  <c r="B17" i="58" s="1"/>
  <c r="B24" i="58" s="1"/>
  <c r="F13" i="50"/>
  <c r="F8" i="45"/>
  <c r="C10" i="64"/>
  <c r="C11" i="64" s="1"/>
  <c r="D14" i="45"/>
  <c r="D12" i="6" s="1"/>
  <c r="D26" i="6" s="1"/>
  <c r="B10" i="64"/>
  <c r="B11" i="64" s="1"/>
  <c r="E14" i="45"/>
  <c r="E12" i="6" s="1"/>
  <c r="F14" i="45"/>
  <c r="B8" i="45"/>
  <c r="C14" i="45"/>
  <c r="C12" i="6" s="1"/>
  <c r="C25" i="6"/>
  <c r="D8" i="45"/>
  <c r="B14" i="45"/>
  <c r="B12" i="6" s="1"/>
  <c r="E8" i="45"/>
  <c r="E16" i="45"/>
  <c r="D16" i="45"/>
  <c r="D15" i="45" l="1"/>
  <c r="D17" i="45" s="1"/>
  <c r="C16" i="48"/>
  <c r="C29" i="48" s="1"/>
  <c r="B23" i="56"/>
  <c r="D23" i="56"/>
  <c r="F16" i="56"/>
  <c r="F23" i="56" s="1"/>
  <c r="B16" i="48"/>
  <c r="F16" i="48"/>
  <c r="D16" i="48"/>
  <c r="D29" i="48" s="1"/>
  <c r="E15" i="45"/>
  <c r="E17" i="45" s="1"/>
  <c r="F15" i="45"/>
  <c r="F17" i="45" s="1"/>
  <c r="F19" i="45" s="1"/>
  <c r="C15" i="45"/>
  <c r="C17" i="45" s="1"/>
  <c r="B15" i="45"/>
  <c r="B17" i="45" s="1"/>
  <c r="B19" i="45" s="1"/>
  <c r="B26" i="54"/>
  <c r="C20" i="64"/>
  <c r="B20" i="64"/>
  <c r="E23" i="56"/>
  <c r="G8" i="61"/>
  <c r="G19" i="61"/>
  <c r="G20" i="61" s="1"/>
  <c r="E23" i="54"/>
  <c r="E24" i="54"/>
  <c r="C23" i="56"/>
  <c r="B30" i="51"/>
  <c r="C16" i="51"/>
  <c r="C17" i="51" s="1"/>
  <c r="E17" i="51"/>
  <c r="B29" i="48"/>
  <c r="F17" i="51"/>
  <c r="B17" i="51"/>
  <c r="B13" i="6"/>
  <c r="B27" i="6" s="1"/>
  <c r="C13" i="6"/>
  <c r="C27" i="6" s="1"/>
  <c r="D13" i="6"/>
  <c r="D27" i="6" s="1"/>
  <c r="D28" i="6" s="1"/>
  <c r="D29" i="6" s="1"/>
  <c r="D17" i="51"/>
  <c r="C32" i="48"/>
  <c r="C35" i="48" s="1"/>
  <c r="C36" i="48" s="1"/>
  <c r="F7" i="50"/>
  <c r="E29" i="48"/>
  <c r="E13" i="6"/>
  <c r="E27" i="6" s="1"/>
  <c r="C26" i="54"/>
  <c r="E16" i="54"/>
  <c r="E20" i="54"/>
  <c r="F12" i="6"/>
  <c r="F26" i="6" s="1"/>
  <c r="E26" i="6"/>
  <c r="B26" i="6"/>
  <c r="C26" i="6"/>
  <c r="E19" i="45" l="1"/>
  <c r="E20" i="45" s="1"/>
  <c r="E24" i="45" s="1"/>
  <c r="E28" i="45" s="1"/>
  <c r="C19" i="45"/>
  <c r="C20" i="45" s="1"/>
  <c r="C24" i="45" s="1"/>
  <c r="C28" i="45" s="1"/>
  <c r="D19" i="45"/>
  <c r="D20" i="45" s="1"/>
  <c r="D24" i="45" s="1"/>
  <c r="D28" i="45" s="1"/>
  <c r="E26" i="54"/>
  <c r="B14" i="6"/>
  <c r="B15" i="6" s="1"/>
  <c r="E31" i="51"/>
  <c r="E33" i="51" s="1"/>
  <c r="D31" i="51"/>
  <c r="D33" i="51" s="1"/>
  <c r="F31" i="51"/>
  <c r="F33" i="51" s="1"/>
  <c r="B31" i="51"/>
  <c r="B33" i="51" s="1"/>
  <c r="C31" i="51"/>
  <c r="C33" i="51" s="1"/>
  <c r="B28" i="6"/>
  <c r="B29" i="6" s="1"/>
  <c r="F14" i="50"/>
  <c r="F15" i="50" s="1"/>
  <c r="C28" i="6"/>
  <c r="C29" i="6" s="1"/>
  <c r="C14" i="6"/>
  <c r="D14" i="6"/>
  <c r="F13" i="6"/>
  <c r="F27" i="6" s="1"/>
  <c r="F28" i="6" s="1"/>
  <c r="F29" i="6" s="1"/>
  <c r="E14" i="6"/>
  <c r="E28" i="6"/>
  <c r="E29" i="6" s="1"/>
  <c r="F20" i="45"/>
  <c r="F24" i="45" s="1"/>
  <c r="F28" i="45" s="1"/>
  <c r="B20" i="45"/>
  <c r="B24" i="45" s="1"/>
  <c r="B28" i="45" s="1"/>
  <c r="C15" i="6" l="1"/>
  <c r="D15" i="6"/>
  <c r="E15" i="6"/>
  <c r="F14" i="6"/>
  <c r="F15" i="6" s="1"/>
  <c r="F29" i="48"/>
</calcChain>
</file>

<file path=xl/sharedStrings.xml><?xml version="1.0" encoding="utf-8"?>
<sst xmlns="http://schemas.openxmlformats.org/spreadsheetml/2006/main" count="407" uniqueCount="253">
  <si>
    <t>Figure 1: Department of Parliamentary Services reporting structure and outcomes</t>
  </si>
  <si>
    <t>Table 1.1: DPS resource statement - Budget estimates for 2023-24 as at May Budget 2023</t>
  </si>
  <si>
    <t>2022-23 Estimated actual
$'000</t>
  </si>
  <si>
    <t>2023-24 Estimate
$'000</t>
  </si>
  <si>
    <t>Departmental</t>
  </si>
  <si>
    <t>Annual appropriations - ordinary annual services (a)</t>
  </si>
  <si>
    <t xml:space="preserve">    Prior year appropriations available (b)</t>
  </si>
  <si>
    <t xml:space="preserve">    Departmental appropriation (c)</t>
  </si>
  <si>
    <t xml:space="preserve">    s74 External Revenue (d)</t>
  </si>
  <si>
    <t xml:space="preserve">    Departmental capital budget (e)</t>
  </si>
  <si>
    <t>Annual appropriations - other services - non-operating (f)</t>
  </si>
  <si>
    <t>Total departmental annual appropriations</t>
  </si>
  <si>
    <t>Total departmental resourcing</t>
  </si>
  <si>
    <t>Administered</t>
  </si>
  <si>
    <t xml:space="preserve">    Administered assets and liabilities</t>
  </si>
  <si>
    <t>Total administered annual appropriations</t>
  </si>
  <si>
    <t>Total administered resourcing</t>
  </si>
  <si>
    <t>Total resourcing for DPS</t>
  </si>
  <si>
    <t>2022-23</t>
  </si>
  <si>
    <t>2023-24</t>
  </si>
  <si>
    <t>Average staffing level (number)</t>
  </si>
  <si>
    <t>Third party payments from and on behalf of other entities</t>
  </si>
  <si>
    <t>Payments made on behalf of another entity 
  (as disclosed in the respective entity's resource statement)</t>
  </si>
  <si>
    <r>
      <t xml:space="preserve">    Department of Finance 
   </t>
    </r>
    <r>
      <rPr>
        <i/>
        <sz val="8"/>
        <color rgb="FF000000"/>
        <rFont val="Arial"/>
        <family val="2"/>
      </rPr>
      <t xml:space="preserve">    (Parliamentary Business Resouces Act 2017)</t>
    </r>
  </si>
  <si>
    <t>All figures shown above are GST exclusive - these may not match figures in the cash flow statement.</t>
  </si>
  <si>
    <t>Prepared on a resourcing (i.e. appropriations available) basis.</t>
  </si>
  <si>
    <t>(d) Estimated External Revenue receipts under section 74 of the PGPA Act.</t>
  </si>
  <si>
    <t>Other</t>
  </si>
  <si>
    <t>Table 1.2:  DPS 2023-24 Budget measures</t>
  </si>
  <si>
    <t>Part 1: Measures announced since the 2022-23 October Budget</t>
  </si>
  <si>
    <t>Program</t>
  </si>
  <si>
    <t xml:space="preserve">Total </t>
  </si>
  <si>
    <t>Total</t>
  </si>
  <si>
    <t>Total payment measures</t>
  </si>
  <si>
    <t>Prepared on a Government Finance Statistics (Underlying Cash) basis. Figures displayed as a negative (-) represent a decrease in funds and a positive (+) represent an increase in funds.</t>
  </si>
  <si>
    <t>Table 2.1.1:  Budgeted expenses for Outcome 1</t>
  </si>
  <si>
    <t>Outcome 1: Support the functions of Parliament and parliamentarians through the provision of professional services, advice, and facilities, maintain Australian Parliament House and engage with the community.</t>
  </si>
  <si>
    <t>2023-24
Budget
$'000</t>
  </si>
  <si>
    <t>2024-25 Forward estimate
$'000</t>
  </si>
  <si>
    <t>2025-26 Forward estimate
$'000</t>
  </si>
  <si>
    <t>2026-27
Forward estimate
$'000</t>
  </si>
  <si>
    <t>Program 1.1: Parliamentary Services</t>
  </si>
  <si>
    <t>Administered expenses</t>
  </si>
  <si>
    <t>Ordinary annual services
  (Appropriation Bill No. 1)</t>
  </si>
  <si>
    <t>Expenses not requiring
  appropriation in the Budget 
  year (b)</t>
  </si>
  <si>
    <t>Administered total</t>
  </si>
  <si>
    <t>Departmental expenses</t>
  </si>
  <si>
    <t>Departmental appropriation</t>
  </si>
  <si>
    <t>s74 External Revenue (a)</t>
  </si>
  <si>
    <t>Expenses not requiring
  appropriation in the Budget
  year (b)</t>
  </si>
  <si>
    <t>Departmental total</t>
  </si>
  <si>
    <t>Total expenses for program 1.1</t>
  </si>
  <si>
    <t>Outcome 1 Totals by appropriation type</t>
  </si>
  <si>
    <t>Total expenses for Outcome 1</t>
  </si>
  <si>
    <t>Movement of administered
  funds between years (c)</t>
  </si>
  <si>
    <t xml:space="preserve">Outcome 1: </t>
  </si>
  <si>
    <t>Program 1</t>
  </si>
  <si>
    <t>Total movement of
  administered funds</t>
  </si>
  <si>
    <r>
      <t xml:space="preserve">(a) Estimated expenses incurred in relation to receipts retained under section 74 of the </t>
    </r>
    <r>
      <rPr>
        <i/>
        <sz val="7.5"/>
        <rFont val="Arial"/>
        <family val="2"/>
      </rPr>
      <t>PGPA Act 2013.</t>
    </r>
  </si>
  <si>
    <t>(c) Figures displayed as a negative (-) represent a decrease in funds and a positive (+) represent an increase in funds.</t>
  </si>
  <si>
    <t>Note: Departmental appropriation splits and totals are indicative estimates and may change in the course of the budget year as government priorities change.</t>
  </si>
  <si>
    <t>Revenue from Government</t>
  </si>
  <si>
    <t>EXPENSES</t>
  </si>
  <si>
    <t>Employee benefits</t>
  </si>
  <si>
    <t>Suppliers</t>
  </si>
  <si>
    <t>Finance costs</t>
  </si>
  <si>
    <t>Total expenses</t>
  </si>
  <si>
    <t>Income tax expense</t>
  </si>
  <si>
    <t>OTHER COMPREHENSIVE INCOME</t>
  </si>
  <si>
    <t>Total comprehensive income</t>
  </si>
  <si>
    <t>Total comprehensive income/(loss)
  - as per statement of
  Comprehensive Income</t>
  </si>
  <si>
    <t>plus: depreciation/amortisation
  expenses for ROU assets (b)</t>
  </si>
  <si>
    <t>less: lease principal repayments (b)</t>
  </si>
  <si>
    <t>Net Cash Operating Surplus/ (Deficit)</t>
  </si>
  <si>
    <t>Prepared on Australian Accounting Standards basis.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</si>
  <si>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</si>
  <si>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</si>
  <si>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3.1:  Comprehensive income statement (showing net cost of services) for the period ended
30 June</t>
  </si>
  <si>
    <t>Depreciation and amortisation (a)</t>
  </si>
  <si>
    <t xml:space="preserve">LESS: </t>
  </si>
  <si>
    <t>OWN-SOURCE INCOME</t>
  </si>
  <si>
    <t>Own-source revenue</t>
  </si>
  <si>
    <t>Sale of goods and rendering of
  services</t>
  </si>
  <si>
    <t>Total own-source revenue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</si>
  <si>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</si>
  <si>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</si>
  <si>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</si>
  <si>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</si>
  <si>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</si>
  <si>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plus: depreciation/amortisation of assets
  funded through appropriations
  (departmental capital budget funding
  and/or equity injections) (a)</t>
  </si>
  <si>
    <t xml:space="preserve">Prepared on Australian Accounting Standards basis. </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</si>
  <si>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</si>
  <si>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</si>
  <si>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</si>
  <si>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</si>
  <si>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</si>
  <si>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</si>
  <si>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</si>
  <si>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</si>
  <si>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</si>
  <si>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</si>
  <si>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Inventories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</si>
  <si>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</si>
  <si>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</si>
  <si>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</si>
  <si>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</si>
  <si>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</si>
  <si>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</si>
  <si>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</si>
  <si>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</si>
  <si>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</si>
  <si>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</si>
  <si>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</si>
  <si>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</si>
  <si>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</si>
  <si>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</si>
  <si>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</si>
  <si>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</si>
  <si>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</si>
  <si>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</si>
  <si>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</si>
  <si>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</si>
  <si>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</si>
  <si>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</si>
  <si>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 xml:space="preserve">*Equity is the residual interest in assets after the deduction of liabilities. </t>
  </si>
  <si>
    <t>Table 3.3:  Departmental statement of changes in equity — summary of movement
(Budget year 2023-24)</t>
  </si>
  <si>
    <t>Retained
earnings
$'000</t>
  </si>
  <si>
    <t>Asset
revaluation
reserve
$'000</t>
  </si>
  <si>
    <t>Other
reserves
$'000</t>
  </si>
  <si>
    <t>Contributed
equity/
capital
$'000</t>
  </si>
  <si>
    <t>Total
equity 
$'000</t>
  </si>
  <si>
    <t>Opening balance as at 1 July 2023</t>
  </si>
  <si>
    <t>Balance carried forward from
  previous period</t>
  </si>
  <si>
    <t>Adjustment for changes in
  accounting policies</t>
  </si>
  <si>
    <t>Adjusted opening balance</t>
  </si>
  <si>
    <t>Comprehensive income</t>
  </si>
  <si>
    <t>Surplus/(deficit) for the period</t>
  </si>
  <si>
    <t>Contributions by owners</t>
  </si>
  <si>
    <t>Departmental Capital Budget (DCB)</t>
  </si>
  <si>
    <t>Sub-total transactions with
  owners</t>
  </si>
  <si>
    <t>Estimated closing balance as at
  30 June 2024</t>
  </si>
  <si>
    <t>Closing balance attributable to
  the Australian Government</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</si>
  <si>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</si>
  <si>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</si>
  <si>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</si>
  <si>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</si>
  <si>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</si>
  <si>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</si>
  <si>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</si>
  <si>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</si>
  <si>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</si>
  <si>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Interest payments on lease liability</t>
  </si>
  <si>
    <t xml:space="preserve">s74 External Revenue
  transferred to the OPA </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</si>
  <si>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</si>
  <si>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</si>
  <si>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</si>
  <si>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</si>
  <si>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</si>
  <si>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</si>
  <si>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</si>
  <si>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</si>
  <si>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</si>
  <si>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</si>
  <si>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</si>
  <si>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</si>
  <si>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</si>
  <si>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</si>
  <si>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</si>
  <si>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</si>
  <si>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</si>
  <si>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</si>
  <si>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</si>
  <si>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Funded by capital appropriations (a)</t>
  </si>
  <si>
    <t>TOTAL</t>
  </si>
  <si>
    <t>RECONCILIATION OF CASH USED
  TO ACQUIRE ASSETS TO ASSET
  MOVEMENT TABLE</t>
  </si>
  <si>
    <t>Total purchases</t>
  </si>
  <si>
    <t>Total cash used to acquire assets</t>
  </si>
  <si>
    <t>Table 3.6:  Statement of departmental asset movements (Budget year 2023-24)</t>
  </si>
  <si>
    <t>Land
$'000</t>
  </si>
  <si>
    <t>Buildings
$'000</t>
  </si>
  <si>
    <t>Other
property,
plant and
equipment
$'000</t>
  </si>
  <si>
    <t>Heritage
and
cultural
$'000</t>
  </si>
  <si>
    <t>Computer
software and
intangibles
$'000</t>
  </si>
  <si>
    <t>Total
$'000</t>
  </si>
  <si>
    <t>As at 1 July 2023</t>
  </si>
  <si>
    <t xml:space="preserve">Gross book value </t>
  </si>
  <si>
    <t>Gross book value - ROU assets</t>
  </si>
  <si>
    <t>Accumulated depreciation/
amortisation and impairment</t>
  </si>
  <si>
    <t>Opening net book balance</t>
  </si>
  <si>
    <t>Capital asset additions</t>
  </si>
  <si>
    <t>Estimated expenditure on new
  or replacement assets</t>
  </si>
  <si>
    <t>By purchase - appropriation equity (a)</t>
  </si>
  <si>
    <t>By purchase - appropriation ordinary
  annual services - ROU assets</t>
  </si>
  <si>
    <t>Total additions</t>
  </si>
  <si>
    <t>Other movements</t>
  </si>
  <si>
    <t>Depreciation/amortisation expense</t>
  </si>
  <si>
    <t>Depreciation/amortisation on 
 ROU assets</t>
  </si>
  <si>
    <t>Total other movements</t>
  </si>
  <si>
    <t>As at 30 June 2024</t>
  </si>
  <si>
    <t>Gross book value</t>
  </si>
  <si>
    <t>Accumulated depreciation/
  amortisation and impairment</t>
  </si>
  <si>
    <t>Accumulated depreciation/amortisation and impairment - ROU assets</t>
  </si>
  <si>
    <t>Closing net book balance</t>
  </si>
  <si>
    <t>Table 3.7:  Schedule of budgeted income and expenses administered on behalf of Government (for the period ended 30 June)</t>
  </si>
  <si>
    <t>Total expenses administered on
  behalf of Government</t>
  </si>
  <si>
    <t>Surplus/(deficit) before income tax</t>
  </si>
  <si>
    <t>Surplus/(deficit) after income tax</t>
  </si>
  <si>
    <t>Table 3.8:  Schedule of budgeted assets and liabilities administered on behalf of Government (as at 30 June)</t>
  </si>
  <si>
    <t xml:space="preserve">ASSETS </t>
  </si>
  <si>
    <t>Heritage and cultural</t>
  </si>
  <si>
    <t>Total assets administered on
  behalf of Government</t>
  </si>
  <si>
    <t>Total liabilities administered on
  behalf of Government</t>
  </si>
  <si>
    <t>Net assets/(liabilities)</t>
  </si>
  <si>
    <t xml:space="preserve">Table 3.9: Schedule of budgeted administered cash flows (for the period ended 30 June)  </t>
  </si>
  <si>
    <t>Cash from Official Public Account for:</t>
  </si>
  <si>
    <t>- Appropriations</t>
  </si>
  <si>
    <t>Total cash from Official Public Account</t>
  </si>
  <si>
    <t>Cash to Official Public Account for:</t>
  </si>
  <si>
    <t>Total cash to Official Public Account</t>
  </si>
  <si>
    <t>Cash and cash equivalents at
  end of reporting period</t>
  </si>
  <si>
    <t>Table 3.10: Schedule of Administered capital budget statement (for the period ended 30 June)</t>
  </si>
  <si>
    <t>Total accrual purchases</t>
  </si>
  <si>
    <t>less: ROU Additions</t>
  </si>
  <si>
    <t>Table 3.11:  Statement of administered asset movements (Budget year 2023-24)</t>
  </si>
  <si>
    <t>Computer
software and
intangibles
$'000</t>
  </si>
  <si>
    <t>Accumulated depreciation/amortisation
  and impairment</t>
  </si>
  <si>
    <t>CAPITAL ASSET ADDITIONS</t>
  </si>
  <si>
    <t>Estimated expenditure on new or
  replacement assets</t>
  </si>
  <si>
    <t>(b) Expenses not requiring appropriation in the Budget year are made up of depreciation expenses, amortisation expenses, make good expenses, and audit fees.</t>
  </si>
  <si>
    <t>(a) From 2010-11, the Government introduced net cash appropriation arrangements where Bill (No. 1) revenue appropriations for the depreciation/amortisation expenses of non-corporate Commonwealth entities (and select corporate Commonwealth entities) were replaced with a separate Administered Capital Budget (ACB) provided through Bill (No. 1) equity appropriations. For information regarding ACBs, please refer to Table 3.10 Administered Capital Budget Statement.</t>
  </si>
  <si>
    <r>
      <t xml:space="preserve">(a) 'Appropriation equity' refers to Adminstered Assets and Liabilities provided through </t>
    </r>
    <r>
      <rPr>
        <i/>
        <sz val="8"/>
        <color theme="1"/>
        <rFont val="Arial"/>
        <family val="2"/>
      </rPr>
      <t>Appropriation (Parliamentary Departments) Bill (No. 1) 2023-24.</t>
    </r>
  </si>
  <si>
    <t>By purchase - appropriation
  ordinary annual services (a)</t>
  </si>
  <si>
    <t>Funded by capital appropriation -
  DCB (a)</t>
  </si>
  <si>
    <t>(a) Includes purchases from current and previous years' Departmental Capital Budgets (DCBs).</t>
  </si>
  <si>
    <t>(a) Appropriation (Parliamentary Departments) Bill (No. 1) 2023-24.</t>
  </si>
  <si>
    <r>
      <t xml:space="preserve">(b) Excludes amounts subject to administrative quarantine by Finance or withheld under section 51 of the </t>
    </r>
    <r>
      <rPr>
        <i/>
        <sz val="8"/>
        <color indexed="8"/>
        <rFont val="Arial"/>
        <family val="2"/>
      </rPr>
      <t>Public Governance, Performance and Accountability Act 2013 (PGPA Act).</t>
    </r>
  </si>
  <si>
    <t>(e) Departmental capital budgets are not separately identified in Appropriation (Parliamentary Departments) Bill (No.1) and form part of ordinary annual services items. Please refer to Table 3.5 for further details. For accounting purposes, this amount has been designated as a 'contribution by owner'.</t>
  </si>
  <si>
    <t>(f) Appropriation (Parliamentary Departments) Bill (No. 1) 2023-24. Please refer to Table 3.10 for further details. For accounting purposes, this amount is designated as a 'contribution by owner'.</t>
  </si>
  <si>
    <t>(a) Includes both current and prior Administered Assets and Liabilities appropriation</t>
  </si>
  <si>
    <t>(c) Excludes departmental capital budget (DCB).</t>
  </si>
  <si>
    <t>less: gifted assets/lease incentive</t>
  </si>
  <si>
    <t>Assets received as gifts/donations/lease incentive</t>
  </si>
  <si>
    <t>Asset category</t>
  </si>
  <si>
    <t>(a) 'Appropriation ordinary annual services' refers to funding provided through Appropriation (Parliamentary Departments) Bill (No. 2) 2023-24 for depreciation/amortisation expenses, Departmental Capital Budget or other operational expenses.</t>
  </si>
  <si>
    <t>PARLIAMENT</t>
  </si>
  <si>
    <t>Department of Parliamentary Services</t>
  </si>
  <si>
    <t>Parliamentary Departments - additional resourcing</t>
  </si>
  <si>
    <t>2022-23
$m</t>
  </si>
  <si>
    <t>2023-24
$m</t>
  </si>
  <si>
    <t>2024-25
$m</t>
  </si>
  <si>
    <t>2025-26
$m</t>
  </si>
  <si>
    <t>2026-27
$m</t>
  </si>
  <si>
    <t>Administered Assets and Liabilities 
  - Bill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</si>
</sst>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_(* \(#,##0\);_(* &quot;-&quot;_);_(@_)"/>
    <numFmt numFmtId="165" formatCode="#,##0_);&quot;(&quot;#,##0&quot;)&quot;;&quot;-&quot;_)"/>
    <numFmt numFmtId="166" formatCode="_(* #,##0_);_(* \(#,##0\);_(* &quot;(x)&quot;_);_(@_)"/>
    <numFmt numFmtId="167" formatCode="_(* #,##0.0_);_(* \(#,##0.0\);_(* &quot;(x)&quot;_);_(@_)"/>
    <numFmt numFmtId="168" formatCode="#,##0.000_);&quot;(&quot;#,##0.000&quot;)&quot;;&quot;-&quot;_)"/>
    <numFmt numFmtId="169" formatCode="#,##0.0_);&quot;(&quot;#,##0.0&quot;)&quot;;&quot;-&quot;_)"/>
  </numFmts>
  <fonts count="32"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i/>
      <sz val="11"/>
      <name val="Calibri"/>
      <family val="2"/>
    </font>
    <font>
      <sz val="10"/>
      <color theme="1"/>
      <name val="Arial"/>
      <family val="2"/>
    </font>
    <font>
      <sz val="8"/>
      <color theme="1"/>
      <name val="Arial"/>
      <family val="2"/>
    </font>
    <font>
      <b/>
      <sz val="8"/>
      <color theme="1"/>
      <name val="Arial"/>
      <family val="2"/>
    </font>
    <font>
      <i/>
      <sz val="8"/>
      <color theme="1"/>
      <name val="Arial"/>
      <family val="2"/>
    </font>
    <font>
      <sz val="8"/>
      <color rgb="FF000000"/>
      <name val="Arial"/>
      <family val="2"/>
    </font>
    <font>
      <sz val="8"/>
      <color indexed="8"/>
      <name val="Arial"/>
      <family val="1"/>
      <charset val="1"/>
    </font>
    <font>
      <i/>
      <sz val="7.5"/>
      <name val="Arial"/>
      <family val="2"/>
    </font>
    <font>
      <i/>
      <sz val="8"/>
      <color rgb="FF000000"/>
      <name val="Arial"/>
      <family val="2"/>
    </font>
    <font>
      <b/>
      <sz val="8"/>
      <name val="Arial"/>
      <family val="2"/>
    </font>
    <font>
      <sz val="8"/>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5">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2" fillId="0" borderId="0"/>
  </cellStyleXfs>
  <cellXfs count="359">
    <xf numFmtId="0" fontId="0" fillId="0" borderId="0" xfId="0"/>
    <xf numFmtId="0" fontId="2" fillId="0" borderId="0" xfId="4"/>
    <xf numFmtId="3" fontId="6" fillId="0" borderId="0" xfId="1" applyNumberFormat="1" applyFont="1" applyBorder="1" applyAlignment="1">
      <alignment vertical="center"/>
    </xf>
    <xf numFmtId="0" fontId="11" fillId="0" borderId="0" xfId="3" applyFont="1" applyAlignment="1">
      <alignment vertical="center"/>
    </xf>
    <xf numFmtId="0" fontId="13"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0" fontId="13" fillId="0" borderId="0" xfId="3" applyFont="1" applyAlignment="1">
      <alignment horizontal="left" vertical="center"/>
    </xf>
    <xf numFmtId="0" fontId="3" fillId="0" borderId="0" xfId="3"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5" applyNumberFormat="1" applyFont="1"/>
    <xf numFmtId="165" fontId="16" fillId="0" borderId="0" xfId="5" applyNumberFormat="1" applyFont="1"/>
    <xf numFmtId="165" fontId="3" fillId="0" borderId="0" xfId="5" applyNumberFormat="1" applyFont="1"/>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1" xfId="1" applyNumberFormat="1" applyFont="1" applyBorder="1" applyAlignment="1">
      <alignment vertical="center"/>
    </xf>
    <xf numFmtId="165" fontId="6" fillId="3" borderId="1" xfId="1" applyNumberFormat="1" applyFont="1" applyFill="1" applyBorder="1" applyAlignment="1">
      <alignment vertical="center"/>
    </xf>
    <xf numFmtId="165" fontId="6" fillId="0" borderId="0" xfId="2" applyNumberFormat="1" applyFont="1" applyBorder="1" applyAlignment="1">
      <alignment vertical="center"/>
    </xf>
    <xf numFmtId="165" fontId="4" fillId="0" borderId="0" xfId="4" applyNumberFormat="1" applyFont="1" applyAlignment="1">
      <alignment vertical="center"/>
    </xf>
    <xf numFmtId="165" fontId="7" fillId="0" borderId="0" xfId="4" applyNumberFormat="1" applyFont="1"/>
    <xf numFmtId="166" fontId="4" fillId="0" borderId="0" xfId="4" applyNumberFormat="1" applyFont="1"/>
    <xf numFmtId="166" fontId="4" fillId="0" borderId="0" xfId="4" applyNumberFormat="1" applyFont="1" applyAlignment="1">
      <alignment horizontal="center"/>
    </xf>
    <xf numFmtId="165" fontId="4" fillId="0" borderId="0" xfId="7" applyNumberFormat="1" applyFont="1">
      <alignment vertical="center"/>
    </xf>
    <xf numFmtId="165" fontId="11" fillId="0" borderId="0" xfId="7" applyNumberFormat="1" applyFont="1">
      <alignment vertical="center"/>
    </xf>
    <xf numFmtId="165" fontId="6" fillId="0" borderId="0" xfId="7" applyNumberFormat="1" applyFont="1">
      <alignment vertical="center"/>
    </xf>
    <xf numFmtId="165" fontId="4" fillId="3" borderId="0" xfId="7" applyNumberFormat="1" applyFont="1" applyFill="1" applyAlignment="1">
      <alignment horizontal="right" vertical="center"/>
    </xf>
    <xf numFmtId="165" fontId="6" fillId="0" borderId="0" xfId="1" applyNumberFormat="1" applyFont="1" applyFill="1" applyBorder="1" applyAlignment="1">
      <alignment horizontal="right" vertical="center"/>
    </xf>
    <xf numFmtId="165" fontId="6" fillId="0" borderId="3" xfId="7" applyNumberFormat="1" applyFont="1" applyBorder="1">
      <alignment vertical="center"/>
    </xf>
    <xf numFmtId="165" fontId="3" fillId="0" borderId="0" xfId="7" applyNumberFormat="1" applyFont="1">
      <alignment vertical="center"/>
    </xf>
    <xf numFmtId="165" fontId="3" fillId="0" borderId="0" xfId="4" applyNumberFormat="1" applyFont="1"/>
    <xf numFmtId="165" fontId="4" fillId="0" borderId="0" xfId="4" applyNumberFormat="1" applyFont="1"/>
    <xf numFmtId="165" fontId="4" fillId="3"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Alignment="1">
      <alignment horizontal="left" vertical="center"/>
    </xf>
    <xf numFmtId="165" fontId="6" fillId="0" borderId="0" xfId="1" applyNumberFormat="1" applyFont="1" applyFill="1" applyBorder="1" applyAlignment="1">
      <alignment vertical="center"/>
    </xf>
    <xf numFmtId="165" fontId="11" fillId="0" borderId="0" xfId="3" applyNumberFormat="1" applyFont="1" applyAlignment="1">
      <alignment vertical="center"/>
    </xf>
    <xf numFmtId="165" fontId="11" fillId="0" borderId="0" xfId="4" applyNumberFormat="1" applyFont="1" applyAlignment="1">
      <alignment vertical="center"/>
    </xf>
    <xf numFmtId="165" fontId="13" fillId="0" borderId="4" xfId="1" applyNumberFormat="1" applyFont="1" applyBorder="1" applyAlignment="1">
      <alignment vertical="center"/>
    </xf>
    <xf numFmtId="165" fontId="11" fillId="0" borderId="4" xfId="1" applyNumberFormat="1" applyFont="1" applyBorder="1" applyAlignment="1">
      <alignment vertical="center"/>
    </xf>
    <xf numFmtId="165" fontId="11" fillId="0" borderId="0" xfId="0" applyNumberFormat="1" applyFont="1" applyAlignment="1">
      <alignment vertical="center"/>
    </xf>
    <xf numFmtId="165" fontId="3" fillId="0" borderId="0" xfId="9" applyNumberFormat="1" applyFont="1" applyAlignment="1">
      <alignment horizontal="right"/>
    </xf>
    <xf numFmtId="165" fontId="4" fillId="0" borderId="0" xfId="9" applyNumberFormat="1" applyFont="1" applyAlignment="1">
      <alignment horizontal="right"/>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14" fillId="0" borderId="0" xfId="4" applyNumberFormat="1" applyFont="1"/>
    <xf numFmtId="165" fontId="6" fillId="0" borderId="0" xfId="3" applyNumberFormat="1" applyFont="1" applyAlignment="1">
      <alignment horizontal="left" vertical="center" indent="1"/>
    </xf>
    <xf numFmtId="165" fontId="6" fillId="0" borderId="0" xfId="3" applyNumberFormat="1" applyFont="1" applyAlignment="1">
      <alignment horizontal="left" vertical="center" indent="2"/>
    </xf>
    <xf numFmtId="165" fontId="13" fillId="0" borderId="0" xfId="3" applyNumberFormat="1" applyFont="1" applyAlignment="1">
      <alignment horizontal="left" vertical="center"/>
    </xf>
    <xf numFmtId="165" fontId="11" fillId="3" borderId="4" xfId="1" applyNumberFormat="1" applyFont="1" applyFill="1" applyBorder="1" applyAlignment="1">
      <alignment vertical="center"/>
    </xf>
    <xf numFmtId="165" fontId="13" fillId="3" borderId="4" xfId="1" applyNumberFormat="1" applyFont="1" applyFill="1" applyBorder="1" applyAlignment="1">
      <alignment vertical="center"/>
    </xf>
    <xf numFmtId="165" fontId="13" fillId="0" borderId="3" xfId="1" applyNumberFormat="1" applyFont="1" applyBorder="1" applyAlignment="1">
      <alignment vertical="center"/>
    </xf>
    <xf numFmtId="165" fontId="13" fillId="0" borderId="0" xfId="3" applyNumberFormat="1" applyFont="1" applyAlignment="1">
      <alignment vertical="center"/>
    </xf>
    <xf numFmtId="165" fontId="20" fillId="0" borderId="0" xfId="5" applyNumberFormat="1" applyFont="1"/>
    <xf numFmtId="165" fontId="21" fillId="0" borderId="0" xfId="5" applyNumberFormat="1" applyFont="1"/>
    <xf numFmtId="165" fontId="6" fillId="0" borderId="0" xfId="9" applyNumberFormat="1" applyFont="1" applyAlignment="1">
      <alignment horizontal="right" vertical="center"/>
    </xf>
    <xf numFmtId="165" fontId="6" fillId="3" borderId="0" xfId="9" applyNumberFormat="1" applyFont="1" applyFill="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3" fillId="0" borderId="0" xfId="9" applyNumberFormat="1" applyFont="1" applyAlignment="1">
      <alignment vertical="center"/>
    </xf>
    <xf numFmtId="165" fontId="11" fillId="0" borderId="0" xfId="9" applyNumberFormat="1" applyFont="1" applyAlignment="1">
      <alignment horizontal="left" vertical="center"/>
    </xf>
    <xf numFmtId="0" fontId="3" fillId="0" borderId="0" xfId="4" applyFont="1"/>
    <xf numFmtId="0" fontId="4" fillId="0" borderId="0" xfId="4" applyFont="1"/>
    <xf numFmtId="166" fontId="4" fillId="3" borderId="0" xfId="4" applyNumberFormat="1" applyFont="1" applyFill="1"/>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3" fillId="0" borderId="0" xfId="9" applyFont="1" applyAlignment="1">
      <alignment vertical="center"/>
    </xf>
    <xf numFmtId="165" fontId="11" fillId="0" borderId="0" xfId="9" applyNumberFormat="1" applyFont="1" applyAlignment="1">
      <alignment horizontal="left" vertical="center" wrapText="1"/>
    </xf>
    <xf numFmtId="165" fontId="13" fillId="0" borderId="0" xfId="9" applyNumberFormat="1" applyFont="1" applyAlignment="1">
      <alignment horizontal="left" vertical="center" wrapText="1"/>
    </xf>
    <xf numFmtId="165" fontId="6" fillId="0" borderId="0" xfId="0" applyNumberFormat="1" applyFont="1" applyAlignment="1">
      <alignment horizontal="left" vertical="center" indent="2"/>
    </xf>
    <xf numFmtId="165" fontId="4" fillId="2" borderId="0" xfId="5" applyNumberFormat="1" applyFont="1" applyFill="1"/>
    <xf numFmtId="165" fontId="6" fillId="3" borderId="4" xfId="9" applyNumberFormat="1" applyFont="1" applyFill="1" applyBorder="1" applyAlignment="1">
      <alignment horizontal="right" vertical="center"/>
    </xf>
    <xf numFmtId="0" fontId="4" fillId="0" borderId="9" xfId="4" applyFont="1" applyBorder="1"/>
    <xf numFmtId="0" fontId="4" fillId="3" borderId="8" xfId="4" applyFont="1" applyFill="1" applyBorder="1" applyAlignment="1">
      <alignment horizontal="right" wrapText="1"/>
    </xf>
    <xf numFmtId="165" fontId="11" fillId="0" borderId="2" xfId="1" applyNumberFormat="1" applyFont="1" applyBorder="1" applyAlignment="1">
      <alignment vertical="center"/>
    </xf>
    <xf numFmtId="165" fontId="11" fillId="3" borderId="2" xfId="1" applyNumberFormat="1" applyFont="1" applyFill="1" applyBorder="1" applyAlignment="1">
      <alignment vertical="center"/>
    </xf>
    <xf numFmtId="165" fontId="4" fillId="0" borderId="9" xfId="0" applyNumberFormat="1" applyFont="1" applyBorder="1" applyAlignment="1">
      <alignment wrapText="1"/>
    </xf>
    <xf numFmtId="165" fontId="3" fillId="3" borderId="0" xfId="0" applyNumberFormat="1" applyFont="1" applyFill="1" applyAlignment="1">
      <alignment horizontal="right"/>
    </xf>
    <xf numFmtId="165" fontId="3" fillId="0" borderId="9"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3" fillId="0" borderId="0" xfId="9" applyNumberFormat="1" applyFont="1" applyAlignment="1">
      <alignment horizontal="left" vertical="top" wrapText="1"/>
    </xf>
    <xf numFmtId="165" fontId="6" fillId="0" borderId="0" xfId="3" applyNumberFormat="1" applyFont="1" applyAlignment="1">
      <alignment horizontal="left" vertical="center" wrapText="1" indent="1"/>
    </xf>
    <xf numFmtId="165" fontId="6" fillId="0" borderId="0" xfId="9" applyNumberFormat="1" applyFont="1" applyAlignment="1">
      <alignment horizontal="left" vertical="center" wrapText="1" indent="1"/>
    </xf>
    <xf numFmtId="165" fontId="6" fillId="0" borderId="9" xfId="9" applyNumberFormat="1" applyFont="1" applyBorder="1" applyAlignment="1">
      <alignment horizontal="right" vertical="center"/>
    </xf>
    <xf numFmtId="165" fontId="11" fillId="0" borderId="0" xfId="3" applyNumberFormat="1" applyFont="1" applyAlignment="1">
      <alignment horizontal="left" vertical="center" wrapText="1"/>
    </xf>
    <xf numFmtId="165" fontId="16" fillId="0" borderId="0" xfId="5" applyNumberFormat="1" applyFont="1" applyAlignment="1">
      <alignment wrapText="1"/>
    </xf>
    <xf numFmtId="165" fontId="13" fillId="4" borderId="4" xfId="1" applyNumberFormat="1" applyFont="1" applyFill="1" applyBorder="1" applyAlignment="1">
      <alignment vertical="center"/>
    </xf>
    <xf numFmtId="165" fontId="12" fillId="0" borderId="0" xfId="3" applyNumberFormat="1" applyFont="1" applyAlignment="1">
      <alignment horizontal="left" vertical="center" wrapText="1" indent="2"/>
    </xf>
    <xf numFmtId="165" fontId="6" fillId="0" borderId="0" xfId="3" quotePrefix="1" applyNumberFormat="1" applyFont="1" applyAlignment="1">
      <alignment horizontal="left" vertical="center" indent="3"/>
    </xf>
    <xf numFmtId="165" fontId="6" fillId="3" borderId="8" xfId="9" applyNumberFormat="1" applyFont="1" applyFill="1" applyBorder="1" applyAlignment="1">
      <alignment horizontal="right" vertical="center"/>
    </xf>
    <xf numFmtId="165" fontId="6" fillId="3" borderId="11" xfId="9" applyNumberFormat="1" applyFont="1" applyFill="1" applyBorder="1" applyAlignment="1">
      <alignment horizontal="right" vertical="center"/>
    </xf>
    <xf numFmtId="165" fontId="11" fillId="0" borderId="6" xfId="1" applyNumberFormat="1" applyFont="1" applyBorder="1" applyAlignment="1">
      <alignment vertical="center"/>
    </xf>
    <xf numFmtId="0" fontId="3" fillId="0" borderId="0" xfId="3"/>
    <xf numFmtId="165" fontId="11" fillId="0" borderId="8" xfId="1" applyNumberFormat="1" applyFont="1" applyBorder="1" applyAlignment="1">
      <alignment vertical="center"/>
    </xf>
    <xf numFmtId="165" fontId="11" fillId="3" borderId="8" xfId="1" applyNumberFormat="1" applyFont="1" applyFill="1" applyBorder="1" applyAlignment="1">
      <alignment vertical="center"/>
    </xf>
    <xf numFmtId="165" fontId="6" fillId="0" borderId="8" xfId="1" applyNumberFormat="1" applyFont="1" applyBorder="1" applyAlignment="1">
      <alignment vertical="center"/>
    </xf>
    <xf numFmtId="165" fontId="6" fillId="3" borderId="8" xfId="1" applyNumberFormat="1" applyFont="1" applyFill="1" applyBorder="1" applyAlignment="1">
      <alignment vertical="center"/>
    </xf>
    <xf numFmtId="165" fontId="11" fillId="0" borderId="5" xfId="1" applyNumberFormat="1" applyFont="1" applyBorder="1" applyAlignment="1">
      <alignment vertical="center"/>
    </xf>
    <xf numFmtId="165" fontId="11" fillId="3" borderId="5" xfId="1" applyNumberFormat="1" applyFont="1" applyFill="1" applyBorder="1" applyAlignment="1">
      <alignment vertical="center"/>
    </xf>
    <xf numFmtId="165" fontId="3" fillId="0" borderId="8" xfId="7" applyNumberFormat="1" applyFont="1" applyBorder="1">
      <alignment vertical="center"/>
    </xf>
    <xf numFmtId="165" fontId="4" fillId="3" borderId="8" xfId="7" applyNumberFormat="1" applyFont="1" applyFill="1" applyBorder="1" applyAlignment="1">
      <alignment horizontal="right" vertical="center"/>
    </xf>
    <xf numFmtId="165" fontId="6" fillId="0" borderId="8" xfId="1" applyNumberFormat="1" applyFont="1" applyFill="1" applyBorder="1" applyAlignment="1">
      <alignment horizontal="right" vertical="center"/>
    </xf>
    <xf numFmtId="165" fontId="11" fillId="0" borderId="0" xfId="1" applyNumberFormat="1" applyFont="1" applyFill="1" applyBorder="1" applyAlignment="1">
      <alignment horizontal="right" vertical="center"/>
    </xf>
    <xf numFmtId="165" fontId="11" fillId="0" borderId="9" xfId="1" applyNumberFormat="1" applyFont="1" applyFill="1" applyBorder="1" applyAlignment="1">
      <alignment horizontal="right" vertical="center"/>
    </xf>
    <xf numFmtId="165" fontId="11" fillId="3" borderId="9" xfId="1" applyNumberFormat="1" applyFont="1" applyFill="1" applyBorder="1" applyAlignment="1">
      <alignment horizontal="right" vertical="center"/>
    </xf>
    <xf numFmtId="165" fontId="3" fillId="0" borderId="9" xfId="7" applyNumberFormat="1" applyFont="1" applyBorder="1">
      <alignment vertical="center"/>
    </xf>
    <xf numFmtId="165" fontId="4" fillId="0" borderId="0" xfId="7" applyNumberFormat="1" applyFont="1" applyAlignment="1">
      <alignment horizontal="left" vertical="center" wrapText="1" indent="1"/>
    </xf>
    <xf numFmtId="165" fontId="3" fillId="0" borderId="9" xfId="4" applyNumberFormat="1" applyFont="1" applyBorder="1"/>
    <xf numFmtId="165" fontId="6" fillId="4" borderId="0" xfId="1" applyNumberFormat="1" applyFont="1" applyFill="1" applyBorder="1" applyAlignment="1">
      <alignment horizontal="right" vertical="center"/>
    </xf>
    <xf numFmtId="165" fontId="4" fillId="4" borderId="0" xfId="7" applyNumberFormat="1" applyFont="1" applyFill="1">
      <alignment vertical="center"/>
    </xf>
    <xf numFmtId="165" fontId="4" fillId="0" borderId="9" xfId="7" applyNumberFormat="1" applyFont="1" applyBorder="1" applyAlignment="1">
      <alignment horizontal="right" vertical="center"/>
    </xf>
    <xf numFmtId="0" fontId="23" fillId="0" borderId="0" xfId="0" applyFont="1" applyAlignment="1">
      <alignment horizontal="left"/>
    </xf>
    <xf numFmtId="165" fontId="4" fillId="0" borderId="0" xfId="5" quotePrefix="1" applyNumberFormat="1" applyFont="1" applyAlignment="1">
      <alignment horizontal="left" vertical="top"/>
    </xf>
    <xf numFmtId="165" fontId="13" fillId="0" borderId="0" xfId="3" applyNumberFormat="1" applyFont="1" applyAlignment="1">
      <alignment horizontal="left" vertical="center" wrapText="1"/>
    </xf>
    <xf numFmtId="165" fontId="3" fillId="0" borderId="0" xfId="7" applyNumberFormat="1" applyFont="1" applyAlignment="1">
      <alignment horizontal="right" vertical="center" wrapText="1"/>
    </xf>
    <xf numFmtId="165" fontId="4" fillId="0" borderId="0" xfId="4" applyNumberFormat="1" applyFont="1" applyAlignment="1">
      <alignment horizontal="left" wrapText="1" indent="2"/>
    </xf>
    <xf numFmtId="0" fontId="6" fillId="4" borderId="0" xfId="0" applyFont="1" applyFill="1"/>
    <xf numFmtId="0" fontId="12" fillId="4" borderId="8" xfId="0" applyFont="1" applyFill="1" applyBorder="1" applyAlignment="1">
      <alignment horizontal="right" vertical="top" wrapText="1"/>
    </xf>
    <xf numFmtId="0" fontId="6" fillId="3" borderId="8" xfId="0" applyFont="1" applyFill="1" applyBorder="1" applyAlignment="1">
      <alignment horizontal="right" vertical="top" wrapText="1"/>
    </xf>
    <xf numFmtId="0" fontId="6" fillId="4" borderId="0" xfId="0" applyFont="1" applyFill="1" applyAlignment="1">
      <alignment wrapText="1"/>
    </xf>
    <xf numFmtId="0" fontId="12" fillId="4" borderId="0" xfId="0" applyFont="1" applyFill="1" applyAlignment="1">
      <alignment wrapText="1"/>
    </xf>
    <xf numFmtId="0" fontId="13" fillId="4" borderId="0" xfId="0" applyFont="1" applyFill="1" applyAlignment="1">
      <alignment wrapText="1"/>
    </xf>
    <xf numFmtId="0" fontId="11" fillId="4" borderId="0" xfId="0" applyFont="1" applyFill="1" applyAlignment="1">
      <alignment wrapText="1"/>
    </xf>
    <xf numFmtId="165" fontId="6" fillId="4" borderId="0" xfId="4" applyNumberFormat="1" applyFont="1" applyFill="1" applyAlignment="1">
      <alignment horizontal="left" wrapText="1"/>
    </xf>
    <xf numFmtId="0" fontId="6" fillId="4" borderId="0" xfId="0" applyFont="1" applyFill="1" applyAlignment="1">
      <alignment horizontal="left" wrapText="1"/>
    </xf>
    <xf numFmtId="165" fontId="4" fillId="0" borderId="7" xfId="7" applyNumberFormat="1" applyFont="1" applyBorder="1">
      <alignment vertical="center"/>
    </xf>
    <xf numFmtId="165" fontId="6" fillId="0" borderId="7" xfId="1" applyNumberFormat="1" applyFont="1" applyFill="1" applyBorder="1" applyAlignment="1">
      <alignment horizontal="right" vertical="center"/>
    </xf>
    <xf numFmtId="165" fontId="4" fillId="3" borderId="7" xfId="7" applyNumberFormat="1" applyFont="1" applyFill="1" applyBorder="1" applyAlignment="1">
      <alignment horizontal="right" vertical="center"/>
    </xf>
    <xf numFmtId="165" fontId="3" fillId="0" borderId="6" xfId="3" applyNumberFormat="1" applyBorder="1" applyAlignment="1">
      <alignment horizontal="left" vertical="center" wrapText="1"/>
    </xf>
    <xf numFmtId="165" fontId="11" fillId="0" borderId="6" xfId="1" applyNumberFormat="1" applyFont="1" applyFill="1" applyBorder="1" applyAlignment="1">
      <alignment horizontal="right" vertical="center"/>
    </xf>
    <xf numFmtId="165" fontId="11" fillId="3" borderId="6" xfId="1" applyNumberFormat="1" applyFont="1" applyFill="1" applyBorder="1" applyAlignment="1">
      <alignment horizontal="right" vertical="center"/>
    </xf>
    <xf numFmtId="165" fontId="3" fillId="0" borderId="6" xfId="7" applyNumberFormat="1" applyFont="1" applyBorder="1">
      <alignment vertical="center"/>
    </xf>
    <xf numFmtId="165" fontId="6" fillId="0" borderId="5" xfId="1" applyNumberFormat="1" applyFont="1" applyFill="1" applyBorder="1" applyAlignment="1">
      <alignment horizontal="right" vertical="center"/>
    </xf>
    <xf numFmtId="165" fontId="4" fillId="3" borderId="5" xfId="7" applyNumberFormat="1" applyFont="1" applyFill="1" applyBorder="1" applyAlignment="1">
      <alignment horizontal="right" vertical="center"/>
    </xf>
    <xf numFmtId="165" fontId="4" fillId="0" borderId="5" xfId="7" applyNumberFormat="1" applyFont="1" applyBorder="1">
      <alignment vertical="center"/>
    </xf>
    <xf numFmtId="0" fontId="4" fillId="0" borderId="0" xfId="4" applyFont="1" applyAlignment="1">
      <alignment horizontal="left" wrapText="1" indent="1"/>
    </xf>
    <xf numFmtId="165" fontId="11" fillId="0" borderId="8" xfId="1" applyNumberFormat="1" applyFont="1" applyFill="1" applyBorder="1" applyAlignment="1">
      <alignment horizontal="right" vertical="center"/>
    </xf>
    <xf numFmtId="165" fontId="11" fillId="3" borderId="8" xfId="1" applyNumberFormat="1" applyFont="1" applyFill="1" applyBorder="1" applyAlignment="1">
      <alignment horizontal="right" vertical="center"/>
    </xf>
    <xf numFmtId="165" fontId="11" fillId="0" borderId="9" xfId="9" applyNumberFormat="1" applyFont="1" applyBorder="1" applyAlignment="1">
      <alignment wrapText="1"/>
    </xf>
    <xf numFmtId="165" fontId="4" fillId="0" borderId="0" xfId="9" applyNumberFormat="1" applyFont="1" applyAlignment="1">
      <alignment horizontal="left" vertical="top" indent="1"/>
    </xf>
    <xf numFmtId="165" fontId="4" fillId="0" borderId="0" xfId="9" applyNumberFormat="1" applyFont="1" applyAlignment="1">
      <alignment horizontal="left" vertical="top" wrapText="1" indent="1"/>
    </xf>
    <xf numFmtId="165" fontId="11" fillId="0" borderId="0" xfId="0" applyNumberFormat="1" applyFont="1" applyAlignment="1">
      <alignment horizontal="right"/>
    </xf>
    <xf numFmtId="165" fontId="11" fillId="3" borderId="0" xfId="0" applyNumberFormat="1" applyFont="1" applyFill="1" applyAlignment="1">
      <alignment horizontal="right"/>
    </xf>
    <xf numFmtId="165" fontId="4" fillId="0" borderId="0" xfId="4" applyNumberFormat="1" applyFont="1" applyAlignment="1">
      <alignment horizontal="left" wrapText="1" indent="1"/>
    </xf>
    <xf numFmtId="165" fontId="6" fillId="0" borderId="10" xfId="9" applyNumberFormat="1" applyFont="1" applyBorder="1" applyAlignment="1">
      <alignment horizontal="right" vertical="top" wrapText="1"/>
    </xf>
    <xf numFmtId="165" fontId="13" fillId="0" borderId="0" xfId="9" applyNumberFormat="1" applyFont="1" applyAlignment="1">
      <alignment horizontal="left" vertical="center"/>
    </xf>
    <xf numFmtId="165" fontId="13" fillId="0" borderId="0" xfId="9" applyNumberFormat="1" applyFont="1" applyAlignment="1">
      <alignment vertical="center" wrapText="1"/>
    </xf>
    <xf numFmtId="165" fontId="13" fillId="0" borderId="4" xfId="1" applyNumberFormat="1" applyFont="1" applyBorder="1" applyAlignment="1"/>
    <xf numFmtId="165" fontId="11" fillId="0" borderId="2" xfId="1" applyNumberFormat="1" applyFont="1" applyBorder="1" applyAlignment="1"/>
    <xf numFmtId="165" fontId="6" fillId="0" borderId="11" xfId="1" applyNumberFormat="1" applyFont="1" applyBorder="1" applyAlignment="1"/>
    <xf numFmtId="165" fontId="6" fillId="3" borderId="11" xfId="1" applyNumberFormat="1" applyFont="1" applyFill="1" applyBorder="1" applyAlignment="1"/>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19" fillId="0" borderId="0" xfId="5" applyNumberFormat="1" applyFont="1" applyAlignment="1">
      <alignment horizontal="left" vertical="center"/>
    </xf>
    <xf numFmtId="165" fontId="3" fillId="0" borderId="0" xfId="5" applyNumberFormat="1" applyFont="1" applyAlignment="1">
      <alignment vertical="center" wrapText="1"/>
    </xf>
    <xf numFmtId="165" fontId="4" fillId="0" borderId="0" xfId="5" applyNumberFormat="1" applyFont="1" applyAlignment="1">
      <alignment vertical="center"/>
    </xf>
    <xf numFmtId="165" fontId="5" fillId="0" borderId="0" xfId="5" applyNumberFormat="1" applyFont="1" applyAlignment="1">
      <alignment horizontal="left" vertical="center" inden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5" fillId="0" borderId="0" xfId="2" applyNumberFormat="1" applyFont="1" applyFill="1" applyBorder="1" applyAlignment="1">
      <alignment vertical="center"/>
    </xf>
    <xf numFmtId="165" fontId="5" fillId="3" borderId="0" xfId="2" applyNumberFormat="1" applyFont="1" applyFill="1" applyBorder="1" applyAlignment="1">
      <alignment vertical="center"/>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6" fillId="0" borderId="0" xfId="3" applyNumberFormat="1" applyFont="1" applyAlignment="1">
      <alignment horizontal="left" vertical="center" wrapText="1" indent="2"/>
    </xf>
    <xf numFmtId="165" fontId="12" fillId="0" borderId="0" xfId="3" applyNumberFormat="1" applyFont="1" applyAlignment="1">
      <alignment horizontal="left" vertical="center" wrapText="1" indent="1"/>
    </xf>
    <xf numFmtId="165" fontId="11" fillId="0" borderId="11" xfId="1" applyNumberFormat="1" applyFont="1" applyBorder="1" applyAlignment="1"/>
    <xf numFmtId="165" fontId="11" fillId="3" borderId="11" xfId="1" applyNumberFormat="1" applyFont="1" applyFill="1" applyBorder="1" applyAlignment="1"/>
    <xf numFmtId="165" fontId="12" fillId="0" borderId="3" xfId="1" applyNumberFormat="1" applyFont="1" applyBorder="1" applyAlignment="1"/>
    <xf numFmtId="165" fontId="12" fillId="3" borderId="3" xfId="1" applyNumberFormat="1" applyFont="1" applyFill="1" applyBorder="1" applyAlignment="1"/>
    <xf numFmtId="165" fontId="12" fillId="4" borderId="3" xfId="1" applyNumberFormat="1" applyFont="1" applyFill="1" applyBorder="1" applyAlignment="1"/>
    <xf numFmtId="165" fontId="13" fillId="0" borderId="2" xfId="1" applyNumberFormat="1" applyFont="1" applyBorder="1" applyAlignment="1"/>
    <xf numFmtId="165" fontId="13" fillId="3" borderId="2" xfId="1" applyNumberFormat="1" applyFont="1" applyFill="1" applyBorder="1" applyAlignment="1"/>
    <xf numFmtId="165" fontId="3" fillId="0" borderId="0" xfId="5" applyNumberFormat="1" applyFont="1" applyAlignment="1">
      <alignment horizontal="left" vertical="center" wrapText="1"/>
    </xf>
    <xf numFmtId="165" fontId="19" fillId="0" borderId="8" xfId="2" applyNumberFormat="1" applyFont="1" applyFill="1" applyBorder="1" applyAlignment="1">
      <alignment vertical="center"/>
    </xf>
    <xf numFmtId="165" fontId="3" fillId="0" borderId="8" xfId="2" applyNumberFormat="1" applyFont="1" applyFill="1" applyBorder="1" applyAlignment="1">
      <alignment vertical="center"/>
    </xf>
    <xf numFmtId="165" fontId="6" fillId="0" borderId="9" xfId="1" applyNumberFormat="1" applyFont="1" applyFill="1" applyBorder="1" applyAlignment="1">
      <alignment horizontal="right" vertical="center" indent="1"/>
    </xf>
    <xf numFmtId="165" fontId="7" fillId="0" borderId="0" xfId="4" applyNumberFormat="1" applyFont="1" applyAlignment="1">
      <alignment vertical="center"/>
    </xf>
    <xf numFmtId="165" fontId="12" fillId="4" borderId="0" xfId="0" applyNumberFormat="1" applyFont="1" applyFill="1" applyAlignment="1">
      <alignment wrapText="1"/>
    </xf>
    <xf numFmtId="165" fontId="6" fillId="3" borderId="0" xfId="0" applyNumberFormat="1" applyFont="1" applyFill="1" applyAlignment="1">
      <alignment wrapText="1"/>
    </xf>
    <xf numFmtId="165" fontId="6" fillId="3" borderId="8" xfId="0" applyNumberFormat="1" applyFont="1" applyFill="1" applyBorder="1" applyAlignment="1">
      <alignment wrapText="1"/>
    </xf>
    <xf numFmtId="165" fontId="11" fillId="3" borderId="8" xfId="0" applyNumberFormat="1" applyFont="1" applyFill="1" applyBorder="1" applyAlignment="1">
      <alignment wrapText="1"/>
    </xf>
    <xf numFmtId="0" fontId="6" fillId="4" borderId="9" xfId="0" applyFont="1" applyFill="1" applyBorder="1" applyAlignment="1">
      <alignment wrapText="1"/>
    </xf>
    <xf numFmtId="165" fontId="13" fillId="4" borderId="8" xfId="0" applyNumberFormat="1" applyFont="1" applyFill="1" applyBorder="1" applyAlignment="1">
      <alignment wrapText="1"/>
    </xf>
    <xf numFmtId="0" fontId="12" fillId="4" borderId="8" xfId="0" applyFont="1" applyFill="1" applyBorder="1" applyAlignment="1">
      <alignment horizontal="right" wrapText="1"/>
    </xf>
    <xf numFmtId="0" fontId="6" fillId="3" borderId="8" xfId="0" applyFont="1" applyFill="1" applyBorder="1" applyAlignment="1">
      <alignment horizontal="right" wrapText="1"/>
    </xf>
    <xf numFmtId="165" fontId="4" fillId="0" borderId="0" xfId="4" applyNumberFormat="1" applyFont="1" applyAlignment="1">
      <alignment horizontal="left" vertical="center" wrapText="1" indent="1"/>
    </xf>
    <xf numFmtId="165" fontId="4" fillId="0" borderId="8" xfId="4" applyNumberFormat="1" applyFont="1" applyBorder="1" applyAlignment="1">
      <alignment horizontal="right" vertical="top" wrapText="1"/>
    </xf>
    <xf numFmtId="165" fontId="4" fillId="3" borderId="8" xfId="4" applyNumberFormat="1" applyFont="1" applyFill="1" applyBorder="1" applyAlignment="1">
      <alignment horizontal="right" vertical="top" wrapText="1"/>
    </xf>
    <xf numFmtId="165" fontId="4" fillId="0" borderId="9" xfId="4" applyNumberFormat="1" applyFont="1" applyBorder="1" applyAlignment="1">
      <alignment vertical="center"/>
    </xf>
    <xf numFmtId="165" fontId="3" fillId="0" borderId="0" xfId="4" applyNumberFormat="1" applyFont="1" applyAlignment="1">
      <alignment horizontal="left" wrapText="1" indent="1"/>
    </xf>
    <xf numFmtId="165" fontId="11" fillId="0" borderId="8" xfId="1" applyNumberFormat="1" applyFont="1" applyBorder="1" applyAlignment="1"/>
    <xf numFmtId="165" fontId="11" fillId="3" borderId="8" xfId="1" applyNumberFormat="1" applyFont="1" applyFill="1" applyBorder="1" applyAlignment="1"/>
    <xf numFmtId="165" fontId="4" fillId="0" borderId="9" xfId="4" applyNumberFormat="1" applyFont="1" applyBorder="1"/>
    <xf numFmtId="0" fontId="4" fillId="0" borderId="8" xfId="4" applyFont="1" applyBorder="1" applyAlignment="1">
      <alignment horizontal="right" wrapText="1"/>
    </xf>
    <xf numFmtId="166" fontId="4" fillId="0" borderId="0" xfId="4" applyNumberFormat="1" applyFont="1" applyAlignment="1">
      <alignment horizontal="right"/>
    </xf>
    <xf numFmtId="165" fontId="12" fillId="4" borderId="8" xfId="0" applyNumberFormat="1" applyFont="1" applyFill="1" applyBorder="1" applyAlignment="1">
      <alignment wrapText="1"/>
    </xf>
    <xf numFmtId="165" fontId="11" fillId="4" borderId="0" xfId="7" applyNumberFormat="1" applyFont="1" applyFill="1">
      <alignment vertical="center"/>
    </xf>
    <xf numFmtId="0" fontId="23" fillId="4" borderId="0" xfId="0" applyFont="1" applyFill="1" applyAlignment="1">
      <alignment horizontal="left"/>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3" fillId="4" borderId="0" xfId="7" applyNumberFormat="1" applyFont="1" applyFill="1" applyAlignment="1">
      <alignment horizontal="right" vertical="center" wrapText="1"/>
    </xf>
    <xf numFmtId="165" fontId="4" fillId="4" borderId="0" xfId="9" applyNumberFormat="1" applyFont="1" applyFill="1" applyAlignment="1">
      <alignment horizontal="left" vertical="center" wrapText="1" indent="1"/>
    </xf>
    <xf numFmtId="165" fontId="4" fillId="4" borderId="0" xfId="5" applyNumberFormat="1" applyFont="1" applyFill="1" applyAlignment="1">
      <alignment horizontal="left" vertical="center" wrapText="1" indent="1"/>
    </xf>
    <xf numFmtId="165" fontId="4" fillId="4" borderId="0" xfId="2" applyNumberFormat="1" applyFont="1" applyFill="1" applyBorder="1" applyAlignment="1">
      <alignment vertical="center"/>
    </xf>
    <xf numFmtId="165" fontId="3" fillId="4" borderId="9" xfId="7" applyNumberFormat="1" applyFont="1" applyFill="1" applyBorder="1" applyAlignment="1">
      <alignment vertical="center" wrapText="1"/>
    </xf>
    <xf numFmtId="165" fontId="11" fillId="0" borderId="8" xfId="7" applyNumberFormat="1" applyFont="1" applyBorder="1" applyAlignment="1">
      <alignment vertical="center" wrapText="1"/>
    </xf>
    <xf numFmtId="0" fontId="6" fillId="4" borderId="0" xfId="0" applyFont="1" applyFill="1" applyAlignment="1">
      <alignment horizontal="left" vertical="top" wrapText="1"/>
    </xf>
    <xf numFmtId="165" fontId="4" fillId="0" borderId="0" xfId="4" applyNumberFormat="1" applyFont="1" applyAlignment="1">
      <alignment horizontal="right" vertical="center"/>
    </xf>
    <xf numFmtId="165" fontId="11" fillId="0" borderId="0" xfId="9" applyNumberFormat="1" applyFont="1" applyAlignment="1">
      <alignment horizontal="left" vertical="top" wrapText="1"/>
    </xf>
    <xf numFmtId="165" fontId="4" fillId="0" borderId="0" xfId="9" applyNumberFormat="1" applyFont="1" applyAlignment="1">
      <alignment wrapText="1"/>
    </xf>
    <xf numFmtId="165" fontId="11" fillId="0" borderId="0" xfId="0" applyNumberFormat="1" applyFont="1" applyAlignment="1">
      <alignment horizontal="left" vertical="top" wrapText="1"/>
    </xf>
    <xf numFmtId="165" fontId="6" fillId="0" borderId="0" xfId="9" applyNumberFormat="1" applyFont="1" applyAlignment="1">
      <alignment horizontal="left" vertical="top" wrapText="1" indent="1"/>
    </xf>
    <xf numFmtId="165" fontId="6" fillId="0" borderId="0" xfId="0" applyNumberFormat="1" applyFont="1" applyAlignment="1">
      <alignment horizontal="left" vertical="top"/>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5" fontId="6" fillId="0" borderId="0" xfId="0" applyNumberFormat="1" applyFont="1" applyAlignment="1">
      <alignment horizontal="left" vertical="top" wrapText="1"/>
    </xf>
    <xf numFmtId="0" fontId="4" fillId="0" borderId="0" xfId="4" applyFont="1" applyAlignment="1">
      <alignment horizontal="left" indent="1"/>
    </xf>
    <xf numFmtId="166" fontId="4" fillId="0" borderId="0" xfId="4" applyNumberFormat="1" applyFont="1" applyAlignment="1">
      <alignment horizontal="left"/>
    </xf>
    <xf numFmtId="0" fontId="4" fillId="0" borderId="8" xfId="4" applyFont="1" applyBorder="1"/>
    <xf numFmtId="165" fontId="17" fillId="0" borderId="0" xfId="5" applyNumberFormat="1" applyFont="1"/>
    <xf numFmtId="165" fontId="4" fillId="0" borderId="8" xfId="12" applyNumberFormat="1" applyFont="1" applyBorder="1" applyAlignment="1">
      <alignment horizontal="right" vertical="center"/>
    </xf>
    <xf numFmtId="165" fontId="4" fillId="3" borderId="8" xfId="12" applyNumberFormat="1" applyFont="1" applyFill="1" applyBorder="1" applyAlignment="1">
      <alignment horizontal="right" vertical="center"/>
    </xf>
    <xf numFmtId="165" fontId="4" fillId="0" borderId="0" xfId="5" applyNumberFormat="1" applyFont="1" applyAlignment="1">
      <alignment horizontal="left" vertical="center"/>
    </xf>
    <xf numFmtId="165" fontId="11" fillId="0" borderId="0" xfId="1" applyNumberFormat="1" applyFont="1" applyBorder="1" applyAlignment="1"/>
    <xf numFmtId="165" fontId="3" fillId="0" borderId="9" xfId="4" applyNumberFormat="1" applyFont="1" applyBorder="1" applyAlignment="1">
      <alignment vertical="center"/>
    </xf>
    <xf numFmtId="165" fontId="12" fillId="4" borderId="12" xfId="0" applyNumberFormat="1" applyFont="1" applyFill="1" applyBorder="1" applyAlignment="1">
      <alignment wrapText="1"/>
    </xf>
    <xf numFmtId="165" fontId="6" fillId="3" borderId="12" xfId="0" applyNumberFormat="1" applyFont="1" applyFill="1" applyBorder="1" applyAlignment="1">
      <alignment wrapText="1"/>
    </xf>
    <xf numFmtId="0" fontId="11" fillId="4" borderId="12" xfId="0" applyFont="1" applyFill="1" applyBorder="1" applyAlignment="1">
      <alignment wrapText="1"/>
    </xf>
    <xf numFmtId="165" fontId="12" fillId="4" borderId="12" xfId="0" applyNumberFormat="1" applyFont="1" applyFill="1" applyBorder="1" applyAlignment="1">
      <alignment horizontal="right" wrapText="1"/>
    </xf>
    <xf numFmtId="165" fontId="6" fillId="3" borderId="12" xfId="0" applyNumberFormat="1" applyFont="1" applyFill="1" applyBorder="1" applyAlignment="1">
      <alignment horizontal="right" wrapText="1"/>
    </xf>
    <xf numFmtId="165" fontId="6" fillId="4" borderId="12" xfId="4" applyNumberFormat="1" applyFont="1" applyFill="1" applyBorder="1" applyAlignment="1">
      <alignment horizontal="left" wrapText="1"/>
    </xf>
    <xf numFmtId="0" fontId="3" fillId="0" borderId="12" xfId="4" applyFont="1" applyBorder="1"/>
    <xf numFmtId="166" fontId="3" fillId="0" borderId="12" xfId="4" applyNumberFormat="1" applyFont="1" applyBorder="1" applyAlignment="1">
      <alignment horizontal="left"/>
    </xf>
    <xf numFmtId="165" fontId="3" fillId="0" borderId="12" xfId="3" applyNumberFormat="1" applyBorder="1" applyAlignment="1">
      <alignment horizontal="left" vertical="center" wrapText="1"/>
    </xf>
    <xf numFmtId="165" fontId="3" fillId="4" borderId="12" xfId="7" applyNumberFormat="1" applyFont="1" applyFill="1" applyBorder="1" applyAlignment="1">
      <alignment horizontal="right" vertical="center" wrapText="1"/>
    </xf>
    <xf numFmtId="165" fontId="11" fillId="0" borderId="12" xfId="3" applyNumberFormat="1" applyFont="1" applyBorder="1" applyAlignment="1">
      <alignment horizontal="left" vertical="center"/>
    </xf>
    <xf numFmtId="165" fontId="3" fillId="0" borderId="8" xfId="4" applyNumberFormat="1" applyFont="1" applyBorder="1"/>
    <xf numFmtId="165" fontId="3" fillId="0" borderId="12" xfId="4" applyNumberFormat="1" applyFont="1" applyBorder="1"/>
    <xf numFmtId="165" fontId="3" fillId="0" borderId="8" xfId="9" applyNumberFormat="1" applyFont="1" applyBorder="1" applyAlignment="1">
      <alignment horizontal="right" vertical="top"/>
    </xf>
    <xf numFmtId="165" fontId="3" fillId="3" borderId="8" xfId="9" applyNumberFormat="1" applyFont="1" applyFill="1" applyBorder="1" applyAlignment="1">
      <alignment horizontal="right" vertical="top"/>
    </xf>
    <xf numFmtId="165" fontId="3" fillId="0" borderId="12" xfId="9" applyNumberFormat="1" applyFont="1" applyBorder="1" applyAlignment="1">
      <alignment horizontal="right"/>
    </xf>
    <xf numFmtId="165" fontId="3" fillId="3" borderId="12" xfId="9" applyNumberFormat="1" applyFont="1" applyFill="1" applyBorder="1" applyAlignment="1">
      <alignment horizontal="right"/>
    </xf>
    <xf numFmtId="165" fontId="4" fillId="0" borderId="12" xfId="9" applyNumberFormat="1" applyFont="1" applyBorder="1" applyAlignment="1">
      <alignment horizontal="right" vertical="top"/>
    </xf>
    <xf numFmtId="165" fontId="3" fillId="3" borderId="12" xfId="9" applyNumberFormat="1" applyFont="1" applyFill="1" applyBorder="1" applyAlignment="1">
      <alignment horizontal="right" vertical="top"/>
    </xf>
    <xf numFmtId="165" fontId="3" fillId="0" borderId="12" xfId="9" applyNumberFormat="1" applyFont="1" applyBorder="1" applyAlignment="1">
      <alignment horizontal="left" vertical="top" wrapText="1"/>
    </xf>
    <xf numFmtId="165" fontId="11" fillId="0" borderId="12" xfId="0" applyNumberFormat="1" applyFont="1" applyBorder="1" applyAlignment="1">
      <alignment horizontal="left" vertical="center" wrapText="1"/>
    </xf>
    <xf numFmtId="165" fontId="11" fillId="0" borderId="13" xfId="9" applyNumberFormat="1" applyFont="1" applyBorder="1" applyAlignment="1">
      <alignment horizontal="left" vertical="center" wrapText="1"/>
    </xf>
    <xf numFmtId="165" fontId="11" fillId="0" borderId="14" xfId="1" applyNumberFormat="1" applyFont="1" applyBorder="1" applyAlignment="1"/>
    <xf numFmtId="165" fontId="11" fillId="3" borderId="14" xfId="1" applyNumberFormat="1" applyFont="1" applyFill="1" applyBorder="1" applyAlignment="1"/>
    <xf numFmtId="165" fontId="11" fillId="0" borderId="13" xfId="1" applyNumberFormat="1" applyFont="1" applyBorder="1" applyAlignment="1"/>
    <xf numFmtId="165" fontId="11" fillId="3" borderId="13" xfId="1" applyNumberFormat="1" applyFont="1" applyFill="1" applyBorder="1" applyAlignment="1"/>
    <xf numFmtId="165" fontId="3" fillId="3" borderId="8" xfId="2" applyNumberFormat="1" applyFont="1" applyFill="1" applyBorder="1" applyAlignment="1">
      <alignment vertical="center"/>
    </xf>
    <xf numFmtId="165" fontId="19" fillId="3" borderId="8" xfId="2" applyNumberFormat="1" applyFont="1" applyFill="1" applyBorder="1" applyAlignment="1">
      <alignment vertical="center"/>
    </xf>
    <xf numFmtId="165" fontId="3" fillId="0" borderId="8" xfId="5" applyNumberFormat="1" applyFont="1" applyBorder="1" applyAlignment="1">
      <alignment vertical="center"/>
    </xf>
    <xf numFmtId="165" fontId="4" fillId="0" borderId="8" xfId="4" applyNumberFormat="1" applyFont="1" applyBorder="1" applyAlignment="1">
      <alignment horizontal="right" vertical="center" wrapText="1"/>
    </xf>
    <xf numFmtId="165" fontId="4" fillId="0" borderId="8" xfId="4" applyNumberFormat="1" applyFont="1" applyBorder="1" applyAlignment="1">
      <alignment horizontal="right" wrapText="1"/>
    </xf>
    <xf numFmtId="165" fontId="3" fillId="0" borderId="8" xfId="4" applyNumberFormat="1" applyFont="1" applyBorder="1" applyAlignment="1">
      <alignment vertical="center"/>
    </xf>
    <xf numFmtId="165" fontId="11" fillId="0" borderId="13" xfId="9" applyNumberFormat="1" applyFont="1" applyBorder="1" applyAlignment="1">
      <alignment horizontal="left" vertical="center"/>
    </xf>
    <xf numFmtId="165" fontId="11" fillId="0" borderId="13" xfId="9" applyNumberFormat="1" applyFont="1" applyBorder="1" applyAlignment="1">
      <alignment vertical="center"/>
    </xf>
    <xf numFmtId="165" fontId="11" fillId="0" borderId="13" xfId="1" applyNumberFormat="1" applyFont="1" applyBorder="1" applyAlignment="1">
      <alignment vertical="center"/>
    </xf>
    <xf numFmtId="165" fontId="11" fillId="3" borderId="13" xfId="1" applyNumberFormat="1" applyFont="1" applyFill="1" applyBorder="1" applyAlignment="1">
      <alignment vertical="center"/>
    </xf>
    <xf numFmtId="165" fontId="11" fillId="0" borderId="14" xfId="3" applyNumberFormat="1" applyFont="1" applyBorder="1" applyAlignment="1">
      <alignment horizontal="left" vertical="center" wrapText="1"/>
    </xf>
    <xf numFmtId="165" fontId="11" fillId="0" borderId="13" xfId="7" applyNumberFormat="1" applyFont="1" applyBorder="1">
      <alignment vertical="center"/>
    </xf>
    <xf numFmtId="165" fontId="11" fillId="0" borderId="12" xfId="3" applyNumberFormat="1" applyFont="1" applyBorder="1" applyAlignment="1">
      <alignment horizontal="left" vertical="center" wrapText="1"/>
    </xf>
    <xf numFmtId="165" fontId="3" fillId="0" borderId="12" xfId="5" applyNumberFormat="1" applyFont="1" applyBorder="1" applyAlignment="1">
      <alignment horizontal="left" vertical="center" wrapText="1"/>
    </xf>
    <xf numFmtId="165" fontId="3" fillId="0" borderId="14" xfId="5" applyNumberFormat="1" applyFont="1" applyBorder="1" applyAlignment="1">
      <alignment horizontal="left" vertical="center" wrapText="1"/>
    </xf>
    <xf numFmtId="165" fontId="3" fillId="0" borderId="14" xfId="4" applyNumberFormat="1" applyFont="1" applyBorder="1"/>
    <xf numFmtId="0" fontId="11" fillId="0" borderId="0" xfId="0" applyFont="1"/>
    <xf numFmtId="0" fontId="3" fillId="0" borderId="0" xfId="4" applyFont="1" applyAlignment="1">
      <alignment horizontal="left" wrapText="1"/>
    </xf>
    <xf numFmtId="167" fontId="4" fillId="0" borderId="0" xfId="4" applyNumberFormat="1" applyFont="1" applyAlignment="1">
      <alignment horizontal="center"/>
    </xf>
    <xf numFmtId="165" fontId="13" fillId="0" borderId="4" xfId="1" applyNumberFormat="1" applyFont="1" applyFill="1" applyBorder="1" applyAlignment="1">
      <alignment vertical="center"/>
    </xf>
    <xf numFmtId="165" fontId="13" fillId="0" borderId="3" xfId="1" applyNumberFormat="1" applyFont="1" applyFill="1" applyBorder="1" applyAlignment="1">
      <alignment vertical="center"/>
    </xf>
    <xf numFmtId="165" fontId="6" fillId="0" borderId="0" xfId="2" applyNumberFormat="1" applyFont="1" applyFill="1" applyBorder="1" applyAlignment="1">
      <alignment vertical="center"/>
    </xf>
    <xf numFmtId="165" fontId="13" fillId="0" borderId="4" xfId="1" applyNumberFormat="1" applyFont="1" applyFill="1" applyBorder="1" applyAlignment="1"/>
    <xf numFmtId="165" fontId="11" fillId="0" borderId="2" xfId="1" applyNumberFormat="1" applyFont="1" applyFill="1" applyBorder="1" applyAlignment="1"/>
    <xf numFmtId="0" fontId="24" fillId="0" borderId="0" xfId="0" applyFont="1"/>
    <xf numFmtId="168" fontId="6" fillId="3" borderId="0" xfId="0" applyNumberFormat="1" applyFont="1" applyFill="1" applyAlignment="1">
      <alignment wrapText="1"/>
    </xf>
    <xf numFmtId="168" fontId="11" fillId="3" borderId="0" xfId="0" applyNumberFormat="1" applyFont="1" applyFill="1" applyAlignment="1">
      <alignment wrapText="1"/>
    </xf>
    <xf numFmtId="168" fontId="4" fillId="3" borderId="0" xfId="4" applyNumberFormat="1" applyFont="1" applyFill="1"/>
    <xf numFmtId="168" fontId="3" fillId="3" borderId="12" xfId="4" applyNumberFormat="1" applyFont="1" applyFill="1" applyBorder="1" applyAlignment="1">
      <alignment horizontal="right"/>
    </xf>
    <xf numFmtId="165" fontId="30" fillId="0" borderId="8" xfId="2" applyNumberFormat="1" applyFont="1" applyBorder="1" applyAlignment="1">
      <alignment vertical="center"/>
    </xf>
    <xf numFmtId="3" fontId="6" fillId="0" borderId="0" xfId="1" applyNumberFormat="1" applyFont="1" applyBorder="1" applyAlignment="1">
      <alignment horizontal="right" vertical="center"/>
    </xf>
    <xf numFmtId="3" fontId="6" fillId="3" borderId="0" xfId="1" applyNumberFormat="1" applyFont="1" applyFill="1" applyBorder="1" applyAlignment="1">
      <alignment horizontal="right" vertical="center"/>
    </xf>
    <xf numFmtId="164" fontId="13" fillId="0" borderId="4" xfId="1" applyNumberFormat="1" applyFont="1" applyBorder="1" applyAlignment="1">
      <alignment horizontal="right" vertical="center"/>
    </xf>
    <xf numFmtId="164" fontId="13" fillId="3" borderId="4" xfId="1" applyNumberFormat="1" applyFont="1" applyFill="1" applyBorder="1" applyAlignment="1">
      <alignment horizontal="right" vertical="center"/>
    </xf>
    <xf numFmtId="164" fontId="11" fillId="0" borderId="4" xfId="1" applyNumberFormat="1" applyFont="1" applyBorder="1" applyAlignment="1">
      <alignment horizontal="right" vertical="center"/>
    </xf>
    <xf numFmtId="164" fontId="11" fillId="3" borderId="4" xfId="1" applyNumberFormat="1" applyFont="1" applyFill="1" applyBorder="1" applyAlignment="1">
      <alignment horizontal="right" vertical="center"/>
    </xf>
    <xf numFmtId="164" fontId="11" fillId="0" borderId="2" xfId="1" applyNumberFormat="1" applyFont="1" applyBorder="1" applyAlignment="1">
      <alignment horizontal="right" vertical="center"/>
    </xf>
    <xf numFmtId="164" fontId="11" fillId="3" borderId="2" xfId="1" applyNumberFormat="1" applyFont="1" applyFill="1" applyBorder="1" applyAlignment="1">
      <alignment horizontal="right" vertical="center"/>
    </xf>
    <xf numFmtId="164" fontId="11" fillId="0" borderId="12" xfId="1" applyNumberFormat="1" applyFont="1" applyBorder="1" applyAlignment="1">
      <alignment horizontal="right" vertical="center"/>
    </xf>
    <xf numFmtId="165" fontId="6" fillId="0" borderId="0" xfId="1" applyNumberFormat="1" applyFont="1" applyBorder="1" applyAlignment="1">
      <alignment horizontal="right" vertical="center"/>
    </xf>
    <xf numFmtId="165" fontId="6" fillId="3" borderId="0" xfId="1" applyNumberFormat="1" applyFont="1" applyFill="1" applyBorder="1" applyAlignment="1">
      <alignment horizontal="right" vertical="center"/>
    </xf>
    <xf numFmtId="165" fontId="13" fillId="3" borderId="4" xfId="1" applyNumberFormat="1" applyFont="1" applyFill="1" applyBorder="1" applyAlignment="1">
      <alignment horizontal="right" vertical="center"/>
    </xf>
    <xf numFmtId="165" fontId="11" fillId="0" borderId="13" xfId="1" applyNumberFormat="1" applyFont="1" applyBorder="1" applyAlignment="1">
      <alignment horizontal="right" vertical="center"/>
    </xf>
    <xf numFmtId="165" fontId="31" fillId="3" borderId="0" xfId="1" applyNumberFormat="1" applyFont="1" applyFill="1" applyAlignment="1">
      <alignment vertical="center"/>
    </xf>
    <xf numFmtId="165" fontId="4" fillId="3" borderId="0" xfId="7" applyNumberFormat="1" applyFont="1" applyFill="1">
      <alignment vertical="center"/>
    </xf>
    <xf numFmtId="165" fontId="6" fillId="0" borderId="8" xfId="1" applyNumberFormat="1" applyFont="1" applyFill="1" applyBorder="1" applyAlignment="1">
      <alignment vertical="center"/>
    </xf>
    <xf numFmtId="165" fontId="4" fillId="3" borderId="8" xfId="7" applyNumberFormat="1" applyFont="1" applyFill="1" applyBorder="1">
      <alignment vertical="center"/>
    </xf>
    <xf numFmtId="0" fontId="23" fillId="0" borderId="0" xfId="0" applyFont="1" applyAlignment="1">
      <alignment horizontal="left" vertical="top"/>
    </xf>
    <xf numFmtId="169" fontId="4" fillId="0" borderId="0" xfId="4" applyNumberFormat="1" applyFont="1"/>
    <xf numFmtId="169" fontId="4" fillId="3" borderId="0" xfId="4" applyNumberFormat="1" applyFont="1" applyFill="1"/>
    <xf numFmtId="169" fontId="3" fillId="0" borderId="0" xfId="4" applyNumberFormat="1" applyFont="1"/>
    <xf numFmtId="169" fontId="3" fillId="3" borderId="0" xfId="4" applyNumberFormat="1" applyFont="1" applyFill="1"/>
    <xf numFmtId="169" fontId="3" fillId="0" borderId="0" xfId="4" applyNumberFormat="1" applyFont="1" applyAlignment="1">
      <alignment horizontal="right"/>
    </xf>
    <xf numFmtId="169" fontId="4" fillId="0" borderId="0" xfId="4" applyNumberFormat="1" applyFont="1" applyAlignment="1">
      <alignment horizontal="right"/>
    </xf>
    <xf numFmtId="169" fontId="3" fillId="0" borderId="12" xfId="4" applyNumberFormat="1" applyFont="1" applyBorder="1" applyAlignment="1">
      <alignment horizontal="right"/>
    </xf>
    <xf numFmtId="169" fontId="3" fillId="3" borderId="12" xfId="4" applyNumberFormat="1" applyFont="1" applyFill="1" applyBorder="1" applyAlignment="1">
      <alignment horizontal="right"/>
    </xf>
    <xf numFmtId="0" fontId="5" fillId="0" borderId="0" xfId="4" applyFont="1" applyAlignment="1">
      <alignment wrapText="1"/>
    </xf>
    <xf numFmtId="165" fontId="11" fillId="0" borderId="0" xfId="0" applyNumberFormat="1" applyFont="1" applyAlignment="1">
      <alignment horizontal="left" vertical="center" wrapText="1"/>
    </xf>
    <xf numFmtId="165" fontId="11" fillId="3" borderId="4" xfId="1" applyNumberFormat="1" applyFont="1" applyFill="1" applyBorder="1" applyAlignment="1">
      <alignment horizontal="right" vertical="center"/>
    </xf>
    <xf numFmtId="164" fontId="13" fillId="3" borderId="2" xfId="1" applyNumberFormat="1" applyFont="1" applyFill="1" applyBorder="1" applyAlignment="1">
      <alignment horizontal="right" vertical="center"/>
    </xf>
    <xf numFmtId="165" fontId="3" fillId="0" borderId="0" xfId="2" applyNumberFormat="1" applyFont="1" applyFill="1" applyBorder="1" applyAlignment="1">
      <alignment vertical="center"/>
    </xf>
    <xf numFmtId="165" fontId="30" fillId="0" borderId="0" xfId="2" applyNumberFormat="1" applyFont="1" applyFill="1" applyBorder="1" applyAlignment="1">
      <alignment vertical="center"/>
    </xf>
    <xf numFmtId="165" fontId="12" fillId="0" borderId="0" xfId="1" applyNumberFormat="1" applyFont="1" applyFill="1" applyBorder="1" applyAlignment="1">
      <alignment vertical="center"/>
    </xf>
    <xf numFmtId="165" fontId="11" fillId="0" borderId="0" xfId="1" applyNumberFormat="1" applyFont="1" applyFill="1" applyBorder="1" applyAlignment="1"/>
    <xf numFmtId="165" fontId="6" fillId="0" borderId="0" xfId="1" applyNumberFormat="1" applyFont="1" applyFill="1" applyBorder="1" applyAlignment="1"/>
    <xf numFmtId="165" fontId="11" fillId="0" borderId="3" xfId="1" applyNumberFormat="1" applyFont="1" applyFill="1" applyBorder="1" applyAlignment="1">
      <alignment horizontal="right" vertical="center"/>
    </xf>
    <xf numFmtId="164" fontId="11" fillId="0" borderId="0" xfId="1" applyNumberFormat="1" applyFont="1" applyFill="1" applyBorder="1" applyAlignment="1">
      <alignment horizontal="right" vertical="center"/>
    </xf>
    <xf numFmtId="164" fontId="13" fillId="0" borderId="2" xfId="1" applyNumberFormat="1" applyFont="1" applyBorder="1" applyAlignment="1">
      <alignment horizontal="right" vertical="center"/>
    </xf>
    <xf numFmtId="0" fontId="6" fillId="4" borderId="0" xfId="0" applyFont="1" applyFill="1" applyAlignment="1">
      <alignment horizontal="left" vertical="top" wrapText="1"/>
    </xf>
    <xf numFmtId="0" fontId="27" fillId="4" borderId="0" xfId="0" applyFont="1" applyFill="1" applyAlignment="1">
      <alignment horizontal="left" vertical="top" wrapText="1" readingOrder="1"/>
    </xf>
    <xf numFmtId="0" fontId="6" fillId="0" borderId="0" xfId="0" applyFont="1" applyAlignment="1">
      <alignment horizontal="left" vertical="top" wrapText="1"/>
    </xf>
    <xf numFmtId="0" fontId="3" fillId="0" borderId="12" xfId="4" applyFont="1" applyBorder="1" applyAlignment="1">
      <alignment horizontal="left" vertical="center" wrapText="1"/>
    </xf>
    <xf numFmtId="0" fontId="0" fillId="0" borderId="12" xfId="0" applyBorder="1"/>
    <xf numFmtId="0" fontId="26" fillId="0" borderId="0" xfId="0" applyFont="1" applyAlignment="1">
      <alignment horizontal="left" wrapText="1"/>
    </xf>
    <xf numFmtId="0" fontId="26" fillId="0" borderId="0" xfId="0" applyFont="1" applyAlignment="1">
      <alignment horizontal="justify"/>
    </xf>
    <xf numFmtId="0" fontId="0" fillId="0" borderId="0" xfId="0"/>
    <xf numFmtId="0" fontId="4" fillId="0" borderId="0" xfId="0" applyFont="1" applyAlignment="1">
      <alignment horizontal="left"/>
    </xf>
    <xf numFmtId="165" fontId="10" fillId="0" borderId="0" xfId="4" applyNumberFormat="1" applyFont="1" applyAlignment="1">
      <alignment horizontal="left" vertical="top" wrapText="1"/>
    </xf>
    <xf numFmtId="165" fontId="11" fillId="0" borderId="9" xfId="7" applyNumberFormat="1" applyFont="1" applyBorder="1" applyAlignment="1">
      <alignment horizontal="left" vertical="center" wrapText="1"/>
    </xf>
    <xf numFmtId="165" fontId="3" fillId="3" borderId="9" xfId="3" applyNumberFormat="1" applyFill="1" applyBorder="1" applyAlignment="1">
      <alignment horizontal="left" vertical="center" wrapText="1"/>
    </xf>
    <xf numFmtId="165" fontId="3" fillId="3" borderId="8" xfId="7" applyNumberFormat="1" applyFont="1" applyFill="1" applyBorder="1" applyAlignment="1">
      <alignment horizontal="left" vertical="center" wrapText="1"/>
    </xf>
    <xf numFmtId="165" fontId="6" fillId="4" borderId="0" xfId="0" applyNumberFormat="1" applyFont="1" applyFill="1" applyAlignment="1">
      <alignment horizontal="left" vertical="top" wrapText="1"/>
    </xf>
    <xf numFmtId="165" fontId="6" fillId="0" borderId="0" xfId="0" applyNumberFormat="1" applyFont="1" applyAlignment="1">
      <alignment horizontal="left" vertical="top" wrapText="1"/>
    </xf>
    <xf numFmtId="165" fontId="11" fillId="0" borderId="0" xfId="9" applyNumberFormat="1" applyFont="1" applyAlignment="1">
      <alignment horizontal="left" vertical="center" wrapText="1"/>
    </xf>
    <xf numFmtId="0" fontId="23" fillId="0" borderId="0" xfId="0" applyFont="1" applyAlignment="1">
      <alignment horizontal="justify"/>
    </xf>
    <xf numFmtId="165" fontId="6" fillId="0" borderId="0" xfId="9" applyNumberFormat="1" applyFont="1" applyAlignment="1">
      <alignment horizontal="left" vertical="center"/>
    </xf>
    <xf numFmtId="165" fontId="11" fillId="0" borderId="0" xfId="9" applyNumberFormat="1" applyFont="1" applyAlignment="1">
      <alignment horizontal="left" vertical="center"/>
    </xf>
    <xf numFmtId="0" fontId="23" fillId="0" borderId="0" xfId="0" applyFont="1" applyAlignment="1">
      <alignment horizontal="left"/>
    </xf>
    <xf numFmtId="165" fontId="4" fillId="4" borderId="0" xfId="5" applyNumberFormat="1" applyFont="1" applyFill="1" applyAlignment="1">
      <alignment horizontal="left" vertical="top" wrapText="1"/>
    </xf>
    <xf numFmtId="165" fontId="4" fillId="0" borderId="0" xfId="5" quotePrefix="1" applyNumberFormat="1" applyFont="1" applyAlignment="1">
      <alignment horizontal="left" vertical="top"/>
    </xf>
    <xf numFmtId="165" fontId="3" fillId="0" borderId="12" xfId="4" applyNumberFormat="1" applyFont="1" applyBorder="1" applyAlignment="1">
      <alignment horizontal="center"/>
    </xf>
    <xf numFmtId="0" fontId="23" fillId="0" borderId="0" xfId="0" applyFont="1" applyAlignment="1">
      <alignment horizontal="left" vertical="top" wrapText="1"/>
    </xf>
    <xf numFmtId="165" fontId="11" fillId="0" borderId="0" xfId="9" applyNumberFormat="1" applyFont="1" applyAlignment="1">
      <alignment horizontal="left" vertical="top" wrapText="1"/>
    </xf>
    <xf numFmtId="165" fontId="6" fillId="0" borderId="0" xfId="9" applyNumberFormat="1" applyFont="1" applyAlignment="1">
      <alignment horizontal="left" vertical="top"/>
    </xf>
    <xf numFmtId="165" fontId="6" fillId="0" borderId="0" xfId="9" applyNumberFormat="1" applyFont="1" applyAlignment="1">
      <alignment horizontal="left" vertical="center" wrapText="1"/>
    </xf>
    <xf numFmtId="0" fontId="23" fillId="4" borderId="0" xfId="0" applyFont="1" applyFill="1" applyAlignment="1">
      <alignment horizontal="left"/>
    </xf>
    <xf numFmtId="0" fontId="23" fillId="0" borderId="0" xfId="0" applyFont="1" applyAlignment="1">
      <alignment horizontal="left" vertical="top"/>
    </xf>
  </cellXfs>
  <cellStyles count="14">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2"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1E"/>
      <color rgb="FFE6E6E6"/>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absolute">
    <xdr:from>
      <xdr:col>0</xdr:col>
      <xdr:colOff>113715</xdr:colOff>
      <xdr:row>9</xdr:row>
      <xdr:rowOff>18055</xdr:rowOff>
    </xdr:from>
    <xdr:to>
      <xdr:col>8</xdr:col>
      <xdr:colOff>348</xdr:colOff>
      <xdr:row>15</xdr:row>
      <xdr:rowOff>17318</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113715" y="1496855"/>
          <a:ext cx="4921028" cy="83244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Department of Parliamentary Services</a:t>
          </a:r>
          <a:br>
            <a:rPr lang="en-AU" sz="800" b="0" i="0" u="none" strike="noStrike" baseline="0">
              <a:solidFill>
                <a:srgbClr val="000000"/>
              </a:solidFill>
              <a:latin typeface="Arial"/>
              <a:cs typeface="Arial"/>
            </a:rPr>
          </a:br>
          <a:endParaRPr lang="en-AU" sz="8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Secretary: Rob Stefanic</a:t>
          </a:r>
        </a:p>
        <a:p>
          <a:pPr algn="ctr" rtl="0">
            <a:defRPr sz="1000"/>
          </a:pPr>
          <a:r>
            <a:rPr lang="en-AU" sz="800" b="0" i="0" u="none" strike="noStrike" baseline="0">
              <a:solidFill>
                <a:srgbClr val="000000"/>
              </a:solidFill>
              <a:latin typeface="Arial"/>
              <a:cs typeface="Arial"/>
            </a:rPr>
            <a:t>Outcome:  </a:t>
          </a:r>
          <a:br>
            <a:rPr lang="en-AU" sz="800" b="0" i="0" u="none" strike="noStrike" baseline="0">
              <a:solidFill>
                <a:srgbClr val="000000"/>
              </a:solidFill>
              <a:latin typeface="Arial"/>
              <a:cs typeface="Arial"/>
            </a:rPr>
          </a:br>
          <a:r>
            <a:rPr lang="en-AU" sz="800" b="0" i="0" u="none" strike="noStrike" baseline="0">
              <a:solidFill>
                <a:srgbClr val="000000"/>
              </a:solidFill>
              <a:latin typeface="Arial"/>
              <a:cs typeface="Arial"/>
            </a:rPr>
            <a:t>Support the functions of Parliament and parliamentarians through the provision of professional services, advice, and facilities, maintain Australian Parliament House and engage with the community</a:t>
          </a:r>
        </a:p>
      </xdr:txBody>
    </xdr:sp>
    <xdr:clientData/>
  </xdr:twoCellAnchor>
  <xdr:twoCellAnchor editAs="absolute">
    <xdr:from>
      <xdr:col>0</xdr:col>
      <xdr:colOff>111589</xdr:colOff>
      <xdr:row>4</xdr:row>
      <xdr:rowOff>16849</xdr:rowOff>
    </xdr:from>
    <xdr:to>
      <xdr:col>3</xdr:col>
      <xdr:colOff>324848</xdr:colOff>
      <xdr:row>5</xdr:row>
      <xdr:rowOff>97329</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111589" y="625929"/>
          <a:ext cx="2105790" cy="274617"/>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President of the Senate</a:t>
          </a:r>
        </a:p>
        <a:p>
          <a:pPr algn="ctr" rtl="0">
            <a:defRPr sz="1000"/>
          </a:pPr>
          <a:r>
            <a:rPr lang="en-AU" sz="800" b="0" i="0" u="none" strike="noStrike" baseline="0">
              <a:solidFill>
                <a:srgbClr val="000000"/>
              </a:solidFill>
              <a:latin typeface="Arial"/>
              <a:cs typeface="Arial"/>
            </a:rPr>
            <a:t>Senator the Hon Sue Lines</a:t>
          </a:r>
        </a:p>
      </xdr:txBody>
    </xdr:sp>
    <xdr:clientData/>
  </xdr:twoCellAnchor>
  <xdr:twoCellAnchor editAs="absolute">
    <xdr:from>
      <xdr:col>4</xdr:col>
      <xdr:colOff>437853</xdr:colOff>
      <xdr:row>4</xdr:row>
      <xdr:rowOff>17714</xdr:rowOff>
    </xdr:from>
    <xdr:to>
      <xdr:col>7</xdr:col>
      <xdr:colOff>607176</xdr:colOff>
      <xdr:row>5</xdr:row>
      <xdr:rowOff>97177</xdr:rowOff>
    </xdr:to>
    <xdr:sp macro="" textlink="">
      <xdr:nvSpPr>
        <xdr:cNvPr id="7" name="Text Box 8">
          <a:extLst>
            <a:ext uri="{FF2B5EF4-FFF2-40B4-BE49-F238E27FC236}">
              <a16:creationId xmlns:a16="http://schemas.microsoft.com/office/drawing/2014/main" id="{00000000-0008-0000-0000-000007000000}"/>
            </a:ext>
          </a:extLst>
        </xdr:cNvPr>
        <xdr:cNvSpPr txBox="1">
          <a:spLocks noChangeArrowheads="1"/>
        </xdr:cNvSpPr>
      </xdr:nvSpPr>
      <xdr:spPr bwMode="auto">
        <a:xfrm>
          <a:off x="2962498" y="628699"/>
          <a:ext cx="2069473" cy="26979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Speaker of the House of Representatives</a:t>
          </a:r>
        </a:p>
        <a:p>
          <a:pPr algn="ctr" rtl="0">
            <a:defRPr sz="1000"/>
          </a:pPr>
          <a:r>
            <a:rPr lang="en-AU" sz="800" b="0" i="0" u="none" strike="noStrike" baseline="0">
              <a:solidFill>
                <a:srgbClr val="000000"/>
              </a:solidFill>
              <a:latin typeface="Arial"/>
              <a:cs typeface="Arial"/>
            </a:rPr>
            <a:t>The Hon Milton Dick MP</a:t>
          </a:r>
        </a:p>
      </xdr:txBody>
    </xdr:sp>
    <xdr:clientData/>
  </xdr:twoCellAnchor>
  <xdr:twoCellAnchor>
    <xdr:from>
      <xdr:col>1</xdr:col>
      <xdr:colOff>244187</xdr:colOff>
      <xdr:row>30</xdr:row>
      <xdr:rowOff>121053</xdr:rowOff>
    </xdr:from>
    <xdr:to>
      <xdr:col>5</xdr:col>
      <xdr:colOff>575657</xdr:colOff>
      <xdr:row>38</xdr:row>
      <xdr:rowOff>143914</xdr:rowOff>
    </xdr:to>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876301" y="5030758"/>
          <a:ext cx="2859924" cy="140831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All Commonwealth</a:t>
          </a:r>
          <a:r>
            <a:rPr lang="en-AU" sz="1100" baseline="0"/>
            <a:t> entities in the portfolio should be included in this diagram. Where some of these entities do not receive annual appropriations or other government funding, this should be at least footnoted. </a:t>
          </a:r>
          <a:endParaRPr lang="en-AU" sz="1100"/>
        </a:p>
      </xdr:txBody>
    </xdr:sp>
    <xdr:clientData/>
  </xdr:twoCellAnchor>
  <xdr:twoCellAnchor editAs="oneCell">
    <xdr:from>
      <xdr:col>16</xdr:col>
      <xdr:colOff>0</xdr:colOff>
      <xdr:row>22</xdr:row>
      <xdr:rowOff>0</xdr:rowOff>
    </xdr:from>
    <xdr:to>
      <xdr:col>16</xdr:col>
      <xdr:colOff>304800</xdr:colOff>
      <xdr:row>23</xdr:row>
      <xdr:rowOff>125730</xdr:rowOff>
    </xdr:to>
    <xdr:sp macro="" textlink="">
      <xdr:nvSpPr>
        <xdr:cNvPr id="1025" name="AutoShape 1">
          <a:extLst>
            <a:ext uri="{FF2B5EF4-FFF2-40B4-BE49-F238E27FC236}">
              <a16:creationId xmlns:a16="http://schemas.microsoft.com/office/drawing/2014/main" id="{11649325-D563-466F-081A-6178CED97803}"/>
            </a:ext>
          </a:extLst>
        </xdr:cNvPr>
        <xdr:cNvSpPr>
          <a:spLocks noChangeAspect="1" noChangeArrowheads="1"/>
        </xdr:cNvSpPr>
      </xdr:nvSpPr>
      <xdr:spPr bwMode="auto">
        <a:xfrm>
          <a:off x="9997440" y="34061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3"/>
  <sheetViews>
    <sheetView showGridLines="0" tabSelected="1" zoomScale="110" zoomScaleNormal="110" zoomScaleSheetLayoutView="100" workbookViewId="0">
      <selection activeCell="J9" sqref="J9"/>
    </sheetView>
  </sheetViews>
  <sheetFormatPr defaultColWidth="9.140625" defaultRowHeight="12.75" x14ac:dyDescent="0.2"/>
  <cols>
    <col min="1" max="16384" width="9.140625" style="1"/>
  </cols>
  <sheetData>
    <row r="1" spans="1:1" ht="7.35" customHeight="1" x14ac:dyDescent="0.2"/>
    <row r="2" spans="1:1" x14ac:dyDescent="0.2">
      <c r="A2" s="286" t="s">
        <v>0</v>
      </c>
    </row>
    <row r="10" spans="1:1" ht="4.7" customHeight="1" x14ac:dyDescent="0.2"/>
    <row r="12" spans="1:1" ht="6.4" customHeight="1" x14ac:dyDescent="0.2"/>
    <row r="23" spans="17:17" ht="15" x14ac:dyDescent="0.25">
      <c r="Q23"/>
    </row>
  </sheetData>
  <phoneticPr fontId="17" type="noConversion"/>
  <pageMargins left="0.70866141732283472" right="0.70866141732283472" top="0.74803149606299213" bottom="0.74803149606299213" header="0.31496062992125984" footer="0.31496062992125984"/>
  <pageSetup paperSize="9" scale="92" fitToHeight="99" orientation="portrait" r:id="rId1"/>
  <headerFooter>
    <oddHeader>&amp;L&amp;A&amp;C&amp;"Calibri"&amp;12&amp;KFF0000OFFICIAL&amp;1#</oddHeader>
    <oddFooter>&amp;R&amp;P of &amp;N&amp;C&amp;1#&amp;"Calibri"&amp;12&amp;KFF0000OFFICIAL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E30"/>
  <sheetViews>
    <sheetView showGridLines="0" zoomScale="110" zoomScaleNormal="110" zoomScaleSheetLayoutView="100" workbookViewId="0"/>
  </sheetViews>
  <sheetFormatPr defaultColWidth="9.140625" defaultRowHeight="12.75" x14ac:dyDescent="0.2"/>
  <cols>
    <col min="1" max="1" width="32.7109375" style="47" customWidth="1"/>
    <col min="2" max="5" width="8.7109375" style="47" customWidth="1"/>
    <col min="6" max="16384" width="9.140625" style="47"/>
  </cols>
  <sheetData>
    <row r="1" spans="1:5" s="34" customFormat="1" ht="11.25" x14ac:dyDescent="0.2">
      <c r="A1" s="41" t="s">
        <v>177</v>
      </c>
      <c r="E1" s="16"/>
    </row>
    <row r="2" spans="1:5" x14ac:dyDescent="0.2">
      <c r="A2" s="34"/>
      <c r="B2" s="34"/>
      <c r="C2" s="34"/>
      <c r="D2" s="34"/>
      <c r="E2" s="16"/>
    </row>
    <row r="3" spans="1:5" s="50" customFormat="1" x14ac:dyDescent="0.2">
      <c r="A3" s="33"/>
      <c r="B3" s="352"/>
      <c r="C3" s="352"/>
      <c r="D3" s="352"/>
      <c r="E3" s="352"/>
    </row>
    <row r="4" spans="1:5" s="187" customFormat="1" ht="56.25" x14ac:dyDescent="0.25">
      <c r="A4" s="199"/>
      <c r="B4" s="265" t="s">
        <v>179</v>
      </c>
      <c r="C4" s="265" t="s">
        <v>180</v>
      </c>
      <c r="D4" s="265" t="s">
        <v>182</v>
      </c>
      <c r="E4" s="265" t="s">
        <v>183</v>
      </c>
    </row>
    <row r="5" spans="1:5" s="12" customFormat="1" ht="11.25" x14ac:dyDescent="0.2">
      <c r="A5" s="48" t="s">
        <v>184</v>
      </c>
      <c r="B5" s="34"/>
      <c r="C5" s="34"/>
      <c r="D5" s="34"/>
      <c r="E5" s="16"/>
    </row>
    <row r="6" spans="1:5" s="12" customFormat="1" ht="11.25" x14ac:dyDescent="0.2">
      <c r="A6" s="153" t="s">
        <v>185</v>
      </c>
      <c r="B6" s="22">
        <v>0</v>
      </c>
      <c r="C6" s="22">
        <v>81146</v>
      </c>
      <c r="D6" s="22">
        <v>124679</v>
      </c>
      <c r="E6" s="218">
        <f>SUM(B6:D6)</f>
        <v>205825</v>
      </c>
    </row>
    <row r="7" spans="1:5" s="12" customFormat="1" ht="11.25" x14ac:dyDescent="0.15">
      <c r="A7" s="225" t="s">
        <v>186</v>
      </c>
      <c r="B7" s="22">
        <v>10180</v>
      </c>
      <c r="C7" s="22">
        <v>167</v>
      </c>
      <c r="D7" s="22">
        <v>0</v>
      </c>
      <c r="E7" s="218">
        <f>SUM(B7:D7)</f>
        <v>10347</v>
      </c>
    </row>
    <row r="8" spans="1:5" s="12" customFormat="1" ht="22.5" x14ac:dyDescent="0.2">
      <c r="A8" s="153" t="s">
        <v>187</v>
      </c>
      <c r="B8" s="22">
        <v>0</v>
      </c>
      <c r="C8" s="22">
        <v>-35381</v>
      </c>
      <c r="D8" s="22">
        <v>-77176</v>
      </c>
      <c r="E8" s="218">
        <f>SUM(B8:D8)</f>
        <v>-112557</v>
      </c>
    </row>
    <row r="9" spans="1:5" s="12" customFormat="1" ht="22.5" x14ac:dyDescent="0.15">
      <c r="A9" s="196" t="s">
        <v>201</v>
      </c>
      <c r="B9" s="22">
        <v>-3466</v>
      </c>
      <c r="C9" s="22">
        <v>-127</v>
      </c>
      <c r="D9" s="22">
        <v>0</v>
      </c>
      <c r="E9" s="218">
        <f>SUM(B9:D9)</f>
        <v>-3593</v>
      </c>
    </row>
    <row r="10" spans="1:5" s="23" customFormat="1" ht="11.25" x14ac:dyDescent="0.2">
      <c r="A10" s="48" t="s">
        <v>188</v>
      </c>
      <c r="B10" s="267">
        <f t="shared" ref="B10:E10" si="0">SUM(B6:B9)</f>
        <v>6714</v>
      </c>
      <c r="C10" s="267">
        <f t="shared" si="0"/>
        <v>45805</v>
      </c>
      <c r="D10" s="267">
        <f t="shared" si="0"/>
        <v>47503</v>
      </c>
      <c r="E10" s="267">
        <f t="shared" si="0"/>
        <v>100022</v>
      </c>
    </row>
    <row r="11" spans="1:5" s="12" customFormat="1" ht="11.25" x14ac:dyDescent="0.2">
      <c r="A11" s="49" t="s">
        <v>189</v>
      </c>
      <c r="B11" s="22"/>
      <c r="C11" s="22"/>
      <c r="D11" s="22"/>
      <c r="E11" s="218"/>
    </row>
    <row r="12" spans="1:5" s="12" customFormat="1" ht="22.5" x14ac:dyDescent="0.2">
      <c r="A12" s="200" t="s">
        <v>190</v>
      </c>
      <c r="B12" s="22"/>
      <c r="C12" s="22"/>
      <c r="D12" s="22"/>
      <c r="E12" s="218"/>
    </row>
    <row r="13" spans="1:5" s="12" customFormat="1" ht="22.5" x14ac:dyDescent="0.2">
      <c r="A13" s="153" t="s">
        <v>231</v>
      </c>
      <c r="B13" s="22">
        <v>124</v>
      </c>
      <c r="C13" s="22">
        <v>12757</v>
      </c>
      <c r="D13" s="22">
        <v>10530</v>
      </c>
      <c r="E13" s="218">
        <f>SUM(B13:D13)</f>
        <v>23411</v>
      </c>
    </row>
    <row r="14" spans="1:5" s="12" customFormat="1" ht="22.5" x14ac:dyDescent="0.15">
      <c r="A14" s="196" t="s">
        <v>192</v>
      </c>
      <c r="B14" s="22">
        <v>41094</v>
      </c>
      <c r="C14" s="22">
        <v>70</v>
      </c>
      <c r="D14" s="22">
        <v>0</v>
      </c>
      <c r="E14" s="218">
        <f>SUM(B14:D14)</f>
        <v>41164</v>
      </c>
    </row>
    <row r="15" spans="1:5" s="12" customFormat="1" ht="22.5" x14ac:dyDescent="0.2">
      <c r="A15" s="153" t="s">
        <v>241</v>
      </c>
      <c r="B15" s="22">
        <v>5941</v>
      </c>
      <c r="C15" s="22">
        <v>8406</v>
      </c>
      <c r="D15" s="22"/>
      <c r="E15" s="218">
        <f>SUM(B15:D15)</f>
        <v>14347</v>
      </c>
    </row>
    <row r="16" spans="1:5" s="12" customFormat="1" ht="11.25" x14ac:dyDescent="0.2">
      <c r="A16" s="200" t="s">
        <v>193</v>
      </c>
      <c r="B16" s="235">
        <f>SUM(B13:B15)</f>
        <v>47159</v>
      </c>
      <c r="C16" s="235">
        <f>SUM(C13:C15)</f>
        <v>21233</v>
      </c>
      <c r="D16" s="235">
        <f>SUM(D13:D15)</f>
        <v>10530</v>
      </c>
      <c r="E16" s="235">
        <f>SUM(E13:E15)</f>
        <v>78922</v>
      </c>
    </row>
    <row r="17" spans="1:5" s="12" customFormat="1" ht="11.25" x14ac:dyDescent="0.2">
      <c r="A17" s="200" t="s">
        <v>194</v>
      </c>
      <c r="B17" s="235"/>
      <c r="C17" s="235"/>
      <c r="D17" s="235"/>
      <c r="E17" s="235"/>
    </row>
    <row r="18" spans="1:5" s="12" customFormat="1" ht="11.25" x14ac:dyDescent="0.2">
      <c r="A18" s="153" t="s">
        <v>195</v>
      </c>
      <c r="B18" s="22">
        <v>-446</v>
      </c>
      <c r="C18" s="22">
        <v>-11798</v>
      </c>
      <c r="D18" s="22">
        <v>-11883</v>
      </c>
      <c r="E18" s="22">
        <f>SUM(B18:D18)</f>
        <v>-24127</v>
      </c>
    </row>
    <row r="19" spans="1:5" s="12" customFormat="1" ht="18" customHeight="1" x14ac:dyDescent="0.15">
      <c r="A19" s="196" t="s">
        <v>196</v>
      </c>
      <c r="B19" s="22">
        <v>-3316</v>
      </c>
      <c r="C19" s="22">
        <v>-71</v>
      </c>
      <c r="D19" s="22">
        <v>0</v>
      </c>
      <c r="E19" s="22">
        <f>SUM(B19:D19)</f>
        <v>-3387</v>
      </c>
    </row>
    <row r="20" spans="1:5" s="12" customFormat="1" ht="11.25" x14ac:dyDescent="0.2">
      <c r="A20" s="200" t="s">
        <v>197</v>
      </c>
      <c r="B20" s="267">
        <f>SUM(B18:B19)</f>
        <v>-3762</v>
      </c>
      <c r="C20" s="267">
        <f>SUM(C18:C19)</f>
        <v>-11869</v>
      </c>
      <c r="D20" s="267">
        <f>SUM(D18:D19)</f>
        <v>-11883</v>
      </c>
      <c r="E20" s="267">
        <f>SUM(E18:E19)</f>
        <v>-27514</v>
      </c>
    </row>
    <row r="21" spans="1:5" s="12" customFormat="1" ht="11.25" x14ac:dyDescent="0.2">
      <c r="A21" s="48" t="s">
        <v>198</v>
      </c>
      <c r="B21" s="22"/>
      <c r="C21" s="22"/>
      <c r="D21" s="22"/>
      <c r="E21" s="218"/>
    </row>
    <row r="22" spans="1:5" s="23" customFormat="1" ht="11.25" x14ac:dyDescent="0.15">
      <c r="A22" s="196" t="s">
        <v>199</v>
      </c>
      <c r="B22" s="22">
        <f>B6+B13+B15</f>
        <v>6065</v>
      </c>
      <c r="C22" s="22">
        <f t="shared" ref="C22:E22" si="1">C6+C13+C15</f>
        <v>102309</v>
      </c>
      <c r="D22" s="22">
        <f t="shared" si="1"/>
        <v>135209</v>
      </c>
      <c r="E22" s="22">
        <f t="shared" si="1"/>
        <v>243583</v>
      </c>
    </row>
    <row r="23" spans="1:5" s="23" customFormat="1" ht="11.25" x14ac:dyDescent="0.15">
      <c r="A23" s="196" t="s">
        <v>186</v>
      </c>
      <c r="B23" s="22">
        <f>B7+B14</f>
        <v>51274</v>
      </c>
      <c r="C23" s="22">
        <f t="shared" ref="C23:D23" si="2">C7+C14</f>
        <v>237</v>
      </c>
      <c r="D23" s="22">
        <f t="shared" si="2"/>
        <v>0</v>
      </c>
      <c r="E23" s="22">
        <f>SUM(B23:D23)</f>
        <v>51511</v>
      </c>
    </row>
    <row r="24" spans="1:5" s="12" customFormat="1" ht="22.5" x14ac:dyDescent="0.15">
      <c r="A24" s="196" t="s">
        <v>200</v>
      </c>
      <c r="B24" s="22">
        <f t="shared" ref="B24:D25" si="3">B8+B18</f>
        <v>-446</v>
      </c>
      <c r="C24" s="22">
        <f t="shared" si="3"/>
        <v>-47179</v>
      </c>
      <c r="D24" s="22">
        <f t="shared" si="3"/>
        <v>-89059</v>
      </c>
      <c r="E24" s="22">
        <f>SUM(B24:D24)</f>
        <v>-136684</v>
      </c>
    </row>
    <row r="25" spans="1:5" s="12" customFormat="1" ht="22.5" x14ac:dyDescent="0.15">
      <c r="A25" s="196" t="s">
        <v>201</v>
      </c>
      <c r="B25" s="22">
        <f t="shared" si="3"/>
        <v>-6782</v>
      </c>
      <c r="C25" s="22">
        <f t="shared" si="3"/>
        <v>-198</v>
      </c>
      <c r="D25" s="22">
        <f t="shared" si="3"/>
        <v>0</v>
      </c>
      <c r="E25" s="22">
        <f>SUM(B25:D25)</f>
        <v>-6980</v>
      </c>
    </row>
    <row r="26" spans="1:5" s="12" customFormat="1" ht="11.25" x14ac:dyDescent="0.2">
      <c r="A26" s="248" t="s">
        <v>202</v>
      </c>
      <c r="B26" s="267">
        <f t="shared" ref="B26:D26" si="4">SUM(B22:B25)</f>
        <v>50111</v>
      </c>
      <c r="C26" s="267">
        <f t="shared" si="4"/>
        <v>55169</v>
      </c>
      <c r="D26" s="267">
        <f t="shared" si="4"/>
        <v>46150</v>
      </c>
      <c r="E26" s="267">
        <f>SUM(E22:E25)</f>
        <v>151430</v>
      </c>
    </row>
    <row r="27" spans="1:5" s="12" customFormat="1" ht="11.25" x14ac:dyDescent="0.2">
      <c r="A27" s="33"/>
      <c r="B27" s="33"/>
      <c r="C27" s="33"/>
      <c r="D27" s="33"/>
      <c r="E27" s="33"/>
    </row>
    <row r="28" spans="1:5" s="12" customFormat="1" ht="11.25" x14ac:dyDescent="0.2">
      <c r="A28" s="349" t="s">
        <v>74</v>
      </c>
      <c r="B28" s="349"/>
      <c r="C28" s="349"/>
      <c r="D28" s="349"/>
      <c r="E28" s="349"/>
    </row>
    <row r="29" spans="1:5" s="12" customFormat="1" ht="11.25" x14ac:dyDescent="0.2">
      <c r="A29" s="121"/>
      <c r="B29" s="121"/>
      <c r="C29" s="121"/>
      <c r="D29" s="121"/>
      <c r="E29" s="121"/>
    </row>
    <row r="30" spans="1:5" s="12" customFormat="1" ht="49.15" customHeight="1" x14ac:dyDescent="0.15">
      <c r="A30" s="353" t="s">
        <v>243</v>
      </c>
      <c r="B30" s="353"/>
      <c r="C30" s="353"/>
      <c r="D30" s="353"/>
      <c r="E30" s="353"/>
    </row>
  </sheetData>
  <mergeCells count="3">
    <mergeCell ref="A28:E28"/>
    <mergeCell ref="B3:E3"/>
    <mergeCell ref="A30:E30"/>
  </mergeCells>
  <pageMargins left="0.70866141732283472" right="0.70866141732283472" top="0.74803149606299213" bottom="0.74803149606299213" header="0.31496062992125984" footer="0.31496062992125984"/>
  <pageSetup paperSize="9" orientation="portrait" r:id="rId1"/>
  <headerFooter>
    <oddHeader>&amp;L&amp;A&amp;C&amp;"Calibri"&amp;12&amp;KFF0000OFFICIAL&amp;1#</oddHeader>
    <oddFooter>&amp;R&amp;P of &amp;N&amp;C&amp;1#&amp;"Calibri"&amp;12&amp;KFF0000OFFICIAL</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pageSetUpPr fitToPage="1"/>
  </sheetPr>
  <dimension ref="A1:F16"/>
  <sheetViews>
    <sheetView showGridLines="0" zoomScale="110" zoomScaleNormal="110" zoomScaleSheetLayoutView="100" workbookViewId="0">
      <selection sqref="A1:F1"/>
    </sheetView>
  </sheetViews>
  <sheetFormatPr defaultColWidth="8" defaultRowHeight="12" customHeight="1" x14ac:dyDescent="0.25"/>
  <cols>
    <col min="1" max="1" width="30.7109375" style="36" customWidth="1"/>
    <col min="2" max="6" width="8.28515625" style="36" customWidth="1"/>
    <col min="7" max="16384" width="8" style="36"/>
  </cols>
  <sheetData>
    <row r="1" spans="1:6" ht="22.7" customHeight="1" x14ac:dyDescent="0.25">
      <c r="A1" s="354" t="s">
        <v>203</v>
      </c>
      <c r="B1" s="354"/>
      <c r="C1" s="354"/>
      <c r="D1" s="354"/>
      <c r="E1" s="354"/>
      <c r="F1" s="354"/>
    </row>
    <row r="2" spans="1:6" ht="12" customHeight="1" x14ac:dyDescent="0.25">
      <c r="A2" s="37"/>
    </row>
    <row r="3" spans="1:6" ht="45" x14ac:dyDescent="0.25">
      <c r="A3" s="84"/>
      <c r="B3" s="197" t="s">
        <v>2</v>
      </c>
      <c r="C3" s="198" t="s">
        <v>37</v>
      </c>
      <c r="D3" s="197" t="s">
        <v>38</v>
      </c>
      <c r="E3" s="197" t="s">
        <v>39</v>
      </c>
      <c r="F3" s="197" t="s">
        <v>40</v>
      </c>
    </row>
    <row r="4" spans="1:6" ht="11.25" customHeight="1" x14ac:dyDescent="0.25">
      <c r="A4" s="40" t="s">
        <v>62</v>
      </c>
      <c r="B4" s="17"/>
      <c r="C4" s="18"/>
      <c r="D4" s="17"/>
      <c r="E4" s="17"/>
      <c r="F4" s="17"/>
    </row>
    <row r="5" spans="1:6" ht="11.25" customHeight="1" x14ac:dyDescent="0.25">
      <c r="A5" s="62" t="s">
        <v>64</v>
      </c>
      <c r="B5" s="17">
        <v>5633</v>
      </c>
      <c r="C5" s="18">
        <v>6040</v>
      </c>
      <c r="D5" s="17">
        <v>6432</v>
      </c>
      <c r="E5" s="17">
        <v>6525</v>
      </c>
      <c r="F5" s="17">
        <v>6662</v>
      </c>
    </row>
    <row r="6" spans="1:6" ht="11.25" customHeight="1" x14ac:dyDescent="0.25">
      <c r="A6" s="51" t="s">
        <v>78</v>
      </c>
      <c r="B6" s="17">
        <v>50328</v>
      </c>
      <c r="C6" s="18">
        <v>50328</v>
      </c>
      <c r="D6" s="17">
        <v>50328</v>
      </c>
      <c r="E6" s="17">
        <v>50328</v>
      </c>
      <c r="F6" s="17">
        <v>50328</v>
      </c>
    </row>
    <row r="7" spans="1:6" ht="22.5" x14ac:dyDescent="0.2">
      <c r="A7" s="73" t="s">
        <v>204</v>
      </c>
      <c r="B7" s="201">
        <f>SUM(B5:B6)</f>
        <v>55961</v>
      </c>
      <c r="C7" s="202">
        <f>SUM(C5:C6)</f>
        <v>56368</v>
      </c>
      <c r="D7" s="201">
        <f>SUM(D5:D6)</f>
        <v>56760</v>
      </c>
      <c r="E7" s="201">
        <f>SUM(E5:E6)</f>
        <v>56853</v>
      </c>
      <c r="F7" s="201">
        <f>SUM(F5:F6)</f>
        <v>56990</v>
      </c>
    </row>
    <row r="8" spans="1:6" ht="22.5" x14ac:dyDescent="0.2">
      <c r="A8" s="94" t="s">
        <v>84</v>
      </c>
      <c r="B8" s="201">
        <f>B7</f>
        <v>55961</v>
      </c>
      <c r="C8" s="202">
        <f t="shared" ref="C8:F8" si="0">C7</f>
        <v>56368</v>
      </c>
      <c r="D8" s="201">
        <f t="shared" si="0"/>
        <v>56760</v>
      </c>
      <c r="E8" s="201">
        <f t="shared" si="0"/>
        <v>56853</v>
      </c>
      <c r="F8" s="201">
        <f t="shared" si="0"/>
        <v>56990</v>
      </c>
    </row>
    <row r="9" spans="1:6" ht="11.25" customHeight="1" x14ac:dyDescent="0.25">
      <c r="A9" s="38" t="s">
        <v>205</v>
      </c>
      <c r="B9" s="103">
        <f>B8</f>
        <v>55961</v>
      </c>
      <c r="C9" s="104">
        <f>C8</f>
        <v>56368</v>
      </c>
      <c r="D9" s="103">
        <f>D8</f>
        <v>56760</v>
      </c>
      <c r="E9" s="103">
        <f>E8</f>
        <v>56853</v>
      </c>
      <c r="F9" s="103">
        <f>F8</f>
        <v>56990</v>
      </c>
    </row>
    <row r="10" spans="1:6" ht="11.25" customHeight="1" x14ac:dyDescent="0.25">
      <c r="A10" s="51" t="s">
        <v>67</v>
      </c>
      <c r="B10" s="17"/>
      <c r="C10" s="18"/>
      <c r="D10" s="17"/>
      <c r="E10" s="17"/>
      <c r="F10" s="17"/>
    </row>
    <row r="11" spans="1:6" ht="11.25" customHeight="1" x14ac:dyDescent="0.25">
      <c r="A11" s="38" t="s">
        <v>206</v>
      </c>
      <c r="B11" s="105">
        <f>B9-B10</f>
        <v>55961</v>
      </c>
      <c r="C11" s="106">
        <f>C9-C10</f>
        <v>56368</v>
      </c>
      <c r="D11" s="105">
        <f>D9-D10</f>
        <v>56760</v>
      </c>
      <c r="E11" s="105">
        <f>E9-E10</f>
        <v>56853</v>
      </c>
      <c r="F11" s="105">
        <f>F9-F10</f>
        <v>56990</v>
      </c>
    </row>
    <row r="12" spans="1:6" ht="11.25" customHeight="1" x14ac:dyDescent="0.25">
      <c r="A12" s="101" t="s">
        <v>86</v>
      </c>
      <c r="B12" s="107">
        <f>B11</f>
        <v>55961</v>
      </c>
      <c r="C12" s="108">
        <f t="shared" ref="C12:F12" si="1">C11</f>
        <v>56368</v>
      </c>
      <c r="D12" s="107">
        <f t="shared" si="1"/>
        <v>56760</v>
      </c>
      <c r="E12" s="107">
        <f t="shared" si="1"/>
        <v>56853</v>
      </c>
      <c r="F12" s="107">
        <f t="shared" si="1"/>
        <v>56990</v>
      </c>
    </row>
    <row r="13" spans="1:6" ht="11.25" customHeight="1" x14ac:dyDescent="0.25">
      <c r="A13" s="355"/>
      <c r="B13" s="355"/>
      <c r="C13" s="355"/>
      <c r="D13" s="355"/>
      <c r="E13" s="355"/>
      <c r="F13" s="355"/>
    </row>
    <row r="14" spans="1:6" ht="11.25" customHeight="1" x14ac:dyDescent="0.25">
      <c r="A14" s="355" t="s">
        <v>74</v>
      </c>
      <c r="B14" s="355"/>
      <c r="C14" s="355"/>
      <c r="D14" s="355"/>
      <c r="E14" s="355"/>
      <c r="F14" s="355"/>
    </row>
    <row r="15" spans="1:6" ht="11.25" customHeight="1" x14ac:dyDescent="0.25">
      <c r="A15" s="356"/>
      <c r="B15" s="356"/>
      <c r="C15" s="356"/>
      <c r="D15" s="356"/>
      <c r="E15" s="356"/>
      <c r="F15" s="356"/>
    </row>
    <row r="16" spans="1:6" s="37" customFormat="1" ht="62.45" customHeight="1" x14ac:dyDescent="0.25">
      <c r="A16" s="356" t="s">
        <v>229</v>
      </c>
      <c r="B16" s="356"/>
      <c r="C16" s="356"/>
      <c r="D16" s="356"/>
      <c r="E16" s="356"/>
      <c r="F16" s="356"/>
    </row>
  </sheetData>
  <mergeCells count="5">
    <mergeCell ref="A1:F1"/>
    <mergeCell ref="A13:F13"/>
    <mergeCell ref="A16:F16"/>
    <mergeCell ref="A15:F15"/>
    <mergeCell ref="A14:F14"/>
  </mergeCells>
  <pageMargins left="0.70866141732283472" right="0.70866141732283472" top="0.74803149606299213" bottom="0.74803149606299213" header="0.31496062992125984" footer="0.31496062992125984"/>
  <pageSetup paperSize="9" scale="63" orientation="portrait" r:id="rId1"/>
  <headerFooter>
    <oddHeader>&amp;L&amp;A&amp;C&amp;"Calibri"&amp;12&amp;KFF0000OFFICIAL&amp;1#</oddHeader>
    <oddFooter>&amp;R&amp;P of &amp;N&amp;C&amp;1#&amp;"Calibri"&amp;12&amp;KFF0000OFFICIAL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sheetPr>
  <dimension ref="A1:F25"/>
  <sheetViews>
    <sheetView showGridLines="0" zoomScale="110" zoomScaleNormal="110" zoomScaleSheetLayoutView="100" workbookViewId="0">
      <selection sqref="A1:F1"/>
    </sheetView>
  </sheetViews>
  <sheetFormatPr defaultColWidth="8" defaultRowHeight="12" customHeight="1" x14ac:dyDescent="0.25"/>
  <cols>
    <col min="1" max="1" width="30.7109375" style="36" customWidth="1"/>
    <col min="2" max="2" width="12.85546875" style="36" bestFit="1" customWidth="1"/>
    <col min="3" max="3" width="9.140625" style="36" bestFit="1" customWidth="1"/>
    <col min="4" max="5" width="13.140625" style="36" bestFit="1" customWidth="1"/>
    <col min="6" max="6" width="13.5703125" style="36" bestFit="1" customWidth="1"/>
    <col min="7" max="16384" width="8" style="36"/>
  </cols>
  <sheetData>
    <row r="1" spans="1:6" ht="22.7" customHeight="1" x14ac:dyDescent="0.25">
      <c r="A1" s="345" t="s">
        <v>207</v>
      </c>
      <c r="B1" s="348"/>
      <c r="C1" s="348"/>
      <c r="D1" s="348"/>
      <c r="E1" s="348"/>
      <c r="F1" s="348"/>
    </row>
    <row r="2" spans="1:6" ht="12" customHeight="1" x14ac:dyDescent="0.25">
      <c r="A2" s="37"/>
    </row>
    <row r="3" spans="1:6" ht="45" x14ac:dyDescent="0.25">
      <c r="A3" s="84"/>
      <c r="B3" s="197" t="s">
        <v>2</v>
      </c>
      <c r="C3" s="198" t="s">
        <v>37</v>
      </c>
      <c r="D3" s="197" t="s">
        <v>38</v>
      </c>
      <c r="E3" s="197" t="s">
        <v>39</v>
      </c>
      <c r="F3" s="197" t="s">
        <v>40</v>
      </c>
    </row>
    <row r="4" spans="1:6" ht="11.25" x14ac:dyDescent="0.25">
      <c r="A4" s="40" t="s">
        <v>208</v>
      </c>
      <c r="B4" s="17"/>
      <c r="C4" s="18"/>
      <c r="D4" s="17"/>
      <c r="E4" s="17"/>
      <c r="F4" s="17"/>
    </row>
    <row r="5" spans="1:6" ht="11.25" x14ac:dyDescent="0.25">
      <c r="A5" s="40" t="s">
        <v>93</v>
      </c>
      <c r="B5" s="17"/>
      <c r="C5" s="18"/>
      <c r="D5" s="17"/>
      <c r="E5" s="17"/>
      <c r="F5" s="17"/>
    </row>
    <row r="6" spans="1:6" ht="11.25" x14ac:dyDescent="0.25">
      <c r="A6" s="62" t="s">
        <v>95</v>
      </c>
      <c r="B6" s="17">
        <v>828</v>
      </c>
      <c r="C6" s="18">
        <v>828</v>
      </c>
      <c r="D6" s="17">
        <v>828</v>
      </c>
      <c r="E6" s="17">
        <v>828</v>
      </c>
      <c r="F6" s="17">
        <v>828</v>
      </c>
    </row>
    <row r="7" spans="1:6" ht="11.25" x14ac:dyDescent="0.25">
      <c r="A7" s="64" t="s">
        <v>96</v>
      </c>
      <c r="B7" s="42">
        <f>SUM(B6:B6)</f>
        <v>828</v>
      </c>
      <c r="C7" s="55">
        <f>SUM(C6:C6)</f>
        <v>828</v>
      </c>
      <c r="D7" s="42">
        <f>SUM(D6:D6)</f>
        <v>828</v>
      </c>
      <c r="E7" s="42">
        <f>SUM(E6:E6)</f>
        <v>828</v>
      </c>
      <c r="F7" s="42">
        <f>SUM(F6:F6)</f>
        <v>828</v>
      </c>
    </row>
    <row r="8" spans="1:6" ht="11.25" x14ac:dyDescent="0.25">
      <c r="A8" s="40" t="s">
        <v>97</v>
      </c>
      <c r="B8" s="17"/>
      <c r="C8" s="18"/>
      <c r="D8" s="17"/>
      <c r="E8" s="17"/>
      <c r="F8" s="17"/>
    </row>
    <row r="9" spans="1:6" ht="11.25" x14ac:dyDescent="0.25">
      <c r="A9" s="51" t="s">
        <v>98</v>
      </c>
      <c r="B9" s="17">
        <v>2764400</v>
      </c>
      <c r="C9" s="18">
        <v>2750589</v>
      </c>
      <c r="D9" s="17">
        <v>2737477</v>
      </c>
      <c r="E9" s="17">
        <v>2724972</v>
      </c>
      <c r="F9" s="17">
        <v>2713170</v>
      </c>
    </row>
    <row r="10" spans="1:6" ht="11.25" x14ac:dyDescent="0.25">
      <c r="A10" s="51" t="s">
        <v>99</v>
      </c>
      <c r="B10" s="17">
        <v>44896</v>
      </c>
      <c r="C10" s="18">
        <v>66540</v>
      </c>
      <c r="D10" s="17">
        <v>70287</v>
      </c>
      <c r="E10" s="17">
        <v>71511</v>
      </c>
      <c r="F10" s="17">
        <v>72774</v>
      </c>
    </row>
    <row r="11" spans="1:6" ht="11.25" x14ac:dyDescent="0.25">
      <c r="A11" s="51" t="s">
        <v>209</v>
      </c>
      <c r="B11" s="17">
        <v>126426</v>
      </c>
      <c r="C11" s="18">
        <v>127147</v>
      </c>
      <c r="D11" s="17">
        <v>127869</v>
      </c>
      <c r="E11" s="17">
        <v>128595</v>
      </c>
      <c r="F11" s="17">
        <v>129327</v>
      </c>
    </row>
    <row r="12" spans="1:6" s="64" customFormat="1" ht="11.25" x14ac:dyDescent="0.25">
      <c r="A12" s="51" t="s">
        <v>100</v>
      </c>
      <c r="B12" s="17">
        <v>8630</v>
      </c>
      <c r="C12" s="18">
        <v>10786</v>
      </c>
      <c r="D12" s="17">
        <v>12970</v>
      </c>
      <c r="E12" s="17">
        <v>15347</v>
      </c>
      <c r="F12" s="17">
        <v>17861</v>
      </c>
    </row>
    <row r="13" spans="1:6" ht="11.25" x14ac:dyDescent="0.25">
      <c r="A13" s="51" t="s">
        <v>101</v>
      </c>
      <c r="B13" s="17"/>
      <c r="C13" s="18"/>
      <c r="D13" s="17"/>
      <c r="E13" s="17"/>
      <c r="F13" s="17"/>
    </row>
    <row r="14" spans="1:6" ht="11.25" x14ac:dyDescent="0.25">
      <c r="A14" s="62" t="s">
        <v>102</v>
      </c>
      <c r="B14" s="17">
        <v>529</v>
      </c>
      <c r="C14" s="18">
        <v>529</v>
      </c>
      <c r="D14" s="17">
        <v>529</v>
      </c>
      <c r="E14" s="17">
        <v>529</v>
      </c>
      <c r="F14" s="17">
        <v>529</v>
      </c>
    </row>
    <row r="15" spans="1:6" ht="11.25" x14ac:dyDescent="0.25">
      <c r="A15" s="57" t="s">
        <v>103</v>
      </c>
      <c r="B15" s="96">
        <f>SUM(B9:B14)</f>
        <v>2944881</v>
      </c>
      <c r="C15" s="55">
        <f>SUM(C9:C14)</f>
        <v>2955591</v>
      </c>
      <c r="D15" s="42">
        <f>SUM(D9:D14)</f>
        <v>2949132</v>
      </c>
      <c r="E15" s="42">
        <f>SUM(E9:E14)</f>
        <v>2940954</v>
      </c>
      <c r="F15" s="42">
        <f>SUM(F9:F14)</f>
        <v>2933661</v>
      </c>
    </row>
    <row r="16" spans="1:6" ht="22.5" x14ac:dyDescent="0.25">
      <c r="A16" s="73" t="s">
        <v>210</v>
      </c>
      <c r="B16" s="80">
        <f>B7+B15</f>
        <v>2945709</v>
      </c>
      <c r="C16" s="81">
        <f t="shared" ref="C16:F16" si="0">C7+C15</f>
        <v>2956419</v>
      </c>
      <c r="D16" s="80">
        <f t="shared" si="0"/>
        <v>2949960</v>
      </c>
      <c r="E16" s="80">
        <f t="shared" si="0"/>
        <v>2941782</v>
      </c>
      <c r="F16" s="80">
        <f t="shared" si="0"/>
        <v>2934489</v>
      </c>
    </row>
    <row r="17" spans="1:6" ht="11.25" x14ac:dyDescent="0.25">
      <c r="A17" s="40" t="s">
        <v>105</v>
      </c>
      <c r="B17" s="17"/>
      <c r="C17" s="18"/>
      <c r="D17" s="17"/>
      <c r="E17" s="17"/>
      <c r="F17" s="17"/>
    </row>
    <row r="18" spans="1:6" ht="11.25" x14ac:dyDescent="0.25">
      <c r="A18" s="40" t="s">
        <v>106</v>
      </c>
      <c r="B18" s="17"/>
      <c r="C18" s="18"/>
      <c r="D18" s="17"/>
      <c r="E18" s="17"/>
      <c r="F18" s="17"/>
    </row>
    <row r="19" spans="1:6" ht="11.25" x14ac:dyDescent="0.25">
      <c r="A19" s="51" t="s">
        <v>64</v>
      </c>
      <c r="B19" s="17">
        <v>918</v>
      </c>
      <c r="C19" s="18">
        <v>918</v>
      </c>
      <c r="D19" s="17">
        <v>918</v>
      </c>
      <c r="E19" s="17">
        <v>918</v>
      </c>
      <c r="F19" s="17">
        <v>918</v>
      </c>
    </row>
    <row r="20" spans="1:6" s="64" customFormat="1" ht="11.25" x14ac:dyDescent="0.25">
      <c r="A20" s="51" t="s">
        <v>107</v>
      </c>
      <c r="B20" s="17">
        <v>740</v>
      </c>
      <c r="C20" s="18">
        <v>740</v>
      </c>
      <c r="D20" s="17">
        <v>740</v>
      </c>
      <c r="E20" s="17">
        <v>740</v>
      </c>
      <c r="F20" s="17">
        <v>740</v>
      </c>
    </row>
    <row r="21" spans="1:6" ht="11.25" x14ac:dyDescent="0.25">
      <c r="A21" s="53" t="s">
        <v>108</v>
      </c>
      <c r="B21" s="42">
        <f>SUM(B19:B20)</f>
        <v>1658</v>
      </c>
      <c r="C21" s="55">
        <f>SUM(C19:C20)</f>
        <v>1658</v>
      </c>
      <c r="D21" s="42">
        <f>SUM(D19:D20)</f>
        <v>1658</v>
      </c>
      <c r="E21" s="42">
        <f>SUM(E19:E20)</f>
        <v>1658</v>
      </c>
      <c r="F21" s="42">
        <f>SUM(F19:F20)</f>
        <v>1658</v>
      </c>
    </row>
    <row r="22" spans="1:6" s="37" customFormat="1" ht="22.5" x14ac:dyDescent="0.25">
      <c r="A22" s="73" t="s">
        <v>211</v>
      </c>
      <c r="B22" s="43">
        <f>B21</f>
        <v>1658</v>
      </c>
      <c r="C22" s="54">
        <f t="shared" ref="C22:F22" si="1">C21</f>
        <v>1658</v>
      </c>
      <c r="D22" s="43">
        <f t="shared" si="1"/>
        <v>1658</v>
      </c>
      <c r="E22" s="43">
        <f t="shared" si="1"/>
        <v>1658</v>
      </c>
      <c r="F22" s="43">
        <f t="shared" si="1"/>
        <v>1658</v>
      </c>
    </row>
    <row r="23" spans="1:6" ht="11.25" x14ac:dyDescent="0.25">
      <c r="A23" s="268" t="s">
        <v>212</v>
      </c>
      <c r="B23" s="269">
        <f>B16-B22</f>
        <v>2944051</v>
      </c>
      <c r="C23" s="55">
        <f>C16-C22</f>
        <v>2954761</v>
      </c>
      <c r="D23" s="269">
        <f>D16-D22</f>
        <v>2948302</v>
      </c>
      <c r="E23" s="269">
        <f>E16-E22</f>
        <v>2940124</v>
      </c>
      <c r="F23" s="269">
        <f>F16-F22</f>
        <v>2932831</v>
      </c>
    </row>
    <row r="24" spans="1:6" ht="11.25" x14ac:dyDescent="0.25">
      <c r="A24" s="65"/>
      <c r="B24" s="37"/>
      <c r="C24" s="324"/>
      <c r="D24" s="37"/>
      <c r="E24" s="37"/>
      <c r="F24" s="37"/>
    </row>
    <row r="25" spans="1:6" ht="11.25" x14ac:dyDescent="0.2">
      <c r="A25" s="349" t="s">
        <v>74</v>
      </c>
      <c r="B25" s="349"/>
      <c r="C25" s="349"/>
      <c r="D25" s="349"/>
      <c r="E25" s="349"/>
      <c r="F25" s="349"/>
    </row>
  </sheetData>
  <mergeCells count="2">
    <mergeCell ref="A1:F1"/>
    <mergeCell ref="A25:F25"/>
  </mergeCells>
  <pageMargins left="0.70866141732283472" right="0.70866141732283472" top="0.74803149606299213" bottom="0.74803149606299213" header="0.31496062992125984" footer="0.31496062992125984"/>
  <pageSetup paperSize="9" scale="92" orientation="portrait" r:id="rId1"/>
  <headerFooter>
    <oddHeader>&amp;L&amp;A&amp;C&amp;"Calibri"&amp;12&amp;KFF0000OFFICIAL&amp;1#</oddHeader>
    <oddFooter>&amp;R&amp;P of &amp;N&amp;C&amp;1#&amp;"Calibri"&amp;12&amp;KFF0000OFFICIAL</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sheetPr>
  <dimension ref="A1:F26"/>
  <sheetViews>
    <sheetView showGridLines="0" zoomScale="110" zoomScaleNormal="110" zoomScaleSheetLayoutView="100" workbookViewId="0"/>
  </sheetViews>
  <sheetFormatPr defaultColWidth="8" defaultRowHeight="12" customHeight="1" x14ac:dyDescent="0.25"/>
  <cols>
    <col min="1" max="1" width="30.7109375" style="36" customWidth="1"/>
    <col min="2" max="6" width="8.28515625" style="36" customWidth="1"/>
    <col min="7" max="16384" width="8" style="36"/>
  </cols>
  <sheetData>
    <row r="1" spans="1:6" ht="11.25" x14ac:dyDescent="0.25">
      <c r="A1" s="65" t="s">
        <v>213</v>
      </c>
      <c r="B1" s="65"/>
      <c r="C1" s="65"/>
      <c r="D1" s="65"/>
      <c r="E1" s="65"/>
      <c r="F1" s="65"/>
    </row>
    <row r="2" spans="1:6" ht="12" customHeight="1" x14ac:dyDescent="0.25">
      <c r="A2" s="37"/>
    </row>
    <row r="3" spans="1:6" ht="45" x14ac:dyDescent="0.25">
      <c r="A3" s="84"/>
      <c r="B3" s="197" t="s">
        <v>2</v>
      </c>
      <c r="C3" s="198" t="s">
        <v>37</v>
      </c>
      <c r="D3" s="197" t="s">
        <v>38</v>
      </c>
      <c r="E3" s="197" t="s">
        <v>39</v>
      </c>
      <c r="F3" s="197" t="s">
        <v>40</v>
      </c>
    </row>
    <row r="4" spans="1:6" ht="11.25" x14ac:dyDescent="0.25">
      <c r="A4" s="40" t="s">
        <v>143</v>
      </c>
      <c r="B4" s="17"/>
      <c r="C4" s="18"/>
      <c r="D4" s="17"/>
      <c r="E4" s="17"/>
      <c r="F4" s="17"/>
    </row>
    <row r="5" spans="1:6" ht="11.25" x14ac:dyDescent="0.25">
      <c r="A5" s="40" t="s">
        <v>144</v>
      </c>
      <c r="B5" s="17"/>
      <c r="C5" s="18"/>
      <c r="D5" s="17"/>
      <c r="E5" s="17"/>
      <c r="F5" s="17"/>
    </row>
    <row r="6" spans="1:6" ht="11.25" x14ac:dyDescent="0.25">
      <c r="A6" s="63" t="s">
        <v>146</v>
      </c>
      <c r="B6" s="17">
        <v>6751</v>
      </c>
      <c r="C6" s="18">
        <v>6102</v>
      </c>
      <c r="D6" s="17">
        <v>4551</v>
      </c>
      <c r="E6" s="17">
        <v>4382</v>
      </c>
      <c r="F6" s="17">
        <v>4466</v>
      </c>
    </row>
    <row r="7" spans="1:6" ht="11.25" x14ac:dyDescent="0.25">
      <c r="A7" s="64" t="s">
        <v>148</v>
      </c>
      <c r="B7" s="42">
        <f>SUM(B6:B6)</f>
        <v>6751</v>
      </c>
      <c r="C7" s="55">
        <f>SUM(C6:C6)</f>
        <v>6102</v>
      </c>
      <c r="D7" s="42">
        <f>SUM(D6:D6)</f>
        <v>4551</v>
      </c>
      <c r="E7" s="42">
        <f>SUM(E6:E6)</f>
        <v>4382</v>
      </c>
      <c r="F7" s="42">
        <f>SUM(F6:F6)</f>
        <v>4466</v>
      </c>
    </row>
    <row r="8" spans="1:6" ht="11.25" x14ac:dyDescent="0.25">
      <c r="A8" s="40" t="s">
        <v>149</v>
      </c>
      <c r="B8" s="17"/>
      <c r="C8" s="18"/>
      <c r="D8" s="17"/>
      <c r="E8" s="17"/>
      <c r="F8" s="17"/>
    </row>
    <row r="9" spans="1:6" ht="11.25" x14ac:dyDescent="0.25">
      <c r="A9" s="63" t="s">
        <v>64</v>
      </c>
      <c r="B9" s="17">
        <v>12384</v>
      </c>
      <c r="C9" s="18">
        <v>12142</v>
      </c>
      <c r="D9" s="17">
        <v>10983</v>
      </c>
      <c r="E9" s="17">
        <v>10907</v>
      </c>
      <c r="F9" s="17">
        <v>11128</v>
      </c>
    </row>
    <row r="10" spans="1:6" ht="11.25" x14ac:dyDescent="0.25">
      <c r="A10" s="57" t="s">
        <v>153</v>
      </c>
      <c r="B10" s="42">
        <f>SUM(B9:B9)</f>
        <v>12384</v>
      </c>
      <c r="C10" s="55">
        <f>SUM(C9:C9)</f>
        <v>12142</v>
      </c>
      <c r="D10" s="42">
        <f>SUM(D9:D9)</f>
        <v>10983</v>
      </c>
      <c r="E10" s="42">
        <f>SUM(E9:E9)</f>
        <v>10907</v>
      </c>
      <c r="F10" s="42">
        <f>SUM(F9:F9)</f>
        <v>11128</v>
      </c>
    </row>
    <row r="11" spans="1:6" ht="22.5" x14ac:dyDescent="0.25">
      <c r="A11" s="94" t="s">
        <v>154</v>
      </c>
      <c r="B11" s="270">
        <f>B7-B10</f>
        <v>-5633</v>
      </c>
      <c r="C11" s="271">
        <f>C7-C10</f>
        <v>-6040</v>
      </c>
      <c r="D11" s="270">
        <f>D7-D10</f>
        <v>-6432</v>
      </c>
      <c r="E11" s="270">
        <f>E7-E10</f>
        <v>-6525</v>
      </c>
      <c r="F11" s="270">
        <f>F7-F10</f>
        <v>-6662</v>
      </c>
    </row>
    <row r="12" spans="1:6" ht="11.25" x14ac:dyDescent="0.25">
      <c r="A12" s="40" t="s">
        <v>155</v>
      </c>
      <c r="B12" s="17"/>
      <c r="C12" s="18"/>
      <c r="D12" s="17"/>
      <c r="E12" s="17"/>
      <c r="F12" s="17"/>
    </row>
    <row r="13" spans="1:6" ht="11.25" x14ac:dyDescent="0.25">
      <c r="A13" s="37" t="s">
        <v>149</v>
      </c>
      <c r="B13" s="17"/>
      <c r="C13" s="18"/>
      <c r="D13" s="17"/>
      <c r="E13" s="17"/>
      <c r="F13" s="17"/>
    </row>
    <row r="14" spans="1:6" s="64" customFormat="1" ht="22.5" x14ac:dyDescent="0.25">
      <c r="A14" s="92" t="s">
        <v>156</v>
      </c>
      <c r="B14" s="17">
        <v>67414</v>
      </c>
      <c r="C14" s="18">
        <v>61038</v>
      </c>
      <c r="D14" s="17">
        <v>43869</v>
      </c>
      <c r="E14" s="17">
        <v>42150</v>
      </c>
      <c r="F14" s="17">
        <v>43035</v>
      </c>
    </row>
    <row r="15" spans="1:6" ht="11.25" x14ac:dyDescent="0.25">
      <c r="A15" s="64" t="s">
        <v>153</v>
      </c>
      <c r="B15" s="42">
        <f>SUM(B14:B14)</f>
        <v>67414</v>
      </c>
      <c r="C15" s="55">
        <f>SUM(C14:C14)</f>
        <v>61038</v>
      </c>
      <c r="D15" s="42">
        <f>SUM(D14:D14)</f>
        <v>43869</v>
      </c>
      <c r="E15" s="42">
        <f>SUM(E14:E14)</f>
        <v>42150</v>
      </c>
      <c r="F15" s="42">
        <f>SUM(F14:F14)</f>
        <v>43035</v>
      </c>
    </row>
    <row r="16" spans="1:6" ht="22.5" x14ac:dyDescent="0.2">
      <c r="A16" s="73" t="s">
        <v>157</v>
      </c>
      <c r="B16" s="258">
        <f>-B15</f>
        <v>-67414</v>
      </c>
      <c r="C16" s="259">
        <f t="shared" ref="C16:F16" si="0">-C15</f>
        <v>-61038</v>
      </c>
      <c r="D16" s="258">
        <f t="shared" si="0"/>
        <v>-43869</v>
      </c>
      <c r="E16" s="258">
        <f t="shared" si="0"/>
        <v>-42150</v>
      </c>
      <c r="F16" s="258">
        <f t="shared" si="0"/>
        <v>-43035</v>
      </c>
    </row>
    <row r="17" spans="1:6" ht="21" x14ac:dyDescent="0.15">
      <c r="A17" s="123" t="s">
        <v>161</v>
      </c>
      <c r="B17" s="181">
        <f>B11+B16</f>
        <v>-73047</v>
      </c>
      <c r="C17" s="182">
        <f t="shared" ref="C17:F17" si="1">C11+C16</f>
        <v>-67078</v>
      </c>
      <c r="D17" s="181">
        <f t="shared" si="1"/>
        <v>-50301</v>
      </c>
      <c r="E17" s="181">
        <f t="shared" si="1"/>
        <v>-48675</v>
      </c>
      <c r="F17" s="181">
        <f t="shared" si="1"/>
        <v>-49697</v>
      </c>
    </row>
    <row r="18" spans="1:6" ht="11.25" x14ac:dyDescent="0.25">
      <c r="A18" s="174" t="s">
        <v>214</v>
      </c>
      <c r="B18" s="17"/>
      <c r="C18" s="18"/>
      <c r="D18" s="17"/>
      <c r="E18" s="17"/>
      <c r="F18" s="17"/>
    </row>
    <row r="19" spans="1:6" ht="11.25" x14ac:dyDescent="0.25">
      <c r="A19" s="98" t="s">
        <v>215</v>
      </c>
      <c r="B19" s="17">
        <v>79798</v>
      </c>
      <c r="C19" s="305">
        <v>73180</v>
      </c>
      <c r="D19" s="17">
        <v>54852</v>
      </c>
      <c r="E19" s="17">
        <v>53057</v>
      </c>
      <c r="F19" s="17">
        <v>54163</v>
      </c>
    </row>
    <row r="20" spans="1:6" ht="22.5" x14ac:dyDescent="0.2">
      <c r="A20" s="97" t="s">
        <v>216</v>
      </c>
      <c r="B20" s="180">
        <f>SUM(B19:B19)</f>
        <v>79798</v>
      </c>
      <c r="C20" s="179">
        <f>SUM(C19:C19)</f>
        <v>73180</v>
      </c>
      <c r="D20" s="178">
        <f>SUM(D19:D19)</f>
        <v>54852</v>
      </c>
      <c r="E20" s="178">
        <f>SUM(E19:E19)</f>
        <v>53057</v>
      </c>
      <c r="F20" s="178">
        <f>SUM(F19:F19)</f>
        <v>54163</v>
      </c>
    </row>
    <row r="21" spans="1:6" ht="11.25" x14ac:dyDescent="0.25">
      <c r="A21" s="52" t="s">
        <v>217</v>
      </c>
      <c r="B21" s="19"/>
      <c r="C21" s="20"/>
      <c r="D21" s="19"/>
      <c r="E21" s="19"/>
      <c r="F21" s="19"/>
    </row>
    <row r="22" spans="1:6" ht="11.25" x14ac:dyDescent="0.25">
      <c r="A22" s="98" t="s">
        <v>215</v>
      </c>
      <c r="B22" s="17">
        <v>-6751</v>
      </c>
      <c r="C22" s="18">
        <v>-6102</v>
      </c>
      <c r="D22" s="17">
        <v>-4551</v>
      </c>
      <c r="E22" s="17">
        <v>-4382</v>
      </c>
      <c r="F22" s="17">
        <v>-4466</v>
      </c>
    </row>
    <row r="23" spans="1:6" ht="11.25" x14ac:dyDescent="0.2">
      <c r="A23" s="175" t="s">
        <v>218</v>
      </c>
      <c r="B23" s="178">
        <f>SUM(B22:B22)</f>
        <v>-6751</v>
      </c>
      <c r="C23" s="179">
        <f>SUM(C22:C22)</f>
        <v>-6102</v>
      </c>
      <c r="D23" s="178">
        <f>SUM(D22:D22)</f>
        <v>-4551</v>
      </c>
      <c r="E23" s="178">
        <f>SUM(E22:E22)</f>
        <v>-4382</v>
      </c>
      <c r="F23" s="178">
        <f>SUM(F22:F22)</f>
        <v>-4466</v>
      </c>
    </row>
    <row r="24" spans="1:6" ht="22.5" x14ac:dyDescent="0.2">
      <c r="A24" s="272" t="s">
        <v>219</v>
      </c>
      <c r="B24" s="176">
        <f>B17+B20+B23</f>
        <v>0</v>
      </c>
      <c r="C24" s="177">
        <f>C17+C20+C23</f>
        <v>0</v>
      </c>
      <c r="D24" s="176">
        <f t="shared" ref="D24:F24" si="2">D17+D20+D23</f>
        <v>0</v>
      </c>
      <c r="E24" s="176">
        <f t="shared" si="2"/>
        <v>0</v>
      </c>
      <c r="F24" s="176">
        <f t="shared" si="2"/>
        <v>0</v>
      </c>
    </row>
    <row r="25" spans="1:6" ht="11.25" x14ac:dyDescent="0.2">
      <c r="A25" s="94"/>
      <c r="B25" s="325"/>
      <c r="C25" s="325"/>
      <c r="D25" s="325"/>
      <c r="E25" s="325"/>
      <c r="F25" s="325"/>
    </row>
    <row r="26" spans="1:6" ht="11.25" x14ac:dyDescent="0.2">
      <c r="A26" s="349" t="s">
        <v>74</v>
      </c>
      <c r="B26" s="349"/>
      <c r="C26" s="349"/>
      <c r="D26" s="349"/>
      <c r="E26" s="349"/>
      <c r="F26" s="349"/>
    </row>
  </sheetData>
  <mergeCells count="1">
    <mergeCell ref="A26:F26"/>
  </mergeCells>
  <pageMargins left="0.70866141732283472" right="0.70866141732283472" top="0.74803149606299213" bottom="0.74803149606299213" header="0.31496062992125984" footer="0.31496062992125984"/>
  <pageSetup paperSize="9" scale="92" orientation="portrait" r:id="rId1"/>
  <headerFooter>
    <oddHeader>&amp;L&amp;A&amp;C&amp;"Calibri"&amp;12&amp;KFF0000OFFICIAL&amp;1#</oddHeader>
    <oddFooter>&amp;R&amp;P of &amp;N&amp;C&amp;1#&amp;"Calibri"&amp;12&amp;KFF0000OFFICIAL</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8"/>
    <pageSetUpPr fitToPage="1"/>
  </sheetPr>
  <dimension ref="A1:F18"/>
  <sheetViews>
    <sheetView showGridLines="0" zoomScaleNormal="100" zoomScaleSheetLayoutView="100" workbookViewId="0"/>
  </sheetViews>
  <sheetFormatPr defaultColWidth="9.140625" defaultRowHeight="12" customHeight="1" x14ac:dyDescent="0.25"/>
  <cols>
    <col min="1" max="1" width="30.7109375" style="14" customWidth="1"/>
    <col min="2" max="6" width="8.28515625" style="14" customWidth="1"/>
    <col min="7" max="16384" width="9.140625" style="14"/>
  </cols>
  <sheetData>
    <row r="1" spans="1:6" s="230" customFormat="1" ht="11.25" x14ac:dyDescent="0.2">
      <c r="A1" s="15" t="s">
        <v>220</v>
      </c>
      <c r="B1" s="13"/>
      <c r="C1" s="13"/>
      <c r="D1" s="13"/>
      <c r="E1" s="13"/>
      <c r="F1" s="13"/>
    </row>
    <row r="2" spans="1:6" ht="12" customHeight="1" x14ac:dyDescent="0.25">
      <c r="A2" s="15"/>
      <c r="B2" s="13"/>
      <c r="C2" s="13"/>
      <c r="D2" s="13"/>
      <c r="E2" s="13"/>
      <c r="F2" s="13"/>
    </row>
    <row r="3" spans="1:6" ht="45" x14ac:dyDescent="0.25">
      <c r="A3" s="84"/>
      <c r="B3" s="197" t="s">
        <v>2</v>
      </c>
      <c r="C3" s="198" t="s">
        <v>37</v>
      </c>
      <c r="D3" s="197" t="s">
        <v>38</v>
      </c>
      <c r="E3" s="197" t="s">
        <v>39</v>
      </c>
      <c r="F3" s="197" t="s">
        <v>40</v>
      </c>
    </row>
    <row r="4" spans="1:6" ht="15" x14ac:dyDescent="0.25">
      <c r="A4" s="163" t="s">
        <v>165</v>
      </c>
      <c r="B4" s="168"/>
      <c r="C4" s="61"/>
      <c r="D4" s="168"/>
      <c r="E4" s="168"/>
      <c r="F4" s="168"/>
    </row>
    <row r="5" spans="1:6" ht="22.5" x14ac:dyDescent="0.25">
      <c r="A5" s="213" t="s">
        <v>252</v>
      </c>
      <c r="B5" s="214">
        <v>48358</v>
      </c>
      <c r="C5" s="61">
        <v>55200</v>
      </c>
      <c r="D5" s="214">
        <v>43869</v>
      </c>
      <c r="E5" s="214">
        <v>42150</v>
      </c>
      <c r="F5" s="214">
        <v>43035</v>
      </c>
    </row>
    <row r="6" spans="1:6" ht="15" x14ac:dyDescent="0.25">
      <c r="A6" s="163" t="s">
        <v>167</v>
      </c>
      <c r="B6" s="185">
        <f>SUM(B5:B5)</f>
        <v>48358</v>
      </c>
      <c r="C6" s="77">
        <f>SUM(C5:C5)</f>
        <v>55200</v>
      </c>
      <c r="D6" s="185">
        <f>SUM(D5:D5)</f>
        <v>43869</v>
      </c>
      <c r="E6" s="185">
        <f>SUM(E5:E5)</f>
        <v>42150</v>
      </c>
      <c r="F6" s="185">
        <f>SUM(F5:F5)</f>
        <v>43035</v>
      </c>
    </row>
    <row r="7" spans="1:6" s="58" customFormat="1" ht="15" x14ac:dyDescent="0.25">
      <c r="A7" s="164" t="s">
        <v>168</v>
      </c>
      <c r="B7" s="170"/>
      <c r="C7" s="61"/>
      <c r="D7" s="170"/>
      <c r="E7" s="170"/>
      <c r="F7" s="170"/>
    </row>
    <row r="8" spans="1:6" ht="15" x14ac:dyDescent="0.25">
      <c r="A8" s="167" t="s">
        <v>169</v>
      </c>
      <c r="B8" s="170">
        <v>48358</v>
      </c>
      <c r="C8" s="61">
        <v>55200</v>
      </c>
      <c r="D8" s="170">
        <v>43869</v>
      </c>
      <c r="E8" s="170">
        <v>42150</v>
      </c>
      <c r="F8" s="170">
        <v>43035</v>
      </c>
    </row>
    <row r="9" spans="1:6" ht="15" x14ac:dyDescent="0.25">
      <c r="A9" s="164" t="s">
        <v>170</v>
      </c>
      <c r="B9" s="184">
        <f>SUM(B8:B8)</f>
        <v>48358</v>
      </c>
      <c r="C9" s="99">
        <f>SUM(C8:C8)</f>
        <v>55200</v>
      </c>
      <c r="D9" s="184">
        <f>SUM(D8:D8)</f>
        <v>43869</v>
      </c>
      <c r="E9" s="184">
        <f>SUM(E8:E8)</f>
        <v>42150</v>
      </c>
      <c r="F9" s="184">
        <f>SUM(F8:F8)</f>
        <v>43035</v>
      </c>
    </row>
    <row r="10" spans="1:6" ht="22.5" x14ac:dyDescent="0.25">
      <c r="A10" s="165" t="s">
        <v>171</v>
      </c>
      <c r="B10" s="168"/>
      <c r="C10" s="61"/>
      <c r="D10" s="168"/>
      <c r="E10" s="168"/>
      <c r="F10" s="168"/>
    </row>
    <row r="11" spans="1:6" s="59" customFormat="1" ht="15" x14ac:dyDescent="0.25">
      <c r="A11" s="162" t="s">
        <v>172</v>
      </c>
      <c r="B11" s="168">
        <v>67414</v>
      </c>
      <c r="C11" s="61">
        <v>61038</v>
      </c>
      <c r="D11" s="168">
        <v>43869</v>
      </c>
      <c r="E11" s="168">
        <v>42150</v>
      </c>
      <c r="F11" s="168">
        <v>43035</v>
      </c>
    </row>
    <row r="12" spans="1:6" ht="15" x14ac:dyDescent="0.25">
      <c r="A12" s="163" t="s">
        <v>173</v>
      </c>
      <c r="B12" s="185">
        <f>SUM(B11:B11)</f>
        <v>67414</v>
      </c>
      <c r="C12" s="100">
        <f>SUM(C11:C11)</f>
        <v>61038</v>
      </c>
      <c r="D12" s="185">
        <f>SUM(D11:D11)</f>
        <v>43869</v>
      </c>
      <c r="E12" s="185">
        <f>SUM(E11:E11)</f>
        <v>42150</v>
      </c>
      <c r="F12" s="185">
        <f>SUM(F11:F11)</f>
        <v>43035</v>
      </c>
    </row>
    <row r="13" spans="1:6" ht="33.75" x14ac:dyDescent="0.25">
      <c r="A13" s="183" t="s">
        <v>174</v>
      </c>
      <c r="B13" s="166"/>
      <c r="C13" s="61"/>
      <c r="D13" s="166"/>
      <c r="E13" s="166"/>
      <c r="F13" s="166"/>
    </row>
    <row r="14" spans="1:6" ht="15" x14ac:dyDescent="0.25">
      <c r="A14" s="233" t="s">
        <v>221</v>
      </c>
      <c r="B14" s="166">
        <f>B12</f>
        <v>67414</v>
      </c>
      <c r="C14" s="61">
        <f>C12</f>
        <v>61038</v>
      </c>
      <c r="D14" s="166">
        <f>D12</f>
        <v>43869</v>
      </c>
      <c r="E14" s="166">
        <f>E12</f>
        <v>42150</v>
      </c>
      <c r="F14" s="166">
        <f>F12</f>
        <v>43035</v>
      </c>
    </row>
    <row r="15" spans="1:6" ht="15" x14ac:dyDescent="0.25">
      <c r="A15" s="276" t="s">
        <v>176</v>
      </c>
      <c r="B15" s="264">
        <f>SUM(B14:B14)</f>
        <v>67414</v>
      </c>
      <c r="C15" s="99">
        <f>SUM(C14:C14)</f>
        <v>61038</v>
      </c>
      <c r="D15" s="264">
        <f>SUM(D14:D14)</f>
        <v>43869</v>
      </c>
      <c r="E15" s="264">
        <f>SUM(E14:E14)</f>
        <v>42150</v>
      </c>
      <c r="F15" s="264">
        <f>SUM(F14:F14)</f>
        <v>43035</v>
      </c>
    </row>
    <row r="16" spans="1:6" ht="15" x14ac:dyDescent="0.25">
      <c r="A16" s="183"/>
      <c r="B16" s="163"/>
      <c r="C16" s="60"/>
      <c r="D16" s="163"/>
      <c r="E16" s="163"/>
      <c r="F16" s="163"/>
    </row>
    <row r="17" spans="1:6" ht="15" x14ac:dyDescent="0.25">
      <c r="A17" s="357" t="s">
        <v>74</v>
      </c>
      <c r="B17" s="357"/>
      <c r="C17" s="357"/>
      <c r="D17" s="357"/>
      <c r="E17" s="357"/>
      <c r="F17" s="357"/>
    </row>
    <row r="18" spans="1:6" s="58" customFormat="1" ht="15" x14ac:dyDescent="0.25">
      <c r="A18" s="208" t="s">
        <v>238</v>
      </c>
      <c r="B18" s="208"/>
      <c r="C18" s="208"/>
      <c r="D18" s="208"/>
      <c r="E18" s="208"/>
      <c r="F18" s="208"/>
    </row>
  </sheetData>
  <mergeCells count="1">
    <mergeCell ref="A17:F17"/>
  </mergeCells>
  <pageMargins left="0.70866141732283472" right="0.70866141732283472" top="0.74803149606299213" bottom="0.74803149606299213" header="0.31496062992125984" footer="0.31496062992125984"/>
  <pageSetup paperSize="9" orientation="portrait" r:id="rId1"/>
  <headerFooter>
    <oddHeader>&amp;L&amp;A&amp;C&amp;"Calibri"&amp;12&amp;KFF0000OFFICIAL&amp;1#</oddHeader>
    <oddFooter>&amp;R&amp;P of &amp;N&amp;C&amp;1#&amp;"Calibri"&amp;12&amp;KFF0000OFFICIAL</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8"/>
    <pageSetUpPr fitToPage="1"/>
  </sheetPr>
  <dimension ref="A1:G24"/>
  <sheetViews>
    <sheetView showGridLines="0" zoomScale="110" zoomScaleNormal="110" zoomScaleSheetLayoutView="100" workbookViewId="0"/>
  </sheetViews>
  <sheetFormatPr defaultColWidth="9.140625" defaultRowHeight="12.75" x14ac:dyDescent="0.2"/>
  <cols>
    <col min="1" max="1" width="32.7109375" style="47" customWidth="1"/>
    <col min="2" max="7" width="8.7109375" style="47" customWidth="1"/>
    <col min="8" max="16384" width="9.140625" style="47"/>
  </cols>
  <sheetData>
    <row r="1" spans="1:7" x14ac:dyDescent="0.2">
      <c r="A1" s="41" t="s">
        <v>223</v>
      </c>
      <c r="B1" s="34"/>
      <c r="C1" s="34"/>
      <c r="D1" s="34"/>
      <c r="E1" s="34"/>
      <c r="F1" s="34"/>
      <c r="G1" s="16"/>
    </row>
    <row r="2" spans="1:7" x14ac:dyDescent="0.2">
      <c r="A2" s="34"/>
      <c r="B2" s="34"/>
      <c r="C2" s="34"/>
      <c r="D2" s="34"/>
      <c r="E2" s="34"/>
      <c r="F2" s="34"/>
      <c r="G2" s="16"/>
    </row>
    <row r="3" spans="1:7" s="50" customFormat="1" x14ac:dyDescent="0.2">
      <c r="A3" s="33"/>
      <c r="B3" s="352" t="s">
        <v>242</v>
      </c>
      <c r="C3" s="352"/>
      <c r="D3" s="352"/>
      <c r="E3" s="352"/>
      <c r="F3" s="352"/>
      <c r="G3" s="352"/>
    </row>
    <row r="4" spans="1:7" s="23" customFormat="1" ht="67.5" x14ac:dyDescent="0.2">
      <c r="A4" s="203"/>
      <c r="B4" s="266" t="s">
        <v>178</v>
      </c>
      <c r="C4" s="266" t="s">
        <v>179</v>
      </c>
      <c r="D4" s="266" t="s">
        <v>180</v>
      </c>
      <c r="E4" s="266" t="s">
        <v>181</v>
      </c>
      <c r="F4" s="266" t="s">
        <v>224</v>
      </c>
      <c r="G4" s="266" t="s">
        <v>183</v>
      </c>
    </row>
    <row r="5" spans="1:7" s="12" customFormat="1" ht="11.25" x14ac:dyDescent="0.2">
      <c r="A5" s="48" t="s">
        <v>184</v>
      </c>
      <c r="B5" s="34"/>
      <c r="C5" s="34"/>
      <c r="D5" s="34"/>
      <c r="E5" s="34"/>
      <c r="F5" s="34"/>
      <c r="G5" s="16"/>
    </row>
    <row r="6" spans="1:7" s="12" customFormat="1" ht="11.25" x14ac:dyDescent="0.2">
      <c r="A6" s="153" t="s">
        <v>185</v>
      </c>
      <c r="B6" s="34">
        <v>145560</v>
      </c>
      <c r="C6" s="34">
        <v>2667615</v>
      </c>
      <c r="D6" s="34">
        <v>47918</v>
      </c>
      <c r="E6" s="34">
        <v>126426</v>
      </c>
      <c r="F6" s="34">
        <v>11641</v>
      </c>
      <c r="G6" s="16">
        <f>SUM(B6:F6)</f>
        <v>2999160</v>
      </c>
    </row>
    <row r="7" spans="1:7" s="12" customFormat="1" ht="22.5" x14ac:dyDescent="0.2">
      <c r="A7" s="153" t="s">
        <v>225</v>
      </c>
      <c r="B7" s="34">
        <v>0</v>
      </c>
      <c r="C7" s="34">
        <v>-48775</v>
      </c>
      <c r="D7" s="34">
        <v>-3022</v>
      </c>
      <c r="E7" s="34">
        <v>0</v>
      </c>
      <c r="F7" s="34">
        <v>-3011</v>
      </c>
      <c r="G7" s="16">
        <f>SUM(B7:F7)</f>
        <v>-54808</v>
      </c>
    </row>
    <row r="8" spans="1:7" s="12" customFormat="1" ht="11.25" x14ac:dyDescent="0.2">
      <c r="A8" s="48" t="s">
        <v>188</v>
      </c>
      <c r="B8" s="247">
        <f t="shared" ref="B8:G8" si="0">SUM(B6:B7)</f>
        <v>145560</v>
      </c>
      <c r="C8" s="247">
        <f t="shared" si="0"/>
        <v>2618840</v>
      </c>
      <c r="D8" s="247">
        <f t="shared" si="0"/>
        <v>44896</v>
      </c>
      <c r="E8" s="247">
        <f t="shared" si="0"/>
        <v>126426</v>
      </c>
      <c r="F8" s="247">
        <f t="shared" si="0"/>
        <v>8630</v>
      </c>
      <c r="G8" s="247">
        <f t="shared" si="0"/>
        <v>2944352</v>
      </c>
    </row>
    <row r="9" spans="1:7" s="12" customFormat="1" ht="11.25" x14ac:dyDescent="0.2">
      <c r="A9" s="200" t="s">
        <v>226</v>
      </c>
      <c r="B9" s="34"/>
      <c r="C9" s="34"/>
      <c r="D9" s="34"/>
      <c r="E9" s="34"/>
      <c r="F9" s="34"/>
      <c r="G9" s="16">
        <f>SUM(B9:F9)</f>
        <v>0</v>
      </c>
    </row>
    <row r="10" spans="1:7" s="23" customFormat="1" ht="22.5" x14ac:dyDescent="0.2">
      <c r="A10" s="200" t="s">
        <v>227</v>
      </c>
      <c r="B10" s="34"/>
      <c r="C10" s="34"/>
      <c r="D10" s="34"/>
      <c r="E10" s="34"/>
      <c r="F10" s="34"/>
      <c r="G10" s="16"/>
    </row>
    <row r="11" spans="1:7" s="12" customFormat="1" ht="11.25" x14ac:dyDescent="0.2">
      <c r="A11" s="125" t="s">
        <v>191</v>
      </c>
      <c r="B11" s="34">
        <v>0</v>
      </c>
      <c r="C11" s="34">
        <v>34964</v>
      </c>
      <c r="D11" s="34">
        <v>22365</v>
      </c>
      <c r="E11" s="34">
        <v>721</v>
      </c>
      <c r="F11" s="34">
        <v>2988</v>
      </c>
      <c r="G11" s="16">
        <f>SUM(B11:F11)</f>
        <v>61038</v>
      </c>
    </row>
    <row r="12" spans="1:7" s="12" customFormat="1" ht="11.25" x14ac:dyDescent="0.2">
      <c r="A12" s="200" t="s">
        <v>193</v>
      </c>
      <c r="B12" s="117">
        <f t="shared" ref="B12:G12" si="1">SUM(B11:B11)</f>
        <v>0</v>
      </c>
      <c r="C12" s="117">
        <f t="shared" si="1"/>
        <v>34964</v>
      </c>
      <c r="D12" s="117">
        <f t="shared" si="1"/>
        <v>22365</v>
      </c>
      <c r="E12" s="117">
        <f t="shared" si="1"/>
        <v>721</v>
      </c>
      <c r="F12" s="117">
        <f t="shared" si="1"/>
        <v>2988</v>
      </c>
      <c r="G12" s="117">
        <f t="shared" si="1"/>
        <v>61038</v>
      </c>
    </row>
    <row r="13" spans="1:7" s="12" customFormat="1" ht="11.25" x14ac:dyDescent="0.2">
      <c r="A13" s="200"/>
      <c r="B13" s="117"/>
      <c r="C13" s="117"/>
      <c r="D13" s="117"/>
      <c r="E13" s="117"/>
      <c r="F13" s="117"/>
      <c r="G13" s="117"/>
    </row>
    <row r="14" spans="1:7" s="12" customFormat="1" ht="11.25" x14ac:dyDescent="0.2">
      <c r="A14" s="200" t="s">
        <v>194</v>
      </c>
      <c r="B14" s="117"/>
      <c r="C14" s="117"/>
      <c r="D14" s="117"/>
      <c r="E14" s="117"/>
      <c r="F14" s="117"/>
      <c r="G14" s="117"/>
    </row>
    <row r="15" spans="1:7" s="12" customFormat="1" ht="11.25" x14ac:dyDescent="0.2">
      <c r="A15" s="125" t="s">
        <v>195</v>
      </c>
      <c r="B15" s="34">
        <v>0</v>
      </c>
      <c r="C15" s="34">
        <v>-48775</v>
      </c>
      <c r="D15" s="34">
        <v>-721</v>
      </c>
      <c r="E15" s="34">
        <v>0</v>
      </c>
      <c r="F15" s="34">
        <v>-832</v>
      </c>
      <c r="G15" s="34">
        <f>SUM(B15:F15)</f>
        <v>-50328</v>
      </c>
    </row>
    <row r="16" spans="1:7" s="12" customFormat="1" ht="11.25" x14ac:dyDescent="0.2">
      <c r="A16" s="200" t="s">
        <v>197</v>
      </c>
      <c r="B16" s="247">
        <f t="shared" ref="B16:G16" si="2">SUM(B15:B15)</f>
        <v>0</v>
      </c>
      <c r="C16" s="247">
        <f t="shared" si="2"/>
        <v>-48775</v>
      </c>
      <c r="D16" s="247">
        <f t="shared" si="2"/>
        <v>-721</v>
      </c>
      <c r="E16" s="247">
        <f t="shared" si="2"/>
        <v>0</v>
      </c>
      <c r="F16" s="247">
        <f t="shared" si="2"/>
        <v>-832</v>
      </c>
      <c r="G16" s="247">
        <f t="shared" si="2"/>
        <v>-50328</v>
      </c>
    </row>
    <row r="17" spans="1:7" s="12" customFormat="1" ht="11.25" x14ac:dyDescent="0.2">
      <c r="A17" s="48" t="s">
        <v>198</v>
      </c>
      <c r="B17" s="34"/>
      <c r="C17" s="34"/>
      <c r="D17" s="34"/>
      <c r="E17" s="34"/>
      <c r="F17" s="34"/>
      <c r="G17" s="16"/>
    </row>
    <row r="18" spans="1:7" s="12" customFormat="1" ht="11.25" x14ac:dyDescent="0.2">
      <c r="A18" s="196" t="s">
        <v>199</v>
      </c>
      <c r="B18" s="34">
        <f>B6+B11</f>
        <v>145560</v>
      </c>
      <c r="C18" s="34">
        <f t="shared" ref="C18:G18" si="3">C6+C11</f>
        <v>2702579</v>
      </c>
      <c r="D18" s="34">
        <f t="shared" si="3"/>
        <v>70283</v>
      </c>
      <c r="E18" s="34">
        <f t="shared" si="3"/>
        <v>127147</v>
      </c>
      <c r="F18" s="34">
        <f t="shared" si="3"/>
        <v>14629</v>
      </c>
      <c r="G18" s="34">
        <f t="shared" si="3"/>
        <v>3060198</v>
      </c>
    </row>
    <row r="19" spans="1:7" s="12" customFormat="1" ht="22.5" x14ac:dyDescent="0.2">
      <c r="A19" s="196" t="s">
        <v>200</v>
      </c>
      <c r="B19" s="34">
        <f t="shared" ref="B19:G19" si="4">B7+B15</f>
        <v>0</v>
      </c>
      <c r="C19" s="34">
        <f t="shared" si="4"/>
        <v>-97550</v>
      </c>
      <c r="D19" s="34">
        <f t="shared" si="4"/>
        <v>-3743</v>
      </c>
      <c r="E19" s="34">
        <f t="shared" si="4"/>
        <v>0</v>
      </c>
      <c r="F19" s="34">
        <f t="shared" si="4"/>
        <v>-3843</v>
      </c>
      <c r="G19" s="34">
        <f t="shared" si="4"/>
        <v>-105136</v>
      </c>
    </row>
    <row r="20" spans="1:7" s="12" customFormat="1" ht="11.25" x14ac:dyDescent="0.2">
      <c r="A20" s="277" t="s">
        <v>202</v>
      </c>
      <c r="B20" s="247">
        <f t="shared" ref="B20:G20" si="5">SUM(B18:B19)</f>
        <v>145560</v>
      </c>
      <c r="C20" s="247">
        <f t="shared" si="5"/>
        <v>2605029</v>
      </c>
      <c r="D20" s="247">
        <f t="shared" si="5"/>
        <v>66540</v>
      </c>
      <c r="E20" s="247">
        <f t="shared" si="5"/>
        <v>127147</v>
      </c>
      <c r="F20" s="247">
        <f t="shared" si="5"/>
        <v>10786</v>
      </c>
      <c r="G20" s="247">
        <f t="shared" si="5"/>
        <v>2955062</v>
      </c>
    </row>
    <row r="21" spans="1:7" s="12" customFormat="1" ht="11.25" x14ac:dyDescent="0.2">
      <c r="A21" s="33"/>
      <c r="B21" s="33"/>
      <c r="C21" s="33"/>
      <c r="D21" s="33"/>
      <c r="E21" s="33"/>
      <c r="F21" s="33"/>
      <c r="G21" s="33"/>
    </row>
    <row r="22" spans="1:7" s="23" customFormat="1" ht="11.25" x14ac:dyDescent="0.15">
      <c r="A22" s="358" t="s">
        <v>74</v>
      </c>
      <c r="B22" s="358"/>
      <c r="C22" s="358"/>
      <c r="D22" s="358"/>
      <c r="E22" s="358"/>
      <c r="F22" s="358"/>
      <c r="G22" s="358"/>
    </row>
    <row r="23" spans="1:7" s="23" customFormat="1" ht="11.25" x14ac:dyDescent="0.15">
      <c r="A23" s="309"/>
      <c r="B23" s="309"/>
      <c r="C23" s="309"/>
      <c r="D23" s="309"/>
      <c r="E23" s="309"/>
      <c r="F23" s="309"/>
      <c r="G23" s="309"/>
    </row>
    <row r="24" spans="1:7" s="23" customFormat="1" ht="31.9" customHeight="1" x14ac:dyDescent="0.15">
      <c r="A24" s="353" t="s">
        <v>230</v>
      </c>
      <c r="B24" s="353"/>
      <c r="C24" s="353"/>
      <c r="D24" s="353"/>
      <c r="E24" s="353"/>
      <c r="F24" s="353"/>
      <c r="G24" s="353"/>
    </row>
  </sheetData>
  <mergeCells count="3">
    <mergeCell ref="B3:G3"/>
    <mergeCell ref="A22:G22"/>
    <mergeCell ref="A24:G24"/>
  </mergeCells>
  <pageMargins left="0.70866141732283472" right="0.70866141732283472" top="0.74803149606299213" bottom="0.74803149606299213" header="0.31496062992125984" footer="0.31496062992125984"/>
  <pageSetup paperSize="9" orientation="portrait" r:id="rId1"/>
  <headerFooter>
    <oddHeader>&amp;L&amp;A&amp;C&amp;"Calibri"&amp;12&amp;KFF0000OFFICIAL&amp;1#</oddHeader>
    <oddFooter>&amp;R&amp;P of &amp;N&amp;C&amp;1#&amp;"Calibri"&amp;12&amp;KFF0000OFFICIAL</oddFooter>
  </headerFooter>
  <ignoredErrors>
    <ignoredError sqref="G12 G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C79"/>
  <sheetViews>
    <sheetView zoomScaleNormal="190" zoomScaleSheetLayoutView="90" workbookViewId="0"/>
  </sheetViews>
  <sheetFormatPr defaultColWidth="4" defaultRowHeight="11.25" x14ac:dyDescent="0.2"/>
  <cols>
    <col min="1" max="1" width="50.7109375" style="126" customWidth="1"/>
    <col min="2" max="3" width="11.28515625" style="126" customWidth="1"/>
    <col min="4" max="16384" width="4" style="126"/>
  </cols>
  <sheetData>
    <row r="1" spans="1:3" ht="12" customHeight="1" x14ac:dyDescent="0.2">
      <c r="A1" s="278" t="s">
        <v>1</v>
      </c>
    </row>
    <row r="3" spans="1:3" ht="45" x14ac:dyDescent="0.2">
      <c r="A3" s="192"/>
      <c r="B3" s="127" t="s">
        <v>2</v>
      </c>
      <c r="C3" s="128" t="s">
        <v>3</v>
      </c>
    </row>
    <row r="4" spans="1:3" ht="12" customHeight="1" x14ac:dyDescent="0.2">
      <c r="A4" s="132" t="s">
        <v>4</v>
      </c>
      <c r="B4" s="188"/>
      <c r="C4" s="189"/>
    </row>
    <row r="5" spans="1:3" ht="12" customHeight="1" x14ac:dyDescent="0.2">
      <c r="A5" s="129" t="s">
        <v>5</v>
      </c>
      <c r="B5" s="188"/>
      <c r="C5" s="189"/>
    </row>
    <row r="6" spans="1:3" ht="12" customHeight="1" x14ac:dyDescent="0.2">
      <c r="A6" s="134" t="s">
        <v>6</v>
      </c>
      <c r="B6" s="188">
        <v>22515</v>
      </c>
      <c r="C6" s="189">
        <v>20932</v>
      </c>
    </row>
    <row r="7" spans="1:3" ht="12" customHeight="1" x14ac:dyDescent="0.2">
      <c r="A7" s="134" t="s">
        <v>7</v>
      </c>
      <c r="B7" s="188">
        <v>156901</v>
      </c>
      <c r="C7" s="189">
        <v>167719</v>
      </c>
    </row>
    <row r="8" spans="1:3" ht="12" customHeight="1" x14ac:dyDescent="0.2">
      <c r="A8" s="134" t="s">
        <v>8</v>
      </c>
      <c r="B8" s="188">
        <v>16875</v>
      </c>
      <c r="C8" s="189">
        <v>16875</v>
      </c>
    </row>
    <row r="9" spans="1:3" ht="12" customHeight="1" x14ac:dyDescent="0.2">
      <c r="A9" s="134" t="s">
        <v>9</v>
      </c>
      <c r="B9" s="188">
        <v>18491</v>
      </c>
      <c r="C9" s="189">
        <v>21828</v>
      </c>
    </row>
    <row r="10" spans="1:3" ht="12" customHeight="1" x14ac:dyDescent="0.2">
      <c r="A10" s="129" t="s">
        <v>11</v>
      </c>
      <c r="B10" s="206">
        <f>SUM(B6:B9)</f>
        <v>214782</v>
      </c>
      <c r="C10" s="190">
        <f>SUM(C6:C9)</f>
        <v>227354</v>
      </c>
    </row>
    <row r="11" spans="1:3" ht="12" customHeight="1" x14ac:dyDescent="0.2">
      <c r="A11" s="131" t="s">
        <v>12</v>
      </c>
      <c r="B11" s="193">
        <f>B10</f>
        <v>214782</v>
      </c>
      <c r="C11" s="191">
        <f>C10</f>
        <v>227354</v>
      </c>
    </row>
    <row r="12" spans="1:3" ht="12" customHeight="1" x14ac:dyDescent="0.2">
      <c r="A12" s="132" t="s">
        <v>13</v>
      </c>
      <c r="B12" s="188"/>
      <c r="C12" s="189"/>
    </row>
    <row r="13" spans="1:3" ht="12" customHeight="1" x14ac:dyDescent="0.2">
      <c r="A13" s="129" t="s">
        <v>5</v>
      </c>
      <c r="B13" s="188">
        <v>5633</v>
      </c>
      <c r="C13" s="189">
        <v>6040</v>
      </c>
    </row>
    <row r="14" spans="1:3" ht="12" customHeight="1" x14ac:dyDescent="0.2">
      <c r="A14" s="134" t="s">
        <v>6</v>
      </c>
      <c r="B14" s="188">
        <v>6293</v>
      </c>
      <c r="C14" s="189">
        <v>5871</v>
      </c>
    </row>
    <row r="15" spans="1:3" ht="12" customHeight="1" x14ac:dyDescent="0.2">
      <c r="A15" s="134" t="s">
        <v>10</v>
      </c>
      <c r="B15" s="188">
        <v>0</v>
      </c>
      <c r="C15" s="189">
        <v>0</v>
      </c>
    </row>
    <row r="16" spans="1:3" ht="12" customHeight="1" x14ac:dyDescent="0.2">
      <c r="A16" s="134" t="s">
        <v>6</v>
      </c>
      <c r="B16" s="188">
        <v>24894</v>
      </c>
      <c r="C16" s="189">
        <f>5838</f>
        <v>5838</v>
      </c>
    </row>
    <row r="17" spans="1:3" ht="12" customHeight="1" x14ac:dyDescent="0.2">
      <c r="A17" s="134" t="s">
        <v>14</v>
      </c>
      <c r="B17" s="188">
        <v>48358</v>
      </c>
      <c r="C17" s="189">
        <v>55200</v>
      </c>
    </row>
    <row r="18" spans="1:3" ht="12" customHeight="1" x14ac:dyDescent="0.2">
      <c r="A18" s="129" t="s">
        <v>15</v>
      </c>
      <c r="B18" s="206">
        <f>SUM(B13:B17)</f>
        <v>85178</v>
      </c>
      <c r="C18" s="190">
        <f>SUM(C13:C17)</f>
        <v>72949</v>
      </c>
    </row>
    <row r="19" spans="1:3" ht="12" customHeight="1" x14ac:dyDescent="0.2">
      <c r="A19" s="132" t="s">
        <v>16</v>
      </c>
      <c r="B19" s="193">
        <f>B18</f>
        <v>85178</v>
      </c>
      <c r="C19" s="191">
        <f>C18</f>
        <v>72949</v>
      </c>
    </row>
    <row r="20" spans="1:3" ht="12" customHeight="1" x14ac:dyDescent="0.2">
      <c r="A20" s="238" t="s">
        <v>17</v>
      </c>
      <c r="B20" s="193">
        <f>B19+B11</f>
        <v>299960</v>
      </c>
      <c r="C20" s="191">
        <f>C19+C11</f>
        <v>300303</v>
      </c>
    </row>
    <row r="21" spans="1:3" ht="12" customHeight="1" x14ac:dyDescent="0.2">
      <c r="A21" s="129"/>
      <c r="B21" s="130"/>
      <c r="C21" s="129"/>
    </row>
    <row r="22" spans="1:3" ht="12" customHeight="1" x14ac:dyDescent="0.2">
      <c r="A22" s="192"/>
      <c r="B22" s="194" t="s">
        <v>18</v>
      </c>
      <c r="C22" s="195" t="s">
        <v>19</v>
      </c>
    </row>
    <row r="23" spans="1:3" ht="22.7" customHeight="1" x14ac:dyDescent="0.2">
      <c r="A23" s="238" t="s">
        <v>20</v>
      </c>
      <c r="B23" s="239">
        <v>967.7</v>
      </c>
      <c r="C23" s="240">
        <v>975.2</v>
      </c>
    </row>
    <row r="24" spans="1:3" ht="12" customHeight="1" x14ac:dyDescent="0.2">
      <c r="A24" s="129"/>
      <c r="B24" s="129"/>
      <c r="C24" s="129"/>
    </row>
    <row r="25" spans="1:3" ht="12" customHeight="1" x14ac:dyDescent="0.2">
      <c r="A25" s="132" t="s">
        <v>21</v>
      </c>
      <c r="B25" s="129"/>
      <c r="C25" s="129"/>
    </row>
    <row r="26" spans="1:3" ht="12" customHeight="1" x14ac:dyDescent="0.2">
      <c r="A26" s="192"/>
      <c r="B26" s="127" t="s">
        <v>2</v>
      </c>
      <c r="C26" s="128" t="s">
        <v>3</v>
      </c>
    </row>
    <row r="27" spans="1:3" ht="24" customHeight="1" x14ac:dyDescent="0.2">
      <c r="A27" s="133" t="s">
        <v>22</v>
      </c>
      <c r="B27" s="188"/>
      <c r="C27" s="189"/>
    </row>
    <row r="28" spans="1:3" ht="19.149999999999999" customHeight="1" x14ac:dyDescent="0.2">
      <c r="A28" s="241" t="s">
        <v>23</v>
      </c>
      <c r="B28" s="236">
        <v>22399</v>
      </c>
      <c r="C28" s="237">
        <f>B28</f>
        <v>22399</v>
      </c>
    </row>
    <row r="29" spans="1:3" ht="12" customHeight="1" x14ac:dyDescent="0.2">
      <c r="A29" s="330"/>
      <c r="B29" s="330"/>
      <c r="C29" s="330"/>
    </row>
    <row r="30" spans="1:3" ht="12" customHeight="1" x14ac:dyDescent="0.2">
      <c r="A30" s="330" t="s">
        <v>24</v>
      </c>
      <c r="B30" s="330"/>
      <c r="C30" s="330"/>
    </row>
    <row r="31" spans="1:3" ht="12" customHeight="1" x14ac:dyDescent="0.2">
      <c r="A31" s="331" t="s">
        <v>25</v>
      </c>
      <c r="B31" s="331"/>
      <c r="C31" s="331"/>
    </row>
    <row r="32" spans="1:3" ht="3.6" customHeight="1" x14ac:dyDescent="0.2">
      <c r="A32" s="129"/>
      <c r="B32" s="129"/>
      <c r="C32" s="129"/>
    </row>
    <row r="33" spans="1:3" ht="12" customHeight="1" x14ac:dyDescent="0.2">
      <c r="A33" s="332" t="s">
        <v>234</v>
      </c>
      <c r="B33" s="332"/>
      <c r="C33" s="332"/>
    </row>
    <row r="34" spans="1:3" x14ac:dyDescent="0.2">
      <c r="A34" s="330" t="s">
        <v>235</v>
      </c>
      <c r="B34" s="330"/>
      <c r="C34" s="330"/>
    </row>
    <row r="35" spans="1:3" x14ac:dyDescent="0.2">
      <c r="A35" s="217" t="s">
        <v>239</v>
      </c>
      <c r="B35" s="217"/>
      <c r="C35" s="217"/>
    </row>
    <row r="36" spans="1:3" x14ac:dyDescent="0.2">
      <c r="A36" s="330" t="s">
        <v>26</v>
      </c>
      <c r="B36" s="330"/>
      <c r="C36" s="330"/>
    </row>
    <row r="37" spans="1:3" x14ac:dyDescent="0.2">
      <c r="A37" s="330" t="s">
        <v>236</v>
      </c>
      <c r="B37" s="330"/>
      <c r="C37" s="330"/>
    </row>
    <row r="38" spans="1:3" x14ac:dyDescent="0.2">
      <c r="A38" s="330" t="s">
        <v>237</v>
      </c>
      <c r="B38" s="330"/>
      <c r="C38" s="330"/>
    </row>
    <row r="50" ht="12" customHeight="1" x14ac:dyDescent="0.2"/>
    <row r="52" ht="3.6" customHeight="1" x14ac:dyDescent="0.2"/>
    <row r="57" ht="45.2" customHeight="1" x14ac:dyDescent="0.2"/>
    <row r="60" ht="22.7" customHeight="1" x14ac:dyDescent="0.2"/>
    <row r="62" ht="9.9499999999999993" customHeight="1" x14ac:dyDescent="0.2"/>
    <row r="65" ht="22.7" customHeight="1" x14ac:dyDescent="0.2"/>
    <row r="69" ht="24.2" customHeight="1" x14ac:dyDescent="0.2"/>
    <row r="70" ht="12" customHeight="1" x14ac:dyDescent="0.2"/>
    <row r="71" ht="13.7" customHeight="1" x14ac:dyDescent="0.2"/>
    <row r="72" ht="35.25" customHeight="1" x14ac:dyDescent="0.2"/>
    <row r="73" ht="25.5" customHeight="1" x14ac:dyDescent="0.2"/>
    <row r="74" ht="47.65" customHeight="1" x14ac:dyDescent="0.2"/>
    <row r="76" ht="15.2" customHeight="1" x14ac:dyDescent="0.2"/>
    <row r="77" ht="34.35" customHeight="1" x14ac:dyDescent="0.2"/>
    <row r="78" ht="25.9" customHeight="1" x14ac:dyDescent="0.2"/>
    <row r="79" ht="85.5" customHeight="1" x14ac:dyDescent="0.2"/>
  </sheetData>
  <mergeCells count="8">
    <mergeCell ref="A38:C38"/>
    <mergeCell ref="A36:C36"/>
    <mergeCell ref="A37:C37"/>
    <mergeCell ref="A29:C29"/>
    <mergeCell ref="A30:C30"/>
    <mergeCell ref="A34:C34"/>
    <mergeCell ref="A31:C31"/>
    <mergeCell ref="A33:C33"/>
  </mergeCells>
  <pageMargins left="0.43307086614173229" right="0.23622047244094491" top="0.35433070866141736" bottom="0.55118110236220474" header="0.31496062992125984" footer="0.31496062992125984"/>
  <pageSetup paperSize="9" orientation="portrait" r:id="rId1"/>
  <headerFooter>
    <oddHeader>&amp;C&amp;"Calibri"&amp;12&amp;KFF0000OFFICIAL&amp;1#</oddHeader>
    <oddFooter>&amp;C&amp;1#&amp;"Calibri"&amp;12&amp;KFF0000OFFICIAL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8"/>
  <sheetViews>
    <sheetView showGridLines="0" zoomScale="120" zoomScaleNormal="120" zoomScaleSheetLayoutView="100" workbookViewId="0"/>
  </sheetViews>
  <sheetFormatPr defaultColWidth="9.140625" defaultRowHeight="11.25" x14ac:dyDescent="0.2"/>
  <cols>
    <col min="1" max="1" width="28" style="67" customWidth="1"/>
    <col min="2" max="7" width="7.7109375" style="67" customWidth="1"/>
    <col min="8" max="16384" width="9.140625" style="67"/>
  </cols>
  <sheetData>
    <row r="1" spans="1:7" x14ac:dyDescent="0.2">
      <c r="A1" s="66" t="s">
        <v>28</v>
      </c>
    </row>
    <row r="2" spans="1:7" ht="22.5" customHeight="1" x14ac:dyDescent="0.25">
      <c r="A2" s="333" t="s">
        <v>29</v>
      </c>
      <c r="B2" s="333"/>
      <c r="C2" s="333"/>
      <c r="D2" s="333"/>
      <c r="E2" s="333"/>
      <c r="F2" s="333"/>
      <c r="G2" s="334"/>
    </row>
    <row r="3" spans="1:7" ht="22.5" x14ac:dyDescent="0.2">
      <c r="A3" s="78"/>
      <c r="B3" s="229" t="s">
        <v>30</v>
      </c>
      <c r="C3" s="79" t="s">
        <v>247</v>
      </c>
      <c r="D3" s="204" t="s">
        <v>248</v>
      </c>
      <c r="E3" s="79" t="s">
        <v>249</v>
      </c>
      <c r="F3" s="204" t="s">
        <v>250</v>
      </c>
      <c r="G3" s="79" t="s">
        <v>251</v>
      </c>
    </row>
    <row r="4" spans="1:7" ht="12" customHeight="1" x14ac:dyDescent="0.2">
      <c r="A4" s="279" t="s">
        <v>244</v>
      </c>
      <c r="B4" s="24"/>
      <c r="C4" s="68"/>
      <c r="D4" s="24"/>
      <c r="E4" s="68"/>
      <c r="F4" s="205"/>
      <c r="G4" s="68"/>
    </row>
    <row r="5" spans="1:7" ht="12" customHeight="1" x14ac:dyDescent="0.2">
      <c r="A5" s="318" t="s">
        <v>245</v>
      </c>
      <c r="B5" s="280">
        <v>1.1000000000000001</v>
      </c>
      <c r="C5" s="68"/>
      <c r="D5" s="24"/>
      <c r="E5" s="68"/>
      <c r="F5" s="205"/>
      <c r="G5" s="68"/>
    </row>
    <row r="6" spans="1:7" ht="23.45" customHeight="1" x14ac:dyDescent="0.2">
      <c r="A6" s="145" t="s">
        <v>246</v>
      </c>
      <c r="B6" s="25"/>
      <c r="C6" s="287">
        <v>0</v>
      </c>
      <c r="D6" s="310">
        <v>5.5</v>
      </c>
      <c r="E6" s="311">
        <v>3.7</v>
      </c>
      <c r="F6" s="310">
        <v>3.9</v>
      </c>
      <c r="G6" s="311">
        <v>3.5</v>
      </c>
    </row>
    <row r="7" spans="1:7" ht="12" customHeight="1" x14ac:dyDescent="0.2">
      <c r="A7" s="66" t="s">
        <v>31</v>
      </c>
      <c r="B7" s="25"/>
      <c r="C7" s="288">
        <f>C6</f>
        <v>0</v>
      </c>
      <c r="D7" s="312">
        <f>D6</f>
        <v>5.5</v>
      </c>
      <c r="E7" s="313">
        <f>E6</f>
        <v>3.7</v>
      </c>
      <c r="F7" s="314">
        <f>F6</f>
        <v>3.9</v>
      </c>
      <c r="G7" s="313">
        <f>G6</f>
        <v>3.5</v>
      </c>
    </row>
    <row r="8" spans="1:7" ht="14.25" customHeight="1" x14ac:dyDescent="0.2">
      <c r="A8" s="66" t="s">
        <v>33</v>
      </c>
      <c r="B8" s="25"/>
      <c r="C8" s="289"/>
      <c r="D8" s="34"/>
      <c r="E8" s="35"/>
      <c r="F8" s="16"/>
      <c r="G8" s="35"/>
    </row>
    <row r="9" spans="1:7" ht="12" customHeight="1" x14ac:dyDescent="0.2">
      <c r="A9" s="227" t="s">
        <v>13</v>
      </c>
      <c r="B9" s="228"/>
      <c r="C9" s="289">
        <v>0</v>
      </c>
      <c r="D9" s="34">
        <v>0</v>
      </c>
      <c r="E9" s="35">
        <v>0</v>
      </c>
      <c r="F9" s="16">
        <v>0</v>
      </c>
      <c r="G9" s="35">
        <v>0</v>
      </c>
    </row>
    <row r="10" spans="1:7" ht="12" customHeight="1" x14ac:dyDescent="0.2">
      <c r="A10" s="227" t="s">
        <v>4</v>
      </c>
      <c r="B10" s="228"/>
      <c r="C10" s="287">
        <f>C7</f>
        <v>0</v>
      </c>
      <c r="D10" s="310">
        <f>D7</f>
        <v>5.5</v>
      </c>
      <c r="E10" s="311">
        <f>E7</f>
        <v>3.7</v>
      </c>
      <c r="F10" s="315">
        <f>F7</f>
        <v>3.9</v>
      </c>
      <c r="G10" s="311">
        <f>G7</f>
        <v>3.5</v>
      </c>
    </row>
    <row r="11" spans="1:7" ht="12" customHeight="1" x14ac:dyDescent="0.2">
      <c r="A11" s="242" t="s">
        <v>32</v>
      </c>
      <c r="B11" s="243"/>
      <c r="C11" s="290">
        <f>C9+C10</f>
        <v>0</v>
      </c>
      <c r="D11" s="316">
        <f>D9+D10</f>
        <v>5.5</v>
      </c>
      <c r="E11" s="317">
        <f>E9+E10</f>
        <v>3.7</v>
      </c>
      <c r="F11" s="316">
        <f>F9+F10</f>
        <v>3.9</v>
      </c>
      <c r="G11" s="317">
        <f>G9+G10</f>
        <v>3.5</v>
      </c>
    </row>
    <row r="12" spans="1:7" ht="25.9" customHeight="1" x14ac:dyDescent="0.2">
      <c r="A12" s="335" t="s">
        <v>34</v>
      </c>
      <c r="B12" s="335"/>
      <c r="C12" s="335"/>
      <c r="D12" s="335"/>
      <c r="E12" s="335"/>
      <c r="F12" s="335"/>
      <c r="G12" s="335"/>
    </row>
    <row r="13" spans="1:7" ht="12" customHeight="1" x14ac:dyDescent="0.25">
      <c r="A13" s="336"/>
      <c r="B13" s="337"/>
      <c r="C13" s="337"/>
      <c r="D13" s="337"/>
      <c r="E13" s="337"/>
      <c r="F13" s="337"/>
      <c r="G13" s="337"/>
    </row>
    <row r="14" spans="1:7" ht="12" customHeight="1" x14ac:dyDescent="0.2">
      <c r="A14" s="338"/>
      <c r="B14" s="338"/>
      <c r="C14" s="338"/>
      <c r="D14" s="338"/>
      <c r="E14" s="338"/>
      <c r="F14" s="338"/>
      <c r="G14" s="338"/>
    </row>
    <row r="15" spans="1:7" ht="12" customHeight="1" x14ac:dyDescent="0.2"/>
    <row r="16" spans="1:7" ht="21" customHeight="1" x14ac:dyDescent="0.2"/>
    <row r="17" ht="14.25" customHeight="1" x14ac:dyDescent="0.2"/>
    <row r="18" ht="12" customHeight="1" x14ac:dyDescent="0.2"/>
    <row r="19" ht="12" customHeight="1" x14ac:dyDescent="0.2"/>
    <row r="20" ht="12" customHeight="1" x14ac:dyDescent="0.2"/>
    <row r="21" ht="14.25" customHeight="1" x14ac:dyDescent="0.2"/>
    <row r="22" ht="29.25" customHeight="1" x14ac:dyDescent="0.2"/>
    <row r="23" ht="27.95" customHeight="1" x14ac:dyDescent="0.2"/>
    <row r="24" ht="27.95" customHeight="1" x14ac:dyDescent="0.2"/>
    <row r="26" ht="24.2" customHeight="1" x14ac:dyDescent="0.2"/>
    <row r="27" ht="23.25" customHeight="1" x14ac:dyDescent="0.2"/>
    <row r="28" ht="12" customHeight="1" x14ac:dyDescent="0.2"/>
    <row r="29" ht="12" customHeight="1" x14ac:dyDescent="0.2"/>
    <row r="30" ht="12" customHeight="1" x14ac:dyDescent="0.2"/>
    <row r="31" ht="12" customHeight="1" x14ac:dyDescent="0.2"/>
    <row r="32" ht="10.5" customHeight="1" x14ac:dyDescent="0.2"/>
    <row r="33" ht="10.5" customHeight="1" x14ac:dyDescent="0.2"/>
    <row r="34" ht="10.5" customHeight="1" x14ac:dyDescent="0.2"/>
    <row r="35" ht="10.5" customHeight="1" x14ac:dyDescent="0.2"/>
    <row r="36" ht="10.5" customHeight="1" x14ac:dyDescent="0.2"/>
    <row r="37" ht="29.1" customHeight="1" x14ac:dyDescent="0.2"/>
    <row r="38" ht="27.6" customHeight="1" x14ac:dyDescent="0.2"/>
  </sheetData>
  <mergeCells count="4">
    <mergeCell ref="A2:G2"/>
    <mergeCell ref="A12:G12"/>
    <mergeCell ref="A13:G13"/>
    <mergeCell ref="A14:G14"/>
  </mergeCells>
  <phoneticPr fontId="17" type="noConversion"/>
  <pageMargins left="0.70866141732283472" right="0.70866141732283472" top="0.74803149606299213" bottom="0.74803149606299213" header="0.31496062992125984" footer="0.31496062992125984"/>
  <pageSetup paperSize="9" scale="92" fitToHeight="99" orientation="portrait" r:id="rId1"/>
  <headerFooter>
    <oddHeader>&amp;L&amp;A&amp;C&amp;"Calibri"&amp;12&amp;KFF0000OFFICIAL&amp;1#</oddHeader>
    <oddFooter>&amp;R&amp;P of &amp;N&amp;C&amp;1#&amp;"Calibri"&amp;12&amp;KFF0000OFFICIAL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42"/>
  <sheetViews>
    <sheetView showGridLines="0" zoomScaleNormal="100" zoomScaleSheetLayoutView="115" workbookViewId="0"/>
  </sheetViews>
  <sheetFormatPr defaultColWidth="9.140625" defaultRowHeight="12" customHeight="1" x14ac:dyDescent="0.25"/>
  <cols>
    <col min="1" max="1" width="30.7109375" style="26" customWidth="1"/>
    <col min="2" max="6" width="8.28515625" style="26" customWidth="1"/>
    <col min="7" max="16384" width="9.140625" style="26"/>
  </cols>
  <sheetData>
    <row r="1" spans="1:6" ht="12" customHeight="1" x14ac:dyDescent="0.25">
      <c r="A1" s="27" t="s">
        <v>35</v>
      </c>
      <c r="B1" s="28"/>
      <c r="C1" s="28"/>
    </row>
    <row r="2" spans="1:6" ht="3.6" customHeight="1" x14ac:dyDescent="0.25">
      <c r="A2" s="27"/>
      <c r="B2" s="28"/>
      <c r="C2" s="28"/>
    </row>
    <row r="3" spans="1:6" ht="34.9" customHeight="1" x14ac:dyDescent="0.25">
      <c r="A3" s="340" t="s">
        <v>36</v>
      </c>
      <c r="B3" s="340"/>
      <c r="C3" s="340"/>
      <c r="D3" s="340"/>
      <c r="E3" s="340"/>
      <c r="F3" s="340"/>
    </row>
    <row r="4" spans="1:6" ht="45" x14ac:dyDescent="0.25">
      <c r="A4" s="216"/>
      <c r="B4" s="197" t="s">
        <v>2</v>
      </c>
      <c r="C4" s="198" t="s">
        <v>37</v>
      </c>
      <c r="D4" s="197" t="s">
        <v>38</v>
      </c>
      <c r="E4" s="197" t="s">
        <v>39</v>
      </c>
      <c r="F4" s="197" t="s">
        <v>40</v>
      </c>
    </row>
    <row r="5" spans="1:6" ht="11.25" x14ac:dyDescent="0.25">
      <c r="A5" s="341" t="s">
        <v>41</v>
      </c>
      <c r="B5" s="341"/>
      <c r="C5" s="341"/>
      <c r="D5" s="341"/>
      <c r="E5" s="341"/>
      <c r="F5" s="341"/>
    </row>
    <row r="6" spans="1:6" ht="11.25" x14ac:dyDescent="0.25">
      <c r="A6" s="135" t="s">
        <v>42</v>
      </c>
      <c r="B6" s="136"/>
      <c r="C6" s="137"/>
      <c r="D6" s="135"/>
      <c r="E6" s="135"/>
      <c r="F6" s="135"/>
    </row>
    <row r="7" spans="1:6" ht="22.5" x14ac:dyDescent="0.25">
      <c r="A7" s="116" t="s">
        <v>43</v>
      </c>
      <c r="B7" s="30">
        <v>5633</v>
      </c>
      <c r="C7" s="29">
        <v>6040</v>
      </c>
      <c r="D7" s="26">
        <v>6432</v>
      </c>
      <c r="E7" s="26">
        <v>6525</v>
      </c>
      <c r="F7" s="26">
        <v>6662</v>
      </c>
    </row>
    <row r="8" spans="1:6" ht="33.75" x14ac:dyDescent="0.25">
      <c r="A8" s="209" t="s">
        <v>44</v>
      </c>
      <c r="B8" s="30">
        <v>50328</v>
      </c>
      <c r="C8" s="29">
        <v>50328</v>
      </c>
      <c r="D8" s="26">
        <v>50328</v>
      </c>
      <c r="E8" s="26">
        <v>50328</v>
      </c>
      <c r="F8" s="26">
        <v>50328</v>
      </c>
    </row>
    <row r="9" spans="1:6" ht="11.25" x14ac:dyDescent="0.25">
      <c r="A9" s="211" t="s">
        <v>45</v>
      </c>
      <c r="B9" s="142">
        <f>SUM(B7:B8)</f>
        <v>55961</v>
      </c>
      <c r="C9" s="143">
        <f>SUM(C7:C8)</f>
        <v>56368</v>
      </c>
      <c r="D9" s="144">
        <f>SUM(D7:D8)</f>
        <v>56760</v>
      </c>
      <c r="E9" s="144">
        <f>SUM(E7:E8)</f>
        <v>56853</v>
      </c>
      <c r="F9" s="144">
        <f>SUM(F7:F8)</f>
        <v>56990</v>
      </c>
    </row>
    <row r="10" spans="1:6" ht="11.25" x14ac:dyDescent="0.25">
      <c r="A10" s="119" t="s">
        <v>46</v>
      </c>
      <c r="B10" s="30"/>
      <c r="C10" s="29"/>
    </row>
    <row r="11" spans="1:6" ht="11.25" x14ac:dyDescent="0.25">
      <c r="A11" s="210" t="s">
        <v>47</v>
      </c>
      <c r="B11" s="30">
        <v>156901</v>
      </c>
      <c r="C11" s="29">
        <v>167719</v>
      </c>
      <c r="D11" s="26">
        <v>172934</v>
      </c>
      <c r="E11" s="26">
        <v>175598</v>
      </c>
      <c r="F11" s="26">
        <v>177468</v>
      </c>
    </row>
    <row r="12" spans="1:6" ht="11.25" x14ac:dyDescent="0.25">
      <c r="A12" s="209" t="s">
        <v>48</v>
      </c>
      <c r="B12" s="30">
        <f>'Table 3.1 NCCE'!B14</f>
        <v>16875</v>
      </c>
      <c r="C12" s="29">
        <f>'Table 3.1 NCCE'!C14</f>
        <v>16875</v>
      </c>
      <c r="D12" s="26">
        <f>'Table 3.1 NCCE'!D14</f>
        <v>16875</v>
      </c>
      <c r="E12" s="26">
        <f>'Table 3.1 NCCE'!E14</f>
        <v>16875</v>
      </c>
      <c r="F12" s="26">
        <f>'Table 3.1 NCCE'!F14</f>
        <v>16875</v>
      </c>
    </row>
    <row r="13" spans="1:6" ht="33.75" x14ac:dyDescent="0.25">
      <c r="A13" s="116" t="s">
        <v>49</v>
      </c>
      <c r="B13" s="30">
        <f>'Table 3.1 NCCE'!B8-'Table 2.X.1 NCCE'!B11-'Table 2.X.1 NCCE'!B12</f>
        <v>22942</v>
      </c>
      <c r="C13" s="29">
        <f>'Table 3.1 NCCE'!C8-'Table 2.X.1 NCCE'!C11-'Table 2.X.1 NCCE'!C12</f>
        <v>25235</v>
      </c>
      <c r="D13" s="26">
        <f>'Table 3.1 NCCE'!D8-'Table 2.X.1 NCCE'!D11-'Table 2.X.1 NCCE'!D12</f>
        <v>25802</v>
      </c>
      <c r="E13" s="26">
        <f>'Table 3.1 NCCE'!E8-'Table 2.X.1 NCCE'!E11-'Table 2.X.1 NCCE'!E12</f>
        <v>25526</v>
      </c>
      <c r="F13" s="26">
        <f>'Table 3.1 NCCE'!F8-'Table 2.X.1 NCCE'!F11-'Table 2.X.1 NCCE'!F12</f>
        <v>24612</v>
      </c>
    </row>
    <row r="14" spans="1:6" ht="11.25" x14ac:dyDescent="0.25">
      <c r="A14" s="124" t="s">
        <v>50</v>
      </c>
      <c r="B14" s="142">
        <f>SUM(B11:B13)</f>
        <v>196718</v>
      </c>
      <c r="C14" s="143">
        <f>SUM(C11:C13)</f>
        <v>209829</v>
      </c>
      <c r="D14" s="144">
        <f>SUM(D11:D13)</f>
        <v>215611</v>
      </c>
      <c r="E14" s="144">
        <f>SUM(E11:E13)</f>
        <v>217999</v>
      </c>
      <c r="F14" s="144">
        <f>SUM(F11:F13)</f>
        <v>218955</v>
      </c>
    </row>
    <row r="15" spans="1:6" ht="11.25" x14ac:dyDescent="0.25">
      <c r="A15" s="138" t="s">
        <v>51</v>
      </c>
      <c r="B15" s="139">
        <f>B9+B14</f>
        <v>252679</v>
      </c>
      <c r="C15" s="140">
        <f>C9+C14</f>
        <v>266197</v>
      </c>
      <c r="D15" s="141">
        <f>D9+D14</f>
        <v>272371</v>
      </c>
      <c r="E15" s="141">
        <f>E9+E14</f>
        <v>274852</v>
      </c>
      <c r="F15" s="141">
        <f>F9+F14</f>
        <v>275945</v>
      </c>
    </row>
    <row r="16" spans="1:6" ht="11.25" x14ac:dyDescent="0.25">
      <c r="A16" s="244"/>
      <c r="B16" s="113"/>
      <c r="C16" s="114"/>
      <c r="D16" s="115"/>
      <c r="E16" s="115"/>
      <c r="F16" s="115"/>
    </row>
    <row r="17" spans="1:6" ht="11.25" x14ac:dyDescent="0.25">
      <c r="A17" s="342" t="s">
        <v>52</v>
      </c>
      <c r="B17" s="342"/>
      <c r="C17" s="342"/>
      <c r="D17" s="342"/>
      <c r="E17" s="342"/>
      <c r="F17" s="342"/>
    </row>
    <row r="18" spans="1:6" ht="11.25" x14ac:dyDescent="0.25">
      <c r="A18" s="26" t="s">
        <v>42</v>
      </c>
      <c r="B18" s="30"/>
      <c r="C18" s="29"/>
    </row>
    <row r="19" spans="1:6" ht="22.5" x14ac:dyDescent="0.25">
      <c r="A19" s="209" t="s">
        <v>43</v>
      </c>
      <c r="B19" s="39">
        <f>B7</f>
        <v>5633</v>
      </c>
      <c r="C19" s="306">
        <f>C7</f>
        <v>6040</v>
      </c>
      <c r="D19" s="26">
        <f>D7</f>
        <v>6432</v>
      </c>
      <c r="E19" s="26">
        <f>E7</f>
        <v>6525</v>
      </c>
      <c r="F19" s="26">
        <f>F7</f>
        <v>6662</v>
      </c>
    </row>
    <row r="20" spans="1:6" ht="33.75" x14ac:dyDescent="0.25">
      <c r="A20" s="209" t="s">
        <v>49</v>
      </c>
      <c r="B20" s="39">
        <f>B8</f>
        <v>50328</v>
      </c>
      <c r="C20" s="306">
        <f t="shared" ref="C20:F20" si="0">C8</f>
        <v>50328</v>
      </c>
      <c r="D20" s="26">
        <f t="shared" si="0"/>
        <v>50328</v>
      </c>
      <c r="E20" s="26">
        <f t="shared" si="0"/>
        <v>50328</v>
      </c>
      <c r="F20" s="26">
        <f t="shared" si="0"/>
        <v>50328</v>
      </c>
    </row>
    <row r="21" spans="1:6" ht="11.25" x14ac:dyDescent="0.25">
      <c r="A21" s="245" t="s">
        <v>45</v>
      </c>
      <c r="B21" s="307">
        <f>SUM(B19:B20)</f>
        <v>55961</v>
      </c>
      <c r="C21" s="308">
        <f>SUM(C19:C20)</f>
        <v>56368</v>
      </c>
      <c r="D21" s="307">
        <f>SUM(D19:D20)</f>
        <v>56760</v>
      </c>
      <c r="E21" s="307">
        <f>SUM(E19:E20)</f>
        <v>56853</v>
      </c>
      <c r="F21" s="307">
        <f>SUM(F19:F20)</f>
        <v>56990</v>
      </c>
    </row>
    <row r="22" spans="1:6" ht="11.25" x14ac:dyDescent="0.25">
      <c r="A22" s="211"/>
      <c r="B22" s="186"/>
      <c r="C22" s="120"/>
      <c r="D22" s="186"/>
      <c r="E22" s="186"/>
      <c r="F22" s="186"/>
    </row>
    <row r="23" spans="1:6" ht="45" x14ac:dyDescent="0.25">
      <c r="A23" s="215"/>
      <c r="B23" s="197" t="s">
        <v>2</v>
      </c>
      <c r="C23" s="198" t="s">
        <v>37</v>
      </c>
      <c r="D23" s="197" t="s">
        <v>38</v>
      </c>
      <c r="E23" s="197" t="s">
        <v>39</v>
      </c>
      <c r="F23" s="197" t="s">
        <v>40</v>
      </c>
    </row>
    <row r="24" spans="1:6" ht="11.25" x14ac:dyDescent="0.25">
      <c r="A24" s="119" t="s">
        <v>46</v>
      </c>
      <c r="B24" s="30"/>
      <c r="C24" s="29"/>
    </row>
    <row r="25" spans="1:6" ht="11.25" x14ac:dyDescent="0.25">
      <c r="A25" s="210" t="s">
        <v>47</v>
      </c>
      <c r="B25" s="30">
        <f>B11</f>
        <v>156901</v>
      </c>
      <c r="C25" s="29">
        <f t="shared" ref="B25:F26" si="1">C11</f>
        <v>167719</v>
      </c>
      <c r="D25" s="26">
        <f t="shared" si="1"/>
        <v>172934</v>
      </c>
      <c r="E25" s="26">
        <f t="shared" si="1"/>
        <v>175598</v>
      </c>
      <c r="F25" s="26">
        <f t="shared" si="1"/>
        <v>177468</v>
      </c>
    </row>
    <row r="26" spans="1:6" ht="11.25" x14ac:dyDescent="0.25">
      <c r="A26" s="209" t="s">
        <v>48</v>
      </c>
      <c r="B26" s="30">
        <f t="shared" si="1"/>
        <v>16875</v>
      </c>
      <c r="C26" s="29">
        <f t="shared" si="1"/>
        <v>16875</v>
      </c>
      <c r="D26" s="26">
        <f t="shared" si="1"/>
        <v>16875</v>
      </c>
      <c r="E26" s="26">
        <f t="shared" si="1"/>
        <v>16875</v>
      </c>
      <c r="F26" s="26">
        <f t="shared" si="1"/>
        <v>16875</v>
      </c>
    </row>
    <row r="27" spans="1:6" ht="33.75" x14ac:dyDescent="0.25">
      <c r="A27" s="116" t="s">
        <v>49</v>
      </c>
      <c r="B27" s="30">
        <f>B13</f>
        <v>22942</v>
      </c>
      <c r="C27" s="29">
        <f>C13</f>
        <v>25235</v>
      </c>
      <c r="D27" s="26">
        <f>D13</f>
        <v>25802</v>
      </c>
      <c r="E27" s="26">
        <f>E13</f>
        <v>25526</v>
      </c>
      <c r="F27" s="26">
        <f>F13</f>
        <v>24612</v>
      </c>
    </row>
    <row r="28" spans="1:6" ht="11.25" x14ac:dyDescent="0.25">
      <c r="A28" s="124" t="s">
        <v>50</v>
      </c>
      <c r="B28" s="111">
        <f>SUM(B24:B27)</f>
        <v>196718</v>
      </c>
      <c r="C28" s="110">
        <f>SUM(C24:C27)</f>
        <v>209829</v>
      </c>
      <c r="D28" s="111">
        <f>SUM(D24:D27)</f>
        <v>215611</v>
      </c>
      <c r="E28" s="111">
        <f>SUM(E24:E27)</f>
        <v>217999</v>
      </c>
      <c r="F28" s="111">
        <f>SUM(F24:F27)</f>
        <v>218955</v>
      </c>
    </row>
    <row r="29" spans="1:6" s="32" customFormat="1" ht="11.25" x14ac:dyDescent="0.25">
      <c r="A29" s="246" t="s">
        <v>53</v>
      </c>
      <c r="B29" s="146">
        <f>B28+B21</f>
        <v>252679</v>
      </c>
      <c r="C29" s="147">
        <f>C28+C21</f>
        <v>266197</v>
      </c>
      <c r="D29" s="109">
        <f>D28+D21</f>
        <v>272371</v>
      </c>
      <c r="E29" s="109">
        <f>E28+E21</f>
        <v>274852</v>
      </c>
      <c r="F29" s="109">
        <f>F28+F21</f>
        <v>275945</v>
      </c>
    </row>
    <row r="30" spans="1:6" s="32" customFormat="1" ht="11.25" x14ac:dyDescent="0.25">
      <c r="A30" s="38"/>
      <c r="B30" s="113"/>
      <c r="C30" s="113"/>
      <c r="D30" s="115"/>
      <c r="E30" s="115"/>
      <c r="F30" s="115"/>
    </row>
    <row r="31" spans="1:6" ht="45" x14ac:dyDescent="0.2">
      <c r="A31" s="148" t="s">
        <v>54</v>
      </c>
      <c r="B31" s="197" t="s">
        <v>2</v>
      </c>
      <c r="C31" s="198" t="s">
        <v>37</v>
      </c>
      <c r="D31" s="197" t="s">
        <v>38</v>
      </c>
      <c r="E31" s="197" t="s">
        <v>39</v>
      </c>
      <c r="F31" s="197" t="s">
        <v>40</v>
      </c>
    </row>
    <row r="32" spans="1:6" ht="11.25" x14ac:dyDescent="0.25">
      <c r="A32" s="22" t="s">
        <v>55</v>
      </c>
      <c r="B32" s="17"/>
      <c r="C32" s="18"/>
      <c r="D32" s="17"/>
      <c r="E32" s="17"/>
      <c r="F32" s="17"/>
    </row>
    <row r="33" spans="1:6" ht="11.25" x14ac:dyDescent="0.25">
      <c r="A33" s="196" t="s">
        <v>56</v>
      </c>
      <c r="B33" s="30">
        <v>-5838</v>
      </c>
      <c r="C33" s="29">
        <f>-B33</f>
        <v>5838</v>
      </c>
      <c r="D33" s="26">
        <v>0</v>
      </c>
      <c r="E33" s="26">
        <v>0</v>
      </c>
      <c r="F33" s="26">
        <v>0</v>
      </c>
    </row>
    <row r="34" spans="1:6" ht="22.5" x14ac:dyDescent="0.25">
      <c r="A34" s="244" t="s">
        <v>57</v>
      </c>
      <c r="B34" s="103">
        <f>SUM(B33)</f>
        <v>-5838</v>
      </c>
      <c r="C34" s="104">
        <f>SUM(C33)</f>
        <v>5838</v>
      </c>
      <c r="D34" s="103">
        <f>SUM(D33)</f>
        <v>0</v>
      </c>
      <c r="E34" s="103">
        <f>SUM(E33)</f>
        <v>0</v>
      </c>
      <c r="F34" s="103">
        <f>SUM(F33)</f>
        <v>0</v>
      </c>
    </row>
    <row r="35" spans="1:6" ht="11.25" x14ac:dyDescent="0.25">
      <c r="A35" s="38"/>
      <c r="B35" s="112"/>
      <c r="C35" s="112"/>
      <c r="D35" s="32"/>
      <c r="E35" s="32"/>
      <c r="F35" s="32"/>
    </row>
    <row r="36" spans="1:6" ht="11.25" x14ac:dyDescent="0.25">
      <c r="A36" s="31"/>
      <c r="B36" s="231" t="s">
        <v>18</v>
      </c>
      <c r="C36" s="232" t="s">
        <v>19</v>
      </c>
    </row>
    <row r="37" spans="1:6" ht="11.25" x14ac:dyDescent="0.25">
      <c r="A37" s="273" t="s">
        <v>20</v>
      </c>
      <c r="B37" s="231">
        <v>967.7</v>
      </c>
      <c r="C37" s="232">
        <v>975.2</v>
      </c>
    </row>
    <row r="38" spans="1:6" ht="11.25" x14ac:dyDescent="0.25">
      <c r="A38" s="207"/>
      <c r="B38" s="118"/>
      <c r="C38" s="118"/>
      <c r="D38" s="119"/>
      <c r="E38" s="119"/>
      <c r="F38" s="119"/>
    </row>
    <row r="39" spans="1:6" ht="16.149999999999999" customHeight="1" x14ac:dyDescent="0.25">
      <c r="A39" s="339" t="s">
        <v>58</v>
      </c>
      <c r="B39" s="339"/>
      <c r="C39" s="339"/>
      <c r="D39" s="339"/>
      <c r="E39" s="339"/>
      <c r="F39" s="339"/>
    </row>
    <row r="40" spans="1:6" ht="24" customHeight="1" x14ac:dyDescent="0.25">
      <c r="A40" s="339" t="s">
        <v>228</v>
      </c>
      <c r="B40" s="339"/>
      <c r="C40" s="339"/>
      <c r="D40" s="339"/>
      <c r="E40" s="339"/>
      <c r="F40" s="339"/>
    </row>
    <row r="41" spans="1:6" ht="13.9" customHeight="1" x14ac:dyDescent="0.25">
      <c r="A41" s="339" t="s">
        <v>59</v>
      </c>
      <c r="B41" s="339"/>
      <c r="C41" s="339"/>
      <c r="D41" s="339"/>
      <c r="E41" s="339"/>
      <c r="F41" s="339"/>
    </row>
    <row r="42" spans="1:6" ht="11.25" x14ac:dyDescent="0.25">
      <c r="A42" s="339" t="s">
        <v>60</v>
      </c>
      <c r="B42" s="339"/>
      <c r="C42" s="339"/>
      <c r="D42" s="339"/>
      <c r="E42" s="339"/>
      <c r="F42" s="339"/>
    </row>
  </sheetData>
  <mergeCells count="7">
    <mergeCell ref="A42:F42"/>
    <mergeCell ref="A41:F41"/>
    <mergeCell ref="A39:F39"/>
    <mergeCell ref="A3:F3"/>
    <mergeCell ref="A5:F5"/>
    <mergeCell ref="A17:F17"/>
    <mergeCell ref="A40:F40"/>
  </mergeCells>
  <phoneticPr fontId="17" type="noConversion"/>
  <pageMargins left="0.70866141732283472" right="0.70866141732283472" top="0.74803149606299213" bottom="0.74803149606299213" header="0.31496062992125984" footer="0.31496062992125984"/>
  <pageSetup paperSize="9" scale="76" fitToHeight="99" orientation="portrait" r:id="rId1"/>
  <headerFooter>
    <oddHeader>&amp;L&amp;A&amp;C&amp;"Calibri"&amp;12&amp;KFF0000OFFICIAL&amp;1#</oddHeader>
    <oddFooter>&amp;R&amp;P of &amp;N&amp;C&amp;1#&amp;"Calibri"&amp;12&amp;KFF0000OFFICIAL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F33"/>
  <sheetViews>
    <sheetView showGridLines="0" zoomScale="120" zoomScaleNormal="120" zoomScaleSheetLayoutView="100" workbookViewId="0">
      <selection sqref="A1:F1"/>
    </sheetView>
  </sheetViews>
  <sheetFormatPr defaultColWidth="8" defaultRowHeight="12" customHeight="1" x14ac:dyDescent="0.25"/>
  <cols>
    <col min="1" max="1" width="30.7109375" style="36" customWidth="1"/>
    <col min="2" max="6" width="8.28515625" style="36" customWidth="1"/>
    <col min="7" max="16384" width="8" style="36"/>
  </cols>
  <sheetData>
    <row r="1" spans="1:6" ht="22.7" customHeight="1" x14ac:dyDescent="0.25">
      <c r="A1" s="345" t="s">
        <v>77</v>
      </c>
      <c r="B1" s="345"/>
      <c r="C1" s="345"/>
      <c r="D1" s="345"/>
      <c r="E1" s="345"/>
      <c r="F1" s="345"/>
    </row>
    <row r="2" spans="1:6" ht="45" x14ac:dyDescent="0.25">
      <c r="A2" s="84"/>
      <c r="B2" s="197" t="s">
        <v>2</v>
      </c>
      <c r="C2" s="198" t="s">
        <v>37</v>
      </c>
      <c r="D2" s="197" t="s">
        <v>38</v>
      </c>
      <c r="E2" s="197" t="s">
        <v>39</v>
      </c>
      <c r="F2" s="197" t="s">
        <v>40</v>
      </c>
    </row>
    <row r="3" spans="1:6" ht="11.25" x14ac:dyDescent="0.25">
      <c r="A3" s="85" t="s">
        <v>62</v>
      </c>
      <c r="B3" s="86"/>
      <c r="C3" s="87"/>
      <c r="D3" s="88"/>
      <c r="E3" s="88"/>
      <c r="F3" s="88"/>
    </row>
    <row r="4" spans="1:6" ht="11.25" x14ac:dyDescent="0.25">
      <c r="A4" s="149" t="s">
        <v>63</v>
      </c>
      <c r="B4" s="86">
        <v>108633</v>
      </c>
      <c r="C4" s="87">
        <v>113771</v>
      </c>
      <c r="D4" s="86">
        <v>117124</v>
      </c>
      <c r="E4" s="86">
        <v>118668</v>
      </c>
      <c r="F4" s="86">
        <v>120785</v>
      </c>
    </row>
    <row r="5" spans="1:6" ht="11.25" x14ac:dyDescent="0.25">
      <c r="A5" s="149" t="s">
        <v>64</v>
      </c>
      <c r="B5" s="86">
        <v>64080</v>
      </c>
      <c r="C5" s="87">
        <v>67102</v>
      </c>
      <c r="D5" s="86">
        <v>67969</v>
      </c>
      <c r="E5" s="86">
        <v>68923</v>
      </c>
      <c r="F5" s="86">
        <v>68506</v>
      </c>
    </row>
    <row r="6" spans="1:6" ht="11.25" x14ac:dyDescent="0.25">
      <c r="A6" s="149" t="s">
        <v>78</v>
      </c>
      <c r="B6" s="86">
        <v>23985</v>
      </c>
      <c r="C6" s="87">
        <v>27514</v>
      </c>
      <c r="D6" s="86">
        <v>28691</v>
      </c>
      <c r="E6" s="86">
        <v>28691</v>
      </c>
      <c r="F6" s="86">
        <v>28069</v>
      </c>
    </row>
    <row r="7" spans="1:6" ht="11.25" x14ac:dyDescent="0.25">
      <c r="A7" s="149" t="s">
        <v>65</v>
      </c>
      <c r="B7" s="86">
        <v>20</v>
      </c>
      <c r="C7" s="87">
        <v>1442</v>
      </c>
      <c r="D7" s="86">
        <v>1827</v>
      </c>
      <c r="E7" s="86">
        <v>1717</v>
      </c>
      <c r="F7" s="86">
        <v>1595</v>
      </c>
    </row>
    <row r="8" spans="1:6" ht="11.25" x14ac:dyDescent="0.25">
      <c r="A8" s="85" t="s">
        <v>66</v>
      </c>
      <c r="B8" s="249">
        <f>SUM(B4:B7)</f>
        <v>196718</v>
      </c>
      <c r="C8" s="250">
        <f>SUM(C4:C7)</f>
        <v>209829</v>
      </c>
      <c r="D8" s="249">
        <f>SUM(D4:D7)</f>
        <v>215611</v>
      </c>
      <c r="E8" s="249">
        <f>SUM(E4:E7)</f>
        <v>217999</v>
      </c>
      <c r="F8" s="249">
        <f>SUM(F4:F7)</f>
        <v>218955</v>
      </c>
    </row>
    <row r="9" spans="1:6" ht="11.25" x14ac:dyDescent="0.25">
      <c r="A9" s="85" t="s">
        <v>79</v>
      </c>
      <c r="B9" s="86"/>
      <c r="C9" s="87"/>
      <c r="D9" s="88"/>
      <c r="E9" s="88"/>
      <c r="F9" s="88"/>
    </row>
    <row r="10" spans="1:6" ht="11.25" x14ac:dyDescent="0.25">
      <c r="A10" s="85" t="s">
        <v>80</v>
      </c>
      <c r="B10" s="86"/>
      <c r="C10" s="87"/>
      <c r="D10" s="88"/>
      <c r="E10" s="88"/>
      <c r="F10" s="88"/>
    </row>
    <row r="11" spans="1:6" ht="11.25" x14ac:dyDescent="0.25">
      <c r="A11" s="89" t="s">
        <v>81</v>
      </c>
      <c r="B11" s="86"/>
      <c r="C11" s="87"/>
      <c r="D11" s="86"/>
      <c r="E11" s="86"/>
      <c r="F11" s="86"/>
    </row>
    <row r="12" spans="1:6" s="37" customFormat="1" ht="22.5" x14ac:dyDescent="0.25">
      <c r="A12" s="150" t="s">
        <v>82</v>
      </c>
      <c r="B12" s="86">
        <v>16000</v>
      </c>
      <c r="C12" s="87">
        <v>16000</v>
      </c>
      <c r="D12" s="86">
        <v>16000</v>
      </c>
      <c r="E12" s="86">
        <v>16000</v>
      </c>
      <c r="F12" s="86">
        <v>16000</v>
      </c>
    </row>
    <row r="13" spans="1:6" ht="11.25" x14ac:dyDescent="0.25">
      <c r="A13" s="149" t="s">
        <v>27</v>
      </c>
      <c r="B13" s="86">
        <v>875</v>
      </c>
      <c r="C13" s="87">
        <v>875</v>
      </c>
      <c r="D13" s="86">
        <v>875</v>
      </c>
      <c r="E13" s="86">
        <v>875</v>
      </c>
      <c r="F13" s="86">
        <v>875</v>
      </c>
    </row>
    <row r="14" spans="1:6" ht="11.25" x14ac:dyDescent="0.25">
      <c r="A14" s="89" t="s">
        <v>83</v>
      </c>
      <c r="B14" s="249">
        <f>SUM(B12:B13)</f>
        <v>16875</v>
      </c>
      <c r="C14" s="250">
        <f>SUM(C12:C13)</f>
        <v>16875</v>
      </c>
      <c r="D14" s="249">
        <f>SUM(D12:D13)</f>
        <v>16875</v>
      </c>
      <c r="E14" s="249">
        <f>SUM(E12:E13)</f>
        <v>16875</v>
      </c>
      <c r="F14" s="249">
        <f>SUM(F12:F13)</f>
        <v>16875</v>
      </c>
    </row>
    <row r="15" spans="1:6" ht="22.5" x14ac:dyDescent="0.2">
      <c r="A15" s="219" t="s">
        <v>84</v>
      </c>
      <c r="B15" s="251">
        <f>-B8+B14</f>
        <v>-179843</v>
      </c>
      <c r="C15" s="252">
        <f>-C8+C14</f>
        <v>-192954</v>
      </c>
      <c r="D15" s="251">
        <f>-D8+D14</f>
        <v>-198736</v>
      </c>
      <c r="E15" s="251">
        <f>-E8+E14</f>
        <v>-201124</v>
      </c>
      <c r="F15" s="251">
        <f>-F8+F14</f>
        <v>-202080</v>
      </c>
    </row>
    <row r="16" spans="1:6" ht="11.25" x14ac:dyDescent="0.25">
      <c r="A16" s="149" t="s">
        <v>61</v>
      </c>
      <c r="B16" s="253">
        <f>'Table 2.X.1 NCCE'!B11</f>
        <v>156901</v>
      </c>
      <c r="C16" s="254">
        <f>'Table 2.X.1 NCCE'!C11</f>
        <v>167719</v>
      </c>
      <c r="D16" s="253">
        <f>'Table 2.X.1 NCCE'!D11</f>
        <v>172934</v>
      </c>
      <c r="E16" s="253">
        <f>'Table 2.X.1 NCCE'!E11</f>
        <v>175598</v>
      </c>
      <c r="F16" s="253">
        <f>'Table 2.X.1 NCCE'!F11</f>
        <v>177468</v>
      </c>
    </row>
    <row r="17" spans="1:6" ht="22.5" x14ac:dyDescent="0.2">
      <c r="A17" s="90" t="s">
        <v>85</v>
      </c>
      <c r="B17" s="251">
        <f>B16+B15</f>
        <v>-22942</v>
      </c>
      <c r="C17" s="252">
        <f>C16+C15</f>
        <v>-25235</v>
      </c>
      <c r="D17" s="251">
        <f>D16+D15</f>
        <v>-25802</v>
      </c>
      <c r="E17" s="251">
        <f>E16+E15</f>
        <v>-25526</v>
      </c>
      <c r="F17" s="251">
        <f>F16+F15</f>
        <v>-24612</v>
      </c>
    </row>
    <row r="18" spans="1:6" ht="11.25" x14ac:dyDescent="0.25">
      <c r="A18" s="85" t="s">
        <v>68</v>
      </c>
      <c r="B18" s="86"/>
      <c r="C18" s="87"/>
      <c r="D18" s="86"/>
      <c r="E18" s="86"/>
      <c r="F18" s="86"/>
    </row>
    <row r="19" spans="1:6" ht="11.25" x14ac:dyDescent="0.25">
      <c r="A19" s="85" t="s">
        <v>86</v>
      </c>
      <c r="B19" s="249">
        <f>B17</f>
        <v>-22942</v>
      </c>
      <c r="C19" s="250">
        <f>C17</f>
        <v>-25235</v>
      </c>
      <c r="D19" s="249">
        <f>D17</f>
        <v>-25802</v>
      </c>
      <c r="E19" s="249">
        <f>E17</f>
        <v>-25526</v>
      </c>
      <c r="F19" s="249">
        <f>F17</f>
        <v>-24612</v>
      </c>
    </row>
    <row r="20" spans="1:6" ht="33.75" x14ac:dyDescent="0.2">
      <c r="A20" s="255" t="s">
        <v>87</v>
      </c>
      <c r="B20" s="251">
        <f>B19</f>
        <v>-22942</v>
      </c>
      <c r="C20" s="252">
        <f>C19</f>
        <v>-25235</v>
      </c>
      <c r="D20" s="251">
        <f>D19</f>
        <v>-25802</v>
      </c>
      <c r="E20" s="251">
        <f>E19</f>
        <v>-25526</v>
      </c>
      <c r="F20" s="251">
        <f>F19</f>
        <v>-24612</v>
      </c>
    </row>
    <row r="21" spans="1:6" ht="11.25" x14ac:dyDescent="0.2">
      <c r="A21" s="220"/>
      <c r="B21" s="46"/>
      <c r="C21" s="45"/>
      <c r="D21" s="46"/>
      <c r="E21" s="46"/>
      <c r="F21" s="46"/>
    </row>
    <row r="22" spans="1:6" ht="11.25" x14ac:dyDescent="0.2">
      <c r="A22" s="44" t="s">
        <v>88</v>
      </c>
      <c r="B22" s="10"/>
      <c r="C22" s="11"/>
      <c r="D22" s="10"/>
      <c r="E22" s="10"/>
      <c r="F22" s="10"/>
    </row>
    <row r="23" spans="1:6" ht="45" x14ac:dyDescent="0.2">
      <c r="A23" s="82"/>
      <c r="B23" s="197" t="s">
        <v>2</v>
      </c>
      <c r="C23" s="198" t="s">
        <v>37</v>
      </c>
      <c r="D23" s="197" t="s">
        <v>38</v>
      </c>
      <c r="E23" s="197" t="s">
        <v>39</v>
      </c>
      <c r="F23" s="197" t="s">
        <v>40</v>
      </c>
    </row>
    <row r="24" spans="1:6" ht="33.75" x14ac:dyDescent="0.2">
      <c r="A24" s="221" t="s">
        <v>70</v>
      </c>
      <c r="B24" s="151">
        <f>B20</f>
        <v>-22942</v>
      </c>
      <c r="C24" s="152">
        <f t="shared" ref="C24:F24" si="0">C20</f>
        <v>-25235</v>
      </c>
      <c r="D24" s="151">
        <f t="shared" si="0"/>
        <v>-25802</v>
      </c>
      <c r="E24" s="151">
        <f t="shared" si="0"/>
        <v>-25526</v>
      </c>
      <c r="F24" s="151">
        <f t="shared" si="0"/>
        <v>-24612</v>
      </c>
    </row>
    <row r="25" spans="1:6" s="37" customFormat="1" ht="45" x14ac:dyDescent="0.2">
      <c r="A25" s="222" t="s">
        <v>89</v>
      </c>
      <c r="B25" s="10">
        <v>23051</v>
      </c>
      <c r="C25" s="83">
        <v>24127</v>
      </c>
      <c r="D25" s="10">
        <v>24486</v>
      </c>
      <c r="E25" s="10">
        <v>24486</v>
      </c>
      <c r="F25" s="10">
        <v>23912</v>
      </c>
    </row>
    <row r="26" spans="1:6" ht="22.5" x14ac:dyDescent="0.2">
      <c r="A26" s="222" t="s">
        <v>71</v>
      </c>
      <c r="B26" s="10">
        <v>934</v>
      </c>
      <c r="C26" s="83">
        <v>3387</v>
      </c>
      <c r="D26" s="10">
        <v>4205</v>
      </c>
      <c r="E26" s="10">
        <v>4205</v>
      </c>
      <c r="F26" s="10">
        <v>4157</v>
      </c>
    </row>
    <row r="27" spans="1:6" ht="11.25" x14ac:dyDescent="0.2">
      <c r="A27" s="222" t="s">
        <v>72</v>
      </c>
      <c r="B27" s="10">
        <v>1043</v>
      </c>
      <c r="C27" s="83">
        <v>2279</v>
      </c>
      <c r="D27" s="10">
        <v>2889</v>
      </c>
      <c r="E27" s="10">
        <v>3165</v>
      </c>
      <c r="F27" s="10">
        <v>3457</v>
      </c>
    </row>
    <row r="28" spans="1:6" ht="11.25" x14ac:dyDescent="0.25">
      <c r="A28" s="256" t="s">
        <v>73</v>
      </c>
      <c r="B28" s="249">
        <f>B24+B25+B26-B27</f>
        <v>0</v>
      </c>
      <c r="C28" s="250">
        <f>C24+C25+C26-C27</f>
        <v>0</v>
      </c>
      <c r="D28" s="249">
        <f>D24+D25+D26-D27</f>
        <v>0</v>
      </c>
      <c r="E28" s="249">
        <f t="shared" ref="E28" si="1">E24+E25+E26-E27</f>
        <v>0</v>
      </c>
      <c r="F28" s="249">
        <f>F24+F25+F26-F27</f>
        <v>0</v>
      </c>
    </row>
    <row r="29" spans="1:6" ht="11.25" x14ac:dyDescent="0.25">
      <c r="A29" s="319"/>
      <c r="B29" s="88"/>
      <c r="C29" s="88"/>
      <c r="D29" s="88"/>
      <c r="E29" s="88"/>
      <c r="F29" s="88"/>
    </row>
    <row r="30" spans="1:6" ht="11.25" x14ac:dyDescent="0.25">
      <c r="A30" s="344" t="s">
        <v>90</v>
      </c>
      <c r="B30" s="344"/>
      <c r="C30" s="344"/>
      <c r="D30" s="344"/>
      <c r="E30" s="344"/>
      <c r="F30" s="344"/>
    </row>
    <row r="31" spans="1:6" ht="11.25" x14ac:dyDescent="0.25">
      <c r="A31" s="343"/>
      <c r="B31" s="343"/>
      <c r="C31" s="343"/>
      <c r="D31" s="343"/>
      <c r="E31" s="343"/>
      <c r="F31" s="343"/>
    </row>
    <row r="32" spans="1:6" s="37" customFormat="1" ht="53.45" customHeight="1" x14ac:dyDescent="0.25">
      <c r="A32" s="344" t="s">
        <v>75</v>
      </c>
      <c r="B32" s="344"/>
      <c r="C32" s="344"/>
      <c r="D32" s="344"/>
      <c r="E32" s="344"/>
      <c r="F32" s="344"/>
    </row>
    <row r="33" spans="1:6" s="37" customFormat="1" ht="28.9" customHeight="1" x14ac:dyDescent="0.25">
      <c r="A33" s="223" t="s">
        <v>76</v>
      </c>
      <c r="B33" s="226"/>
      <c r="C33" s="226"/>
      <c r="D33" s="226"/>
      <c r="E33" s="226"/>
      <c r="F33" s="226"/>
    </row>
  </sheetData>
  <mergeCells count="4">
    <mergeCell ref="A32:F32"/>
    <mergeCell ref="A30:F30"/>
    <mergeCell ref="A1:F1"/>
    <mergeCell ref="A31:F31"/>
  </mergeCells>
  <pageMargins left="0.70866141732283472" right="0.70866141732283472" top="0.74803149606299213" bottom="0.74803149606299213" header="0.31496062992125984" footer="0.31496062992125984"/>
  <pageSetup paperSize="9" scale="66" orientation="portrait" r:id="rId1"/>
  <headerFooter>
    <oddHeader>&amp;L&amp;A&amp;C&amp;"Calibri"&amp;12&amp;KFF0000OFFICIAL&amp;1#</oddHeader>
    <oddFooter>&amp;R&amp;P of &amp;N&amp;C&amp;1#&amp;"Calibri"&amp;12&amp;KFF0000OFFICIAL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A1:F40"/>
  <sheetViews>
    <sheetView showGridLines="0" zoomScale="120" zoomScaleNormal="120" zoomScaleSheetLayoutView="100" workbookViewId="0"/>
  </sheetViews>
  <sheetFormatPr defaultColWidth="8" defaultRowHeight="12" customHeight="1" x14ac:dyDescent="0.25"/>
  <cols>
    <col min="1" max="1" width="30.7109375" style="70" customWidth="1"/>
    <col min="2" max="6" width="8.28515625" style="70" customWidth="1"/>
    <col min="7" max="16384" width="8" style="70"/>
  </cols>
  <sheetData>
    <row r="1" spans="1:6" ht="11.25" x14ac:dyDescent="0.2">
      <c r="A1" s="102" t="s">
        <v>91</v>
      </c>
    </row>
    <row r="2" spans="1:6" ht="11.1" customHeight="1" x14ac:dyDescent="0.25">
      <c r="A2" s="69"/>
    </row>
    <row r="3" spans="1:6" s="47" customFormat="1" ht="45" x14ac:dyDescent="0.2">
      <c r="A3" s="84"/>
      <c r="B3" s="197" t="s">
        <v>2</v>
      </c>
      <c r="C3" s="198" t="s">
        <v>37</v>
      </c>
      <c r="D3" s="197" t="s">
        <v>38</v>
      </c>
      <c r="E3" s="197" t="s">
        <v>39</v>
      </c>
      <c r="F3" s="197" t="s">
        <v>40</v>
      </c>
    </row>
    <row r="4" spans="1:6" ht="11.25" x14ac:dyDescent="0.25">
      <c r="A4" s="3" t="s">
        <v>92</v>
      </c>
      <c r="B4" s="2"/>
      <c r="C4" s="9"/>
      <c r="D4" s="2"/>
      <c r="E4" s="2"/>
      <c r="F4" s="2"/>
    </row>
    <row r="5" spans="1:6" ht="11.25" x14ac:dyDescent="0.25">
      <c r="A5" s="3" t="s">
        <v>93</v>
      </c>
      <c r="B5" s="2"/>
      <c r="C5" s="9"/>
      <c r="D5" s="2"/>
      <c r="E5" s="2"/>
      <c r="F5" s="2"/>
    </row>
    <row r="6" spans="1:6" ht="11.25" x14ac:dyDescent="0.25">
      <c r="A6" s="71" t="s">
        <v>94</v>
      </c>
      <c r="B6" s="292">
        <v>1094</v>
      </c>
      <c r="C6" s="293">
        <v>1094</v>
      </c>
      <c r="D6" s="292">
        <v>1094</v>
      </c>
      <c r="E6" s="292">
        <v>1094</v>
      </c>
      <c r="F6" s="292">
        <v>1094</v>
      </c>
    </row>
    <row r="7" spans="1:6" ht="11.25" x14ac:dyDescent="0.25">
      <c r="A7" s="63" t="s">
        <v>95</v>
      </c>
      <c r="B7" s="292">
        <v>24297</v>
      </c>
      <c r="C7" s="293">
        <v>22714</v>
      </c>
      <c r="D7" s="292">
        <v>22714</v>
      </c>
      <c r="E7" s="292">
        <v>22714</v>
      </c>
      <c r="F7" s="292">
        <v>22714</v>
      </c>
    </row>
    <row r="8" spans="1:6" ht="11.25" x14ac:dyDescent="0.25">
      <c r="A8" s="72" t="s">
        <v>96</v>
      </c>
      <c r="B8" s="294">
        <f>SUM(B5:B7)</f>
        <v>25391</v>
      </c>
      <c r="C8" s="295">
        <f>SUM(C5:C7)</f>
        <v>23808</v>
      </c>
      <c r="D8" s="294">
        <f>SUM(D5:D7)</f>
        <v>23808</v>
      </c>
      <c r="E8" s="294">
        <f>SUM(E5:E7)</f>
        <v>23808</v>
      </c>
      <c r="F8" s="294">
        <f>SUM(F5:F7)</f>
        <v>23808</v>
      </c>
    </row>
    <row r="9" spans="1:6" ht="11.25" x14ac:dyDescent="0.25">
      <c r="A9" s="3" t="s">
        <v>97</v>
      </c>
      <c r="B9" s="292"/>
      <c r="C9" s="293"/>
      <c r="D9" s="292"/>
      <c r="E9" s="292"/>
      <c r="F9" s="292"/>
    </row>
    <row r="10" spans="1:6" ht="11.25" x14ac:dyDescent="0.25">
      <c r="A10" s="71" t="s">
        <v>98</v>
      </c>
      <c r="B10" s="292">
        <v>6714</v>
      </c>
      <c r="C10" s="293">
        <v>50111</v>
      </c>
      <c r="D10" s="292">
        <v>47358</v>
      </c>
      <c r="E10" s="292">
        <v>44636</v>
      </c>
      <c r="F10" s="292">
        <v>41971</v>
      </c>
    </row>
    <row r="11" spans="1:6" s="72" customFormat="1" ht="11.25" x14ac:dyDescent="0.25">
      <c r="A11" s="71" t="s">
        <v>99</v>
      </c>
      <c r="B11" s="292">
        <v>45805</v>
      </c>
      <c r="C11" s="293">
        <v>55169</v>
      </c>
      <c r="D11" s="292">
        <v>52828</v>
      </c>
      <c r="E11" s="292">
        <v>50598</v>
      </c>
      <c r="F11" s="292">
        <v>49050</v>
      </c>
    </row>
    <row r="12" spans="1:6" ht="11.25" x14ac:dyDescent="0.25">
      <c r="A12" s="71" t="s">
        <v>100</v>
      </c>
      <c r="B12" s="292">
        <v>47503</v>
      </c>
      <c r="C12" s="293">
        <v>46150</v>
      </c>
      <c r="D12" s="292">
        <v>42744</v>
      </c>
      <c r="E12" s="292">
        <v>39429</v>
      </c>
      <c r="F12" s="292">
        <v>36196</v>
      </c>
    </row>
    <row r="13" spans="1:6" ht="11.25" x14ac:dyDescent="0.25">
      <c r="A13" s="71" t="s">
        <v>101</v>
      </c>
      <c r="B13" s="292">
        <v>232</v>
      </c>
      <c r="C13" s="293">
        <v>232</v>
      </c>
      <c r="D13" s="292">
        <v>232</v>
      </c>
      <c r="E13" s="292">
        <v>232</v>
      </c>
      <c r="F13" s="292">
        <v>232</v>
      </c>
    </row>
    <row r="14" spans="1:6" ht="11.25" x14ac:dyDescent="0.25">
      <c r="A14" s="71" t="s">
        <v>102</v>
      </c>
      <c r="B14" s="292">
        <v>5671</v>
      </c>
      <c r="C14" s="293">
        <v>5671</v>
      </c>
      <c r="D14" s="292">
        <v>5671</v>
      </c>
      <c r="E14" s="292">
        <v>5671</v>
      </c>
      <c r="F14" s="292">
        <v>5671</v>
      </c>
    </row>
    <row r="15" spans="1:6" ht="11.25" x14ac:dyDescent="0.25">
      <c r="A15" s="4" t="s">
        <v>103</v>
      </c>
      <c r="B15" s="294">
        <f>SUM(B10:B14)</f>
        <v>105925</v>
      </c>
      <c r="C15" s="295">
        <f>SUM(C10:C14)</f>
        <v>157333</v>
      </c>
      <c r="D15" s="294">
        <f>SUM(D10:D14)</f>
        <v>148833</v>
      </c>
      <c r="E15" s="294">
        <f>SUM(E10:E14)</f>
        <v>140566</v>
      </c>
      <c r="F15" s="294">
        <f>SUM(F10:F14)</f>
        <v>133120</v>
      </c>
    </row>
    <row r="16" spans="1:6" ht="11.25" x14ac:dyDescent="0.25">
      <c r="A16" s="69" t="s">
        <v>104</v>
      </c>
      <c r="B16" s="296">
        <f>B8+B15</f>
        <v>131316</v>
      </c>
      <c r="C16" s="297">
        <f>C8+C15</f>
        <v>181141</v>
      </c>
      <c r="D16" s="296">
        <f>D8+D15</f>
        <v>172641</v>
      </c>
      <c r="E16" s="296">
        <f>E8+E15</f>
        <v>164374</v>
      </c>
      <c r="F16" s="296">
        <f>F8+F15</f>
        <v>156928</v>
      </c>
    </row>
    <row r="17" spans="1:6" ht="11.25" x14ac:dyDescent="0.25">
      <c r="A17" s="5" t="s">
        <v>105</v>
      </c>
      <c r="B17" s="292"/>
      <c r="C17" s="293"/>
      <c r="D17" s="292"/>
      <c r="E17" s="292"/>
      <c r="F17" s="292"/>
    </row>
    <row r="18" spans="1:6" ht="11.25" x14ac:dyDescent="0.25">
      <c r="A18" s="3" t="s">
        <v>106</v>
      </c>
      <c r="B18" s="292"/>
      <c r="C18" s="293"/>
      <c r="D18" s="292"/>
      <c r="E18" s="292"/>
      <c r="F18" s="292"/>
    </row>
    <row r="19" spans="1:6" ht="11.25" x14ac:dyDescent="0.25">
      <c r="A19" s="51" t="s">
        <v>64</v>
      </c>
      <c r="B19" s="292">
        <v>8400</v>
      </c>
      <c r="C19" s="293">
        <v>8400</v>
      </c>
      <c r="D19" s="292">
        <v>8400</v>
      </c>
      <c r="E19" s="292">
        <v>8400</v>
      </c>
      <c r="F19" s="292">
        <v>8400</v>
      </c>
    </row>
    <row r="20" spans="1:6" s="72" customFormat="1" ht="11.25" x14ac:dyDescent="0.25">
      <c r="A20" s="6" t="s">
        <v>107</v>
      </c>
      <c r="B20" s="292">
        <v>4286</v>
      </c>
      <c r="C20" s="293">
        <v>4286</v>
      </c>
      <c r="D20" s="292">
        <v>4286</v>
      </c>
      <c r="E20" s="292">
        <v>4286</v>
      </c>
      <c r="F20" s="292">
        <v>4286</v>
      </c>
    </row>
    <row r="21" spans="1:6" ht="11.25" x14ac:dyDescent="0.25">
      <c r="A21" s="7" t="s">
        <v>108</v>
      </c>
      <c r="B21" s="294">
        <f>SUM(B19:B20)</f>
        <v>12686</v>
      </c>
      <c r="C21" s="295">
        <f>SUM(C19:C20)</f>
        <v>12686</v>
      </c>
      <c r="D21" s="294">
        <f>SUM(D19:D20)</f>
        <v>12686</v>
      </c>
      <c r="E21" s="294">
        <f>SUM(E19:E20)</f>
        <v>12686</v>
      </c>
      <c r="F21" s="294">
        <f>SUM(F19:F20)</f>
        <v>12686</v>
      </c>
    </row>
    <row r="22" spans="1:6" s="69" customFormat="1" ht="11.25" x14ac:dyDescent="0.25">
      <c r="A22" s="5" t="s">
        <v>109</v>
      </c>
      <c r="B22" s="292"/>
      <c r="C22" s="293"/>
      <c r="D22" s="292"/>
      <c r="E22" s="292"/>
      <c r="F22" s="292"/>
    </row>
    <row r="23" spans="1:6" ht="11.25" x14ac:dyDescent="0.25">
      <c r="A23" s="51" t="s">
        <v>110</v>
      </c>
      <c r="B23" s="292">
        <v>6703</v>
      </c>
      <c r="C23" s="293">
        <v>59935</v>
      </c>
      <c r="D23" s="292">
        <v>58964</v>
      </c>
      <c r="E23" s="292">
        <v>57717</v>
      </c>
      <c r="F23" s="292">
        <v>56178</v>
      </c>
    </row>
    <row r="24" spans="1:6" ht="11.25" x14ac:dyDescent="0.25">
      <c r="A24" s="7" t="s">
        <v>111</v>
      </c>
      <c r="B24" s="294">
        <f>SUM(B23:B23)</f>
        <v>6703</v>
      </c>
      <c r="C24" s="295">
        <f>SUM(C23:C23)</f>
        <v>59935</v>
      </c>
      <c r="D24" s="294">
        <f>SUM(D23:D23)</f>
        <v>58964</v>
      </c>
      <c r="E24" s="294">
        <f>SUM(E23:E23)</f>
        <v>57717</v>
      </c>
      <c r="F24" s="294">
        <f>SUM(F23:F23)</f>
        <v>56178</v>
      </c>
    </row>
    <row r="25" spans="1:6" ht="11.25" x14ac:dyDescent="0.25">
      <c r="A25" s="5" t="s">
        <v>112</v>
      </c>
      <c r="B25" s="292"/>
      <c r="C25" s="293"/>
      <c r="D25" s="292"/>
      <c r="E25" s="292"/>
      <c r="F25" s="292"/>
    </row>
    <row r="26" spans="1:6" ht="11.25" x14ac:dyDescent="0.25">
      <c r="A26" s="6" t="s">
        <v>113</v>
      </c>
      <c r="B26" s="292">
        <v>27789</v>
      </c>
      <c r="C26" s="293">
        <v>27789</v>
      </c>
      <c r="D26" s="292">
        <v>27789</v>
      </c>
      <c r="E26" s="292">
        <v>27789</v>
      </c>
      <c r="F26" s="292">
        <v>27789</v>
      </c>
    </row>
    <row r="27" spans="1:6" ht="11.25" x14ac:dyDescent="0.25">
      <c r="A27" s="7" t="s">
        <v>114</v>
      </c>
      <c r="B27" s="294">
        <f>B26</f>
        <v>27789</v>
      </c>
      <c r="C27" s="295">
        <f>C26</f>
        <v>27789</v>
      </c>
      <c r="D27" s="294">
        <f>D26</f>
        <v>27789</v>
      </c>
      <c r="E27" s="294">
        <f>E26</f>
        <v>27789</v>
      </c>
      <c r="F27" s="294">
        <f>F26</f>
        <v>27789</v>
      </c>
    </row>
    <row r="28" spans="1:6" ht="11.25" x14ac:dyDescent="0.25">
      <c r="A28" s="5" t="s">
        <v>115</v>
      </c>
      <c r="B28" s="298">
        <f>B27+B24+B21</f>
        <v>47178</v>
      </c>
      <c r="C28" s="299">
        <f>C27+C24+C21</f>
        <v>100410</v>
      </c>
      <c r="D28" s="298">
        <f>D27+D24+D21</f>
        <v>99439</v>
      </c>
      <c r="E28" s="298">
        <f>E27+E24+E21</f>
        <v>98192</v>
      </c>
      <c r="F28" s="298">
        <f>F27+F24+F21</f>
        <v>96653</v>
      </c>
    </row>
    <row r="29" spans="1:6" s="72" customFormat="1" ht="11.25" x14ac:dyDescent="0.25">
      <c r="A29" s="8" t="s">
        <v>116</v>
      </c>
      <c r="B29" s="300">
        <f>B16-B28</f>
        <v>84138</v>
      </c>
      <c r="C29" s="303">
        <f>C16-C28</f>
        <v>80731</v>
      </c>
      <c r="D29" s="300">
        <f>D16-D28</f>
        <v>73202</v>
      </c>
      <c r="E29" s="300">
        <f>E16-E28</f>
        <v>66182</v>
      </c>
      <c r="F29" s="300">
        <f>F16-F28</f>
        <v>60275</v>
      </c>
    </row>
    <row r="30" spans="1:6" ht="11.25" x14ac:dyDescent="0.25">
      <c r="A30" s="38" t="s">
        <v>117</v>
      </c>
      <c r="B30" s="301"/>
      <c r="C30" s="302"/>
      <c r="D30" s="301"/>
      <c r="E30" s="301"/>
      <c r="F30" s="301"/>
    </row>
    <row r="31" spans="1:6" ht="11.25" x14ac:dyDescent="0.25">
      <c r="A31" s="38" t="s">
        <v>118</v>
      </c>
      <c r="B31" s="301"/>
      <c r="C31" s="302"/>
      <c r="D31" s="301"/>
      <c r="E31" s="301"/>
      <c r="F31" s="301"/>
    </row>
    <row r="32" spans="1:6" ht="11.25" x14ac:dyDescent="0.25">
      <c r="A32" s="62" t="s">
        <v>119</v>
      </c>
      <c r="B32" s="301">
        <f>'Table 3.3'!E5</f>
        <v>366174</v>
      </c>
      <c r="C32" s="302">
        <f>'Table 3.3'!E15</f>
        <v>388002</v>
      </c>
      <c r="D32" s="301">
        <v>406275</v>
      </c>
      <c r="E32" s="301">
        <v>424781</v>
      </c>
      <c r="F32" s="301">
        <v>443486</v>
      </c>
    </row>
    <row r="33" spans="1:6" ht="11.25" x14ac:dyDescent="0.25">
      <c r="A33" s="62" t="s">
        <v>120</v>
      </c>
      <c r="B33" s="301">
        <v>19508</v>
      </c>
      <c r="C33" s="302">
        <v>19508</v>
      </c>
      <c r="D33" s="301">
        <v>19508</v>
      </c>
      <c r="E33" s="301">
        <v>19508</v>
      </c>
      <c r="F33" s="301">
        <v>19508</v>
      </c>
    </row>
    <row r="34" spans="1:6" ht="22.5" x14ac:dyDescent="0.25">
      <c r="A34" s="91" t="s">
        <v>121</v>
      </c>
      <c r="B34" s="301">
        <f>'Table 3.3'!B5</f>
        <v>-301544</v>
      </c>
      <c r="C34" s="302">
        <f>'Table 3.3'!B15</f>
        <v>-326779</v>
      </c>
      <c r="D34" s="301">
        <v>-352581</v>
      </c>
      <c r="E34" s="301">
        <v>-378107</v>
      </c>
      <c r="F34" s="301">
        <v>-402719</v>
      </c>
    </row>
    <row r="35" spans="1:6" s="72" customFormat="1" ht="10.5" x14ac:dyDescent="0.25">
      <c r="A35" s="53" t="s">
        <v>122</v>
      </c>
      <c r="B35" s="329">
        <f>SUM(B32:B34)</f>
        <v>84138</v>
      </c>
      <c r="C35" s="321">
        <f>SUM(C32:C34)</f>
        <v>80731</v>
      </c>
      <c r="D35" s="329">
        <f>SUM(D32:D34)</f>
        <v>73202</v>
      </c>
      <c r="E35" s="329">
        <f>SUM(E32:E34)</f>
        <v>66182</v>
      </c>
      <c r="F35" s="329">
        <f>SUM(F32:F34)</f>
        <v>60275</v>
      </c>
    </row>
    <row r="36" spans="1:6" ht="11.25" x14ac:dyDescent="0.25">
      <c r="A36" s="269" t="s">
        <v>123</v>
      </c>
      <c r="B36" s="304">
        <f>B35</f>
        <v>84138</v>
      </c>
      <c r="C36" s="320">
        <f>C35</f>
        <v>80731</v>
      </c>
      <c r="D36" s="300">
        <f>D35</f>
        <v>73202</v>
      </c>
      <c r="E36" s="300">
        <f>E35</f>
        <v>66182</v>
      </c>
      <c r="F36" s="300">
        <f>F35</f>
        <v>60275</v>
      </c>
    </row>
    <row r="37" spans="1:6" ht="11.25" x14ac:dyDescent="0.25">
      <c r="A37" s="37"/>
      <c r="B37" s="112"/>
      <c r="C37" s="327"/>
      <c r="D37" s="328"/>
      <c r="E37" s="328"/>
      <c r="F37" s="328"/>
    </row>
    <row r="38" spans="1:6" ht="11.25" x14ac:dyDescent="0.2">
      <c r="A38" s="346" t="s">
        <v>74</v>
      </c>
      <c r="B38" s="346"/>
      <c r="C38" s="346"/>
      <c r="D38" s="36"/>
      <c r="E38" s="36"/>
      <c r="F38" s="36"/>
    </row>
    <row r="39" spans="1:6" ht="11.25" x14ac:dyDescent="0.25">
      <c r="A39" s="347"/>
      <c r="B39" s="347"/>
      <c r="C39" s="347"/>
      <c r="D39" s="347"/>
      <c r="E39" s="347"/>
      <c r="F39" s="347"/>
    </row>
    <row r="40" spans="1:6" s="72" customFormat="1" ht="11.25" x14ac:dyDescent="0.25">
      <c r="A40" s="347" t="s">
        <v>124</v>
      </c>
      <c r="B40" s="347"/>
      <c r="C40" s="347"/>
      <c r="D40" s="347"/>
      <c r="E40" s="347"/>
      <c r="F40" s="347"/>
    </row>
  </sheetData>
  <mergeCells count="3">
    <mergeCell ref="A38:C38"/>
    <mergeCell ref="A40:F40"/>
    <mergeCell ref="A39:F39"/>
  </mergeCells>
  <pageMargins left="0.70866141732283472" right="0.70866141732283472" top="0.74803149606299213" bottom="0.74803149606299213" header="0.31496062992125984" footer="0.31496062992125984"/>
  <pageSetup paperSize="9" scale="92" orientation="portrait" r:id="rId1"/>
  <headerFooter>
    <oddHeader>&amp;L&amp;A&amp;C&amp;"Calibri"&amp;12&amp;KFF0000OFFICIAL&amp;1#</oddHeader>
    <oddFooter>&amp;R&amp;P of &amp;N&amp;C&amp;1#&amp;"Calibri"&amp;12&amp;KFF0000OFFICIAL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F17"/>
  <sheetViews>
    <sheetView showGridLines="0" zoomScale="110" zoomScaleNormal="110" zoomScaleSheetLayoutView="100" workbookViewId="0">
      <selection sqref="A1:F1"/>
    </sheetView>
  </sheetViews>
  <sheetFormatPr defaultColWidth="8" defaultRowHeight="12" customHeight="1" x14ac:dyDescent="0.25"/>
  <cols>
    <col min="1" max="1" width="29.7109375" style="36" customWidth="1"/>
    <col min="2" max="2" width="8.28515625" style="60" customWidth="1"/>
    <col min="3" max="4" width="8.7109375" style="60" customWidth="1"/>
    <col min="5" max="5" width="9" style="60" customWidth="1"/>
    <col min="6" max="6" width="8.28515625" style="60" customWidth="1"/>
    <col min="7" max="16384" width="8" style="36"/>
  </cols>
  <sheetData>
    <row r="1" spans="1:6" ht="22.35" customHeight="1" x14ac:dyDescent="0.25">
      <c r="A1" s="345" t="s">
        <v>125</v>
      </c>
      <c r="B1" s="348"/>
      <c r="C1" s="348"/>
      <c r="D1" s="348"/>
      <c r="E1" s="348"/>
      <c r="F1" s="348"/>
    </row>
    <row r="2" spans="1:6" ht="12" customHeight="1" x14ac:dyDescent="0.25">
      <c r="A2" s="37"/>
    </row>
    <row r="3" spans="1:6" s="60" customFormat="1" ht="45" x14ac:dyDescent="0.25">
      <c r="A3" s="93"/>
      <c r="B3" s="154" t="s">
        <v>126</v>
      </c>
      <c r="C3" s="154" t="s">
        <v>127</v>
      </c>
      <c r="D3" s="154" t="s">
        <v>128</v>
      </c>
      <c r="E3" s="154" t="s">
        <v>129</v>
      </c>
      <c r="F3" s="154" t="s">
        <v>130</v>
      </c>
    </row>
    <row r="4" spans="1:6" s="60" customFormat="1" ht="11.25" x14ac:dyDescent="0.25">
      <c r="A4" s="73" t="s">
        <v>131</v>
      </c>
      <c r="B4" s="17"/>
      <c r="C4" s="17"/>
      <c r="D4" s="17"/>
      <c r="E4" s="17"/>
      <c r="F4" s="17"/>
    </row>
    <row r="5" spans="1:6" ht="22.5" x14ac:dyDescent="0.25">
      <c r="A5" s="92" t="s">
        <v>132</v>
      </c>
      <c r="B5" s="39">
        <v>-301544</v>
      </c>
      <c r="C5" s="39">
        <v>19508</v>
      </c>
      <c r="D5" s="39">
        <v>0</v>
      </c>
      <c r="E5" s="39">
        <v>366174</v>
      </c>
      <c r="F5" s="17">
        <f>SUM(B5:E5)</f>
        <v>84138</v>
      </c>
    </row>
    <row r="6" spans="1:6" ht="22.5" x14ac:dyDescent="0.25">
      <c r="A6" s="92" t="s">
        <v>133</v>
      </c>
      <c r="B6" s="39"/>
      <c r="C6" s="39"/>
      <c r="D6" s="39"/>
      <c r="E6" s="39"/>
      <c r="F6" s="17">
        <f>SUM(B6:E6)</f>
        <v>0</v>
      </c>
    </row>
    <row r="7" spans="1:6" s="64" customFormat="1" ht="10.5" x14ac:dyDescent="0.25">
      <c r="A7" s="74" t="s">
        <v>134</v>
      </c>
      <c r="B7" s="281">
        <f>SUM(B5:B6)</f>
        <v>-301544</v>
      </c>
      <c r="C7" s="281">
        <f t="shared" ref="C7:E7" si="0">SUM(C5:C6)</f>
        <v>19508</v>
      </c>
      <c r="D7" s="281">
        <f t="shared" si="0"/>
        <v>0</v>
      </c>
      <c r="E7" s="281">
        <f t="shared" si="0"/>
        <v>366174</v>
      </c>
      <c r="F7" s="42">
        <f>SUM(B7:E7)</f>
        <v>84138</v>
      </c>
    </row>
    <row r="8" spans="1:6" ht="11.25" x14ac:dyDescent="0.25">
      <c r="A8" s="65" t="s">
        <v>135</v>
      </c>
      <c r="B8" s="39"/>
      <c r="C8" s="39"/>
      <c r="D8" s="39"/>
      <c r="E8" s="39"/>
      <c r="F8" s="17"/>
    </row>
    <row r="9" spans="1:6" ht="11.25" x14ac:dyDescent="0.25">
      <c r="A9" s="63" t="s">
        <v>136</v>
      </c>
      <c r="B9" s="39">
        <v>-25235</v>
      </c>
      <c r="C9" s="39">
        <v>0</v>
      </c>
      <c r="D9" s="39">
        <v>0</v>
      </c>
      <c r="E9" s="39">
        <v>0</v>
      </c>
      <c r="F9" s="17">
        <f>SUM(B9:E9)</f>
        <v>-25235</v>
      </c>
    </row>
    <row r="10" spans="1:6" ht="11.25" x14ac:dyDescent="0.25">
      <c r="A10" s="74" t="s">
        <v>69</v>
      </c>
      <c r="B10" s="282">
        <f>+B9</f>
        <v>-25235</v>
      </c>
      <c r="C10" s="282">
        <f>+C9</f>
        <v>0</v>
      </c>
      <c r="D10" s="282">
        <f>+D9</f>
        <v>0</v>
      </c>
      <c r="E10" s="282">
        <f>+E9</f>
        <v>0</v>
      </c>
      <c r="F10" s="56">
        <f>SUM(B10:E10)</f>
        <v>-25235</v>
      </c>
    </row>
    <row r="11" spans="1:6" s="64" customFormat="1" ht="11.25" x14ac:dyDescent="0.25">
      <c r="A11" s="155" t="s">
        <v>137</v>
      </c>
      <c r="B11" s="39"/>
      <c r="C11" s="39"/>
      <c r="D11" s="39"/>
      <c r="E11" s="39"/>
      <c r="F11" s="17"/>
    </row>
    <row r="12" spans="1:6" ht="11.25" x14ac:dyDescent="0.25">
      <c r="A12" s="75" t="s">
        <v>138</v>
      </c>
      <c r="B12" s="283">
        <v>0</v>
      </c>
      <c r="C12" s="283">
        <v>0</v>
      </c>
      <c r="D12" s="283">
        <v>0</v>
      </c>
      <c r="E12" s="283">
        <f>'Table 3.5'!C8</f>
        <v>21828</v>
      </c>
      <c r="F12" s="21">
        <f t="shared" ref="F12:F13" si="1">SUM(B12:E12)</f>
        <v>21828</v>
      </c>
    </row>
    <row r="13" spans="1:6" ht="21" x14ac:dyDescent="0.15">
      <c r="A13" s="156" t="s">
        <v>139</v>
      </c>
      <c r="B13" s="284">
        <f>SUM(B11:B12)</f>
        <v>0</v>
      </c>
      <c r="C13" s="284">
        <f>SUM(C11:C12)</f>
        <v>0</v>
      </c>
      <c r="D13" s="284">
        <f>SUM(D11:D12)</f>
        <v>0</v>
      </c>
      <c r="E13" s="284">
        <f>SUM(E11:E12)</f>
        <v>21828</v>
      </c>
      <c r="F13" s="157">
        <f t="shared" si="1"/>
        <v>21828</v>
      </c>
    </row>
    <row r="14" spans="1:6" ht="22.5" x14ac:dyDescent="0.2">
      <c r="A14" s="73" t="s">
        <v>140</v>
      </c>
      <c r="B14" s="285">
        <f>SUM(B7,B10,B13)</f>
        <v>-326779</v>
      </c>
      <c r="C14" s="285">
        <f>SUM(C7,C10,C13)</f>
        <v>19508</v>
      </c>
      <c r="D14" s="285">
        <f>SUM(D7,D10,D13)</f>
        <v>0</v>
      </c>
      <c r="E14" s="285">
        <f>SUM(E7,E10,E13)</f>
        <v>388002</v>
      </c>
      <c r="F14" s="158">
        <f>SUM(B14:E14)</f>
        <v>80731</v>
      </c>
    </row>
    <row r="15" spans="1:6" ht="22.5" x14ac:dyDescent="0.2">
      <c r="A15" s="257" t="s">
        <v>141</v>
      </c>
      <c r="B15" s="258">
        <f>B14</f>
        <v>-326779</v>
      </c>
      <c r="C15" s="258">
        <f t="shared" ref="C15:F15" si="2">C14</f>
        <v>19508</v>
      </c>
      <c r="D15" s="258">
        <f t="shared" si="2"/>
        <v>0</v>
      </c>
      <c r="E15" s="258">
        <f t="shared" si="2"/>
        <v>388002</v>
      </c>
      <c r="F15" s="258">
        <f t="shared" si="2"/>
        <v>80731</v>
      </c>
    </row>
    <row r="16" spans="1:6" ht="11.25" x14ac:dyDescent="0.2">
      <c r="A16" s="73"/>
      <c r="B16" s="234"/>
      <c r="C16" s="234"/>
      <c r="D16" s="234"/>
      <c r="E16" s="234"/>
      <c r="F16" s="234"/>
    </row>
    <row r="17" spans="1:6" ht="11.25" x14ac:dyDescent="0.25">
      <c r="A17" s="347" t="s">
        <v>74</v>
      </c>
      <c r="B17" s="347"/>
      <c r="C17" s="347"/>
      <c r="D17" s="347"/>
      <c r="E17" s="347"/>
      <c r="F17" s="347"/>
    </row>
  </sheetData>
  <mergeCells count="2">
    <mergeCell ref="A1:F1"/>
    <mergeCell ref="A17:F17"/>
  </mergeCells>
  <pageMargins left="0.70866141732283472" right="0.70866141732283472" top="0.74803149606299213" bottom="0.74803149606299213" header="0.31496062992125984" footer="0.31496062992125984"/>
  <pageSetup paperSize="9" orientation="portrait" r:id="rId1"/>
  <headerFooter>
    <oddHeader>&amp;L&amp;A&amp;C&amp;"Calibri"&amp;12&amp;KFF0000OFFICIAL&amp;1#</oddHeader>
    <oddFooter>&amp;R&amp;P of &amp;N&amp;C&amp;1#&amp;"Calibri"&amp;12&amp;KFF0000OFFICIAL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F35"/>
  <sheetViews>
    <sheetView showGridLines="0" zoomScaleNormal="100" zoomScaleSheetLayoutView="110" workbookViewId="0"/>
  </sheetViews>
  <sheetFormatPr defaultColWidth="8" defaultRowHeight="12" customHeight="1" x14ac:dyDescent="0.25"/>
  <cols>
    <col min="1" max="1" width="30.7109375" style="36" customWidth="1"/>
    <col min="2" max="6" width="8.28515625" style="36" customWidth="1"/>
    <col min="7" max="16384" width="8" style="36"/>
  </cols>
  <sheetData>
    <row r="1" spans="1:6" ht="11.25" x14ac:dyDescent="0.25">
      <c r="A1" s="37" t="s">
        <v>142</v>
      </c>
    </row>
    <row r="2" spans="1:6" ht="12" customHeight="1" x14ac:dyDescent="0.25">
      <c r="A2" s="37"/>
    </row>
    <row r="3" spans="1:6" ht="45" x14ac:dyDescent="0.25">
      <c r="A3" s="84"/>
      <c r="B3" s="197" t="s">
        <v>2</v>
      </c>
      <c r="C3" s="198" t="s">
        <v>37</v>
      </c>
      <c r="D3" s="197" t="s">
        <v>38</v>
      </c>
      <c r="E3" s="197" t="s">
        <v>39</v>
      </c>
      <c r="F3" s="197" t="s">
        <v>40</v>
      </c>
    </row>
    <row r="4" spans="1:6" ht="11.25" x14ac:dyDescent="0.25">
      <c r="A4" s="38" t="s">
        <v>143</v>
      </c>
      <c r="B4" s="17"/>
      <c r="C4" s="18"/>
      <c r="D4" s="17"/>
      <c r="E4" s="17"/>
      <c r="F4" s="17"/>
    </row>
    <row r="5" spans="1:6" ht="11.25" x14ac:dyDescent="0.25">
      <c r="A5" s="40" t="s">
        <v>144</v>
      </c>
      <c r="B5" s="39"/>
      <c r="C5" s="18"/>
      <c r="D5" s="39"/>
      <c r="E5" s="39"/>
      <c r="F5" s="39"/>
    </row>
    <row r="6" spans="1:6" ht="11.25" x14ac:dyDescent="0.25">
      <c r="A6" s="62" t="s">
        <v>145</v>
      </c>
      <c r="B6" s="39">
        <v>185640</v>
      </c>
      <c r="C6" s="18">
        <v>184594</v>
      </c>
      <c r="D6" s="39">
        <v>189809</v>
      </c>
      <c r="E6" s="39">
        <v>192473</v>
      </c>
      <c r="F6" s="39">
        <v>194343</v>
      </c>
    </row>
    <row r="7" spans="1:6" ht="10.15" customHeight="1" x14ac:dyDescent="0.25">
      <c r="A7" s="92" t="s">
        <v>82</v>
      </c>
      <c r="B7" s="39">
        <v>16000</v>
      </c>
      <c r="C7" s="18">
        <v>16000</v>
      </c>
      <c r="D7" s="39">
        <v>16000</v>
      </c>
      <c r="E7" s="39">
        <v>16000</v>
      </c>
      <c r="F7" s="39">
        <v>16000</v>
      </c>
    </row>
    <row r="8" spans="1:6" ht="11.25" x14ac:dyDescent="0.25">
      <c r="A8" s="62" t="s">
        <v>146</v>
      </c>
      <c r="B8" s="39">
        <v>6269</v>
      </c>
      <c r="C8" s="18">
        <v>6416</v>
      </c>
      <c r="D8" s="39">
        <v>6510</v>
      </c>
      <c r="E8" s="39">
        <v>6573</v>
      </c>
      <c r="F8" s="39">
        <v>6567</v>
      </c>
    </row>
    <row r="9" spans="1:6" ht="10.15" customHeight="1" x14ac:dyDescent="0.25">
      <c r="A9" s="62" t="s">
        <v>147</v>
      </c>
      <c r="B9" s="39">
        <v>875</v>
      </c>
      <c r="C9" s="18">
        <v>875</v>
      </c>
      <c r="D9" s="39">
        <v>875</v>
      </c>
      <c r="E9" s="39">
        <v>875</v>
      </c>
      <c r="F9" s="39">
        <v>875</v>
      </c>
    </row>
    <row r="10" spans="1:6" ht="10.15" customHeight="1" x14ac:dyDescent="0.25">
      <c r="A10" s="64" t="s">
        <v>148</v>
      </c>
      <c r="B10" s="281">
        <f>SUM(B6:B9)</f>
        <v>208784</v>
      </c>
      <c r="C10" s="55">
        <f>SUM(C6:C9)</f>
        <v>207885</v>
      </c>
      <c r="D10" s="281">
        <f>SUM(D6:D9)</f>
        <v>213194</v>
      </c>
      <c r="E10" s="281">
        <f>SUM(E6:E9)</f>
        <v>215921</v>
      </c>
      <c r="F10" s="281">
        <f>SUM(F6:F9)</f>
        <v>217785</v>
      </c>
    </row>
    <row r="11" spans="1:6" ht="11.25" x14ac:dyDescent="0.25">
      <c r="A11" s="40" t="s">
        <v>149</v>
      </c>
      <c r="B11" s="39"/>
      <c r="C11" s="18"/>
      <c r="D11" s="39"/>
      <c r="E11" s="39"/>
      <c r="F11" s="39"/>
    </row>
    <row r="12" spans="1:6" ht="11.25" x14ac:dyDescent="0.25">
      <c r="A12" s="62" t="s">
        <v>150</v>
      </c>
      <c r="B12" s="39">
        <v>108633</v>
      </c>
      <c r="C12" s="18">
        <v>113771</v>
      </c>
      <c r="D12" s="39">
        <v>117124</v>
      </c>
      <c r="E12" s="39">
        <v>118668</v>
      </c>
      <c r="F12" s="39">
        <v>120785</v>
      </c>
    </row>
    <row r="13" spans="1:6" s="64" customFormat="1" ht="11.25" x14ac:dyDescent="0.25">
      <c r="A13" s="62" t="s">
        <v>64</v>
      </c>
      <c r="B13" s="39">
        <v>70349</v>
      </c>
      <c r="C13" s="18">
        <v>73518</v>
      </c>
      <c r="D13" s="39">
        <v>74479</v>
      </c>
      <c r="E13" s="39">
        <v>75496</v>
      </c>
      <c r="F13" s="39">
        <v>75073</v>
      </c>
    </row>
    <row r="14" spans="1:6" ht="11.25" x14ac:dyDescent="0.25">
      <c r="A14" s="224" t="s">
        <v>151</v>
      </c>
      <c r="B14" s="39">
        <v>20</v>
      </c>
      <c r="C14" s="18">
        <v>1442</v>
      </c>
      <c r="D14" s="39">
        <v>1827</v>
      </c>
      <c r="E14" s="39">
        <v>1717</v>
      </c>
      <c r="F14" s="39">
        <v>1595</v>
      </c>
    </row>
    <row r="15" spans="1:6" ht="22.5" x14ac:dyDescent="0.25">
      <c r="A15" s="212" t="s">
        <v>152</v>
      </c>
      <c r="B15" s="39">
        <v>16875</v>
      </c>
      <c r="C15" s="18">
        <v>16875</v>
      </c>
      <c r="D15" s="39">
        <v>16875</v>
      </c>
      <c r="E15" s="39">
        <v>16875</v>
      </c>
      <c r="F15" s="39">
        <v>16875</v>
      </c>
    </row>
    <row r="16" spans="1:6" ht="11.25" x14ac:dyDescent="0.25">
      <c r="A16" s="57" t="s">
        <v>153</v>
      </c>
      <c r="B16" s="282">
        <f>SUM(B12:B15)</f>
        <v>195877</v>
      </c>
      <c r="C16" s="55">
        <f>SUM(C12:C15)</f>
        <v>205606</v>
      </c>
      <c r="D16" s="282">
        <f>SUM(D12:D15)</f>
        <v>210305</v>
      </c>
      <c r="E16" s="282">
        <f>SUM(E12:E15)</f>
        <v>212756</v>
      </c>
      <c r="F16" s="282">
        <f>SUM(F12:F15)</f>
        <v>214328</v>
      </c>
    </row>
    <row r="17" spans="1:6" ht="10.15" customHeight="1" x14ac:dyDescent="0.2">
      <c r="A17" s="73" t="s">
        <v>154</v>
      </c>
      <c r="B17" s="285">
        <f>B10-B16</f>
        <v>12907</v>
      </c>
      <c r="C17" s="259">
        <f>C10-C16</f>
        <v>2279</v>
      </c>
      <c r="D17" s="285">
        <f>D10-D16</f>
        <v>2889</v>
      </c>
      <c r="E17" s="285">
        <f>E10-E16</f>
        <v>3165</v>
      </c>
      <c r="F17" s="285">
        <f>F10-F16</f>
        <v>3457</v>
      </c>
    </row>
    <row r="18" spans="1:6" ht="10.15" customHeight="1" x14ac:dyDescent="0.25">
      <c r="A18" s="38" t="s">
        <v>155</v>
      </c>
      <c r="B18" s="39"/>
      <c r="C18" s="18"/>
      <c r="D18" s="39"/>
      <c r="E18" s="39"/>
      <c r="F18" s="39"/>
    </row>
    <row r="19" spans="1:6" ht="11.25" x14ac:dyDescent="0.25">
      <c r="A19" s="38" t="s">
        <v>149</v>
      </c>
      <c r="B19" s="17"/>
      <c r="C19" s="18"/>
      <c r="D19" s="17"/>
      <c r="E19" s="17"/>
      <c r="F19" s="17"/>
    </row>
    <row r="20" spans="1:6" ht="22.5" x14ac:dyDescent="0.25">
      <c r="A20" s="92" t="s">
        <v>156</v>
      </c>
      <c r="B20" s="17">
        <v>28772</v>
      </c>
      <c r="C20" s="18">
        <v>23411</v>
      </c>
      <c r="D20" s="17">
        <v>18273</v>
      </c>
      <c r="E20" s="17">
        <v>18506</v>
      </c>
      <c r="F20" s="17">
        <v>18705</v>
      </c>
    </row>
    <row r="21" spans="1:6" ht="10.15" customHeight="1" x14ac:dyDescent="0.25">
      <c r="A21" s="64" t="s">
        <v>153</v>
      </c>
      <c r="B21" s="42">
        <f>SUM(B20:B20)</f>
        <v>28772</v>
      </c>
      <c r="C21" s="55">
        <f>SUM(C20:C20)</f>
        <v>23411</v>
      </c>
      <c r="D21" s="42">
        <f>SUM(D20:D20)</f>
        <v>18273</v>
      </c>
      <c r="E21" s="42">
        <f>SUM(E20:E20)</f>
        <v>18506</v>
      </c>
      <c r="F21" s="42">
        <f>SUM(F20:F20)</f>
        <v>18705</v>
      </c>
    </row>
    <row r="22" spans="1:6" s="64" customFormat="1" ht="22.5" x14ac:dyDescent="0.2">
      <c r="A22" s="73" t="s">
        <v>157</v>
      </c>
      <c r="B22" s="258">
        <f>-B21</f>
        <v>-28772</v>
      </c>
      <c r="C22" s="259">
        <f>-C21</f>
        <v>-23411</v>
      </c>
      <c r="D22" s="258">
        <f>-D21</f>
        <v>-18273</v>
      </c>
      <c r="E22" s="258">
        <f>-E21</f>
        <v>-18506</v>
      </c>
      <c r="F22" s="258">
        <f>-F21</f>
        <v>-18705</v>
      </c>
    </row>
    <row r="23" spans="1:6" s="37" customFormat="1" ht="11.25" x14ac:dyDescent="0.25">
      <c r="A23" s="40" t="s">
        <v>158</v>
      </c>
      <c r="B23" s="17"/>
      <c r="C23" s="18"/>
      <c r="D23" s="17"/>
      <c r="E23" s="17"/>
      <c r="F23" s="17"/>
    </row>
    <row r="24" spans="1:6" ht="11.25" x14ac:dyDescent="0.25">
      <c r="A24" s="40" t="s">
        <v>144</v>
      </c>
      <c r="B24" s="17"/>
      <c r="C24" s="18"/>
      <c r="D24" s="17"/>
      <c r="E24" s="17"/>
      <c r="F24" s="17"/>
    </row>
    <row r="25" spans="1:6" ht="11.25" x14ac:dyDescent="0.25">
      <c r="A25" s="62" t="s">
        <v>119</v>
      </c>
      <c r="B25" s="39">
        <v>16908</v>
      </c>
      <c r="C25" s="18">
        <v>23411</v>
      </c>
      <c r="D25" s="39">
        <v>18273</v>
      </c>
      <c r="E25" s="39">
        <v>18506</v>
      </c>
      <c r="F25" s="39">
        <v>18705</v>
      </c>
    </row>
    <row r="26" spans="1:6" ht="11.25" x14ac:dyDescent="0.25">
      <c r="A26" s="57" t="s">
        <v>148</v>
      </c>
      <c r="B26" s="42">
        <f>SUM(B25:B25)</f>
        <v>16908</v>
      </c>
      <c r="C26" s="55">
        <f>SUM(C25:C25)</f>
        <v>23411</v>
      </c>
      <c r="D26" s="42">
        <f>SUM(D25:D25)</f>
        <v>18273</v>
      </c>
      <c r="E26" s="42">
        <f>SUM(E25:E25)</f>
        <v>18506</v>
      </c>
      <c r="F26" s="42">
        <f>SUM(F25:F25)</f>
        <v>18705</v>
      </c>
    </row>
    <row r="27" spans="1:6" ht="11.25" x14ac:dyDescent="0.25">
      <c r="A27" s="40" t="s">
        <v>149</v>
      </c>
      <c r="B27" s="17"/>
      <c r="C27" s="18"/>
      <c r="D27" s="17"/>
      <c r="E27" s="17"/>
      <c r="F27" s="17"/>
    </row>
    <row r="28" spans="1:6" ht="10.15" customHeight="1" x14ac:dyDescent="0.25">
      <c r="A28" s="63" t="s">
        <v>159</v>
      </c>
      <c r="B28" s="17">
        <v>1043</v>
      </c>
      <c r="C28" s="18">
        <v>2279</v>
      </c>
      <c r="D28" s="17">
        <v>2889</v>
      </c>
      <c r="E28" s="17">
        <v>3165</v>
      </c>
      <c r="F28" s="17">
        <v>3457</v>
      </c>
    </row>
    <row r="29" spans="1:6" ht="10.15" customHeight="1" x14ac:dyDescent="0.25">
      <c r="A29" s="57" t="s">
        <v>153</v>
      </c>
      <c r="B29" s="42">
        <f>SUM(B28:B28)</f>
        <v>1043</v>
      </c>
      <c r="C29" s="55">
        <f>SUM(C28:C28)</f>
        <v>2279</v>
      </c>
      <c r="D29" s="42">
        <f>SUM(D28:D28)</f>
        <v>2889</v>
      </c>
      <c r="E29" s="42">
        <f>SUM(E28:E28)</f>
        <v>3165</v>
      </c>
      <c r="F29" s="42">
        <f>SUM(F28:F28)</f>
        <v>3457</v>
      </c>
    </row>
    <row r="30" spans="1:6" s="64" customFormat="1" ht="10.15" customHeight="1" x14ac:dyDescent="0.2">
      <c r="A30" s="94" t="s">
        <v>160</v>
      </c>
      <c r="B30" s="260">
        <f>B26-B29</f>
        <v>15865</v>
      </c>
      <c r="C30" s="261">
        <f>C26-C29</f>
        <v>21132</v>
      </c>
      <c r="D30" s="260">
        <f>D26-D29</f>
        <v>15384</v>
      </c>
      <c r="E30" s="260">
        <f>E26-E29</f>
        <v>15341</v>
      </c>
      <c r="F30" s="260">
        <f>F26-F29</f>
        <v>15248</v>
      </c>
    </row>
    <row r="31" spans="1:6" ht="22.5" x14ac:dyDescent="0.2">
      <c r="A31" s="94" t="s">
        <v>161</v>
      </c>
      <c r="B31" s="260">
        <f>B17+B22+B30</f>
        <v>0</v>
      </c>
      <c r="C31" s="261">
        <f>C17+C22+C30</f>
        <v>0</v>
      </c>
      <c r="D31" s="260">
        <f>D17+D22+D30</f>
        <v>0</v>
      </c>
      <c r="E31" s="260">
        <f>E17+E22+E30</f>
        <v>0</v>
      </c>
      <c r="F31" s="260">
        <f>F17+F22+F30</f>
        <v>0</v>
      </c>
    </row>
    <row r="32" spans="1:6" ht="22.5" x14ac:dyDescent="0.25">
      <c r="A32" s="92" t="s">
        <v>162</v>
      </c>
      <c r="B32" s="17">
        <v>1094</v>
      </c>
      <c r="C32" s="18">
        <v>1094</v>
      </c>
      <c r="D32" s="17">
        <v>1094</v>
      </c>
      <c r="E32" s="17">
        <v>1094</v>
      </c>
      <c r="F32" s="17">
        <v>1094</v>
      </c>
    </row>
    <row r="33" spans="1:6" ht="10.15" customHeight="1" x14ac:dyDescent="0.2">
      <c r="A33" s="274" t="s">
        <v>163</v>
      </c>
      <c r="B33" s="159">
        <f>SUM(B31:B32)</f>
        <v>1094</v>
      </c>
      <c r="C33" s="160">
        <f>SUM(C31:C32)</f>
        <v>1094</v>
      </c>
      <c r="D33" s="159">
        <f>SUM(D31:D32)</f>
        <v>1094</v>
      </c>
      <c r="E33" s="159">
        <f>SUM(E31:E32)</f>
        <v>1094</v>
      </c>
      <c r="F33" s="159">
        <f>SUM(F31:F32)</f>
        <v>1094</v>
      </c>
    </row>
    <row r="34" spans="1:6" ht="10.15" customHeight="1" x14ac:dyDescent="0.2">
      <c r="A34" s="94"/>
      <c r="B34" s="326"/>
      <c r="C34" s="326"/>
      <c r="D34" s="326"/>
      <c r="E34" s="326"/>
      <c r="F34" s="326"/>
    </row>
    <row r="35" spans="1:6" ht="11.25" x14ac:dyDescent="0.2">
      <c r="A35" s="349" t="s">
        <v>74</v>
      </c>
      <c r="B35" s="349"/>
      <c r="C35" s="349"/>
      <c r="D35" s="349"/>
      <c r="E35" s="349"/>
      <c r="F35" s="349"/>
    </row>
  </sheetData>
  <mergeCells count="1">
    <mergeCell ref="A35:F35"/>
  </mergeCells>
  <pageMargins left="0.70866141732283472" right="0.70866141732283472" top="0.74803149606299213" bottom="0.74803149606299213" header="0.31496062992125984" footer="0.31496062992125984"/>
  <pageSetup paperSize="9" orientation="portrait" r:id="rId1"/>
  <headerFooter>
    <oddHeader>&amp;L&amp;A&amp;C&amp;"Calibri"&amp;12&amp;KFF0000OFFICIAL&amp;1#</oddHeader>
    <oddFooter>&amp;R&amp;P of &amp;N&amp;C&amp;1#&amp;"Calibri"&amp;12&amp;KFF0000OFFICIAL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F21"/>
  <sheetViews>
    <sheetView showGridLines="0" zoomScale="120" zoomScaleNormal="120" zoomScaleSheetLayoutView="100" workbookViewId="0"/>
  </sheetViews>
  <sheetFormatPr defaultColWidth="9.140625" defaultRowHeight="12" customHeight="1" x14ac:dyDescent="0.25"/>
  <cols>
    <col min="1" max="1" width="30.7109375" style="14" customWidth="1"/>
    <col min="2" max="6" width="8.28515625" style="14" customWidth="1"/>
    <col min="7" max="16384" width="9.140625" style="14"/>
  </cols>
  <sheetData>
    <row r="1" spans="1:6" s="230" customFormat="1" ht="11.25" x14ac:dyDescent="0.2">
      <c r="A1" s="15" t="s">
        <v>164</v>
      </c>
      <c r="B1" s="13"/>
      <c r="C1" s="76"/>
      <c r="D1" s="13"/>
      <c r="E1" s="13"/>
      <c r="F1" s="13"/>
    </row>
    <row r="2" spans="1:6" ht="12" customHeight="1" x14ac:dyDescent="0.25">
      <c r="A2" s="15"/>
      <c r="B2" s="13"/>
      <c r="C2" s="76"/>
      <c r="D2" s="13"/>
      <c r="E2" s="13"/>
      <c r="F2" s="13"/>
    </row>
    <row r="3" spans="1:6" ht="45" x14ac:dyDescent="0.25">
      <c r="A3" s="84"/>
      <c r="B3" s="197" t="s">
        <v>2</v>
      </c>
      <c r="C3" s="198" t="s">
        <v>37</v>
      </c>
      <c r="D3" s="197" t="s">
        <v>38</v>
      </c>
      <c r="E3" s="197" t="s">
        <v>39</v>
      </c>
      <c r="F3" s="197" t="s">
        <v>40</v>
      </c>
    </row>
    <row r="4" spans="1:6" ht="12" customHeight="1" x14ac:dyDescent="0.25">
      <c r="A4" s="15" t="s">
        <v>165</v>
      </c>
      <c r="B4" s="168"/>
      <c r="C4" s="169"/>
      <c r="D4" s="168"/>
      <c r="E4" s="168"/>
      <c r="F4" s="168"/>
    </row>
    <row r="5" spans="1:6" ht="12" customHeight="1" x14ac:dyDescent="0.25">
      <c r="A5" s="162" t="s">
        <v>166</v>
      </c>
      <c r="B5" s="17">
        <v>18491</v>
      </c>
      <c r="C5" s="18">
        <v>21828</v>
      </c>
      <c r="D5" s="17">
        <v>18273</v>
      </c>
      <c r="E5" s="17">
        <v>18506</v>
      </c>
      <c r="F5" s="17">
        <v>18705</v>
      </c>
    </row>
    <row r="6" spans="1:6" ht="12" customHeight="1" x14ac:dyDescent="0.25">
      <c r="A6" s="163" t="s">
        <v>167</v>
      </c>
      <c r="B6" s="185">
        <f>SUM(B5:B5)</f>
        <v>18491</v>
      </c>
      <c r="C6" s="262">
        <f>SUM(C5:C5)</f>
        <v>21828</v>
      </c>
      <c r="D6" s="185">
        <f>SUM(D5:D5)</f>
        <v>18273</v>
      </c>
      <c r="E6" s="185">
        <f>SUM(E5:E5)</f>
        <v>18506</v>
      </c>
      <c r="F6" s="185">
        <f>SUM(F5:F5)</f>
        <v>18705</v>
      </c>
    </row>
    <row r="7" spans="1:6" ht="12" customHeight="1" x14ac:dyDescent="0.25">
      <c r="A7" s="164" t="s">
        <v>168</v>
      </c>
      <c r="B7" s="170"/>
      <c r="C7" s="171"/>
      <c r="D7" s="170"/>
      <c r="E7" s="170"/>
      <c r="F7" s="170"/>
    </row>
    <row r="8" spans="1:6" s="58" customFormat="1" ht="12" customHeight="1" x14ac:dyDescent="0.25">
      <c r="A8" s="167" t="s">
        <v>169</v>
      </c>
      <c r="B8" s="17">
        <v>18491</v>
      </c>
      <c r="C8" s="18">
        <v>21828</v>
      </c>
      <c r="D8" s="17">
        <v>18273</v>
      </c>
      <c r="E8" s="17">
        <v>18506</v>
      </c>
      <c r="F8" s="17">
        <v>18705</v>
      </c>
    </row>
    <row r="9" spans="1:6" ht="12" customHeight="1" x14ac:dyDescent="0.25">
      <c r="A9" s="164" t="s">
        <v>170</v>
      </c>
      <c r="B9" s="184">
        <f>SUM(B8:B8)</f>
        <v>18491</v>
      </c>
      <c r="C9" s="263">
        <f>SUM(C8:C8)</f>
        <v>21828</v>
      </c>
      <c r="D9" s="184">
        <f>SUM(D8:D8)</f>
        <v>18273</v>
      </c>
      <c r="E9" s="184">
        <f>SUM(E8:E8)</f>
        <v>18506</v>
      </c>
      <c r="F9" s="184">
        <f>SUM(F8:F8)</f>
        <v>18705</v>
      </c>
    </row>
    <row r="10" spans="1:6" ht="17.45" customHeight="1" x14ac:dyDescent="0.25">
      <c r="A10" s="165" t="s">
        <v>171</v>
      </c>
      <c r="B10" s="172"/>
      <c r="C10" s="173"/>
      <c r="D10" s="172"/>
      <c r="E10" s="172"/>
      <c r="F10" s="172"/>
    </row>
    <row r="11" spans="1:6" ht="19.149999999999999" customHeight="1" x14ac:dyDescent="0.25">
      <c r="A11" s="161" t="s">
        <v>232</v>
      </c>
      <c r="B11" s="17">
        <v>28772</v>
      </c>
      <c r="C11" s="18">
        <v>23411</v>
      </c>
      <c r="D11" s="17">
        <v>18273</v>
      </c>
      <c r="E11" s="17">
        <v>18506</v>
      </c>
      <c r="F11" s="17">
        <v>18705</v>
      </c>
    </row>
    <row r="12" spans="1:6" ht="12" customHeight="1" x14ac:dyDescent="0.25">
      <c r="A12" s="163" t="s">
        <v>173</v>
      </c>
      <c r="B12" s="185">
        <f>SUM(B11:B11)</f>
        <v>28772</v>
      </c>
      <c r="C12" s="262">
        <f>SUM(C11:C11)</f>
        <v>23411</v>
      </c>
      <c r="D12" s="185">
        <f>SUM(D11:D11)</f>
        <v>18273</v>
      </c>
      <c r="E12" s="185">
        <f>SUM(E11:E11)</f>
        <v>18506</v>
      </c>
      <c r="F12" s="185">
        <f>SUM(F11:F11)</f>
        <v>18705</v>
      </c>
    </row>
    <row r="13" spans="1:6" s="58" customFormat="1" ht="19.149999999999999" customHeight="1" x14ac:dyDescent="0.25">
      <c r="A13" s="165" t="s">
        <v>174</v>
      </c>
      <c r="B13" s="166"/>
      <c r="C13" s="169"/>
      <c r="D13" s="166"/>
      <c r="E13" s="166"/>
      <c r="F13" s="166"/>
    </row>
    <row r="14" spans="1:6" s="95" customFormat="1" ht="15" x14ac:dyDescent="0.25">
      <c r="A14" s="233" t="s">
        <v>175</v>
      </c>
      <c r="B14" s="166">
        <v>30690</v>
      </c>
      <c r="C14" s="169">
        <v>78922</v>
      </c>
      <c r="D14" s="166">
        <v>20191</v>
      </c>
      <c r="E14" s="166">
        <v>20424</v>
      </c>
      <c r="F14" s="166">
        <v>20623</v>
      </c>
    </row>
    <row r="15" spans="1:6" ht="12" customHeight="1" x14ac:dyDescent="0.25">
      <c r="A15" s="162" t="s">
        <v>222</v>
      </c>
      <c r="B15" s="166">
        <v>-1918</v>
      </c>
      <c r="C15" s="169">
        <v>-41164</v>
      </c>
      <c r="D15" s="166">
        <v>-1918</v>
      </c>
      <c r="E15" s="166">
        <v>-1918</v>
      </c>
      <c r="F15" s="166">
        <v>-1918</v>
      </c>
    </row>
    <row r="16" spans="1:6" ht="15" x14ac:dyDescent="0.25">
      <c r="A16" s="162" t="s">
        <v>240</v>
      </c>
      <c r="B16" s="166">
        <v>0</v>
      </c>
      <c r="C16" s="169">
        <v>-14347</v>
      </c>
      <c r="D16" s="166">
        <v>0</v>
      </c>
      <c r="E16" s="166">
        <v>0</v>
      </c>
      <c r="F16" s="166">
        <v>0</v>
      </c>
    </row>
    <row r="17" spans="1:6" ht="15" x14ac:dyDescent="0.25">
      <c r="A17" s="275" t="s">
        <v>176</v>
      </c>
      <c r="B17" s="185">
        <f>SUM(B14:B16)</f>
        <v>28772</v>
      </c>
      <c r="C17" s="262">
        <f>SUM(C14:C16)</f>
        <v>23411</v>
      </c>
      <c r="D17" s="291">
        <f>SUM(D14:D16)</f>
        <v>18273</v>
      </c>
      <c r="E17" s="291">
        <f>SUM(E14:E16)</f>
        <v>18506</v>
      </c>
      <c r="F17" s="291">
        <f>SUM(F14:F16)</f>
        <v>18705</v>
      </c>
    </row>
    <row r="18" spans="1:6" ht="15" x14ac:dyDescent="0.25">
      <c r="A18" s="183"/>
      <c r="B18" s="322"/>
      <c r="C18" s="322"/>
      <c r="D18" s="323"/>
      <c r="E18" s="323"/>
      <c r="F18" s="323"/>
    </row>
    <row r="19" spans="1:6" ht="15" x14ac:dyDescent="0.25">
      <c r="A19" s="351" t="s">
        <v>74</v>
      </c>
      <c r="B19" s="351"/>
      <c r="C19" s="351"/>
      <c r="D19" s="351"/>
      <c r="E19" s="351"/>
      <c r="F19" s="351"/>
    </row>
    <row r="20" spans="1:6" s="58" customFormat="1" ht="12" customHeight="1" x14ac:dyDescent="0.25">
      <c r="A20" s="122"/>
      <c r="B20" s="122"/>
      <c r="C20" s="122"/>
      <c r="D20" s="122"/>
      <c r="E20" s="122"/>
      <c r="F20" s="122"/>
    </row>
    <row r="21" spans="1:6" ht="15" x14ac:dyDescent="0.25">
      <c r="A21" s="350" t="s">
        <v>233</v>
      </c>
      <c r="B21" s="350"/>
      <c r="C21" s="350"/>
      <c r="D21" s="350"/>
      <c r="E21" s="350"/>
      <c r="F21" s="350"/>
    </row>
  </sheetData>
  <mergeCells count="2">
    <mergeCell ref="A21:F21"/>
    <mergeCell ref="A19:F19"/>
  </mergeCells>
  <pageMargins left="0.70866141732283472" right="0.70866141732283472" top="0.74803149606299213" bottom="0.74803149606299213" header="0.31496062992125984" footer="0.31496062992125984"/>
  <pageSetup paperSize="9" orientation="portrait" r:id="rId1"/>
  <headerFooter>
    <oddHeader>&amp;L&amp;A&amp;C&amp;"Calibri"&amp;12&amp;KFF0000OFFICIAL&amp;1#</oddHeader>
    <oddFooter>&amp;R&amp;P of &amp;N&amp;C&amp;1#&amp;"Calibri"&amp;12&amp;KFF0000OFFICIAL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c4b2c377-c74f-46b8-b62e-9cefa93d8fc8" ContentTypeId="0x010100B7B479F47583304BA8B631462CC772D7" PreviousValue="tru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FIN33506-1566835604-280688</_dlc_DocId>
    <_dlc_DocIdUrl xmlns="6a7e9632-768a-49bf-85ac-c69233ab2a52">
      <Url>https://financegovau.sharepoint.com/sites/M365_DoF_50033506/_layouts/15/DocIdRedir.aspx?ID=FIN33506-1566835604-280688</Url>
      <Description>FIN33506-1566835604-280688</Description>
    </_dlc_DocIdUrl>
  </documentManagement>
</p:properties>
</file>

<file path=customXml/itemProps1.xml><?xml version="1.0" encoding="utf-8"?>
<ds:datastoreItem xmlns:ds="http://schemas.openxmlformats.org/officeDocument/2006/customXml" ds:itemID="{5E710493-C3D6-43FE-BB86-51FDC71AC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AD12F9-FEA3-4D3D-B82A-3A03EC11B640}">
  <ds:schemaRefs>
    <ds:schemaRef ds:uri="http://schemas.microsoft.com/sharepoint/events"/>
  </ds:schemaRefs>
</ds:datastoreItem>
</file>

<file path=customXml/itemProps3.xml><?xml version="1.0" encoding="utf-8"?>
<ds:datastoreItem xmlns:ds="http://schemas.openxmlformats.org/officeDocument/2006/customXml" ds:itemID="{04777710-4A32-443A-A017-74704016C902}">
  <ds:schemaRefs>
    <ds:schemaRef ds:uri="Microsoft.SharePoint.Taxonomy.ContentTypeSync"/>
  </ds:schemaRefs>
</ds:datastoreItem>
</file>

<file path=customXml/itemProps4.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5.xml><?xml version="1.0" encoding="utf-8"?>
<ds:datastoreItem xmlns:ds="http://schemas.openxmlformats.org/officeDocument/2006/customXml" ds:itemID="{A3087C03-D8DB-48D6-82A4-0709871B6DFA}">
  <ds:schemaRefs>
    <ds:schemaRef ds:uri="http://schemas.microsoft.com/office/2006/documentManagement/types"/>
    <ds:schemaRef ds:uri="http://www.w3.org/XML/1998/namespace"/>
    <ds:schemaRef ds:uri="http://purl.org/dc/elements/1.1/"/>
    <ds:schemaRef ds:uri="http://purl.org/dc/terms/"/>
    <ds:schemaRef ds:uri="http://purl.org/dc/dcmitype/"/>
    <ds:schemaRef ds:uri="http://schemas.microsoft.com/office/infopath/2007/PartnerControls"/>
    <ds:schemaRef ds:uri="http://schemas.microsoft.com/office/2006/metadata/properties"/>
    <ds:schemaRef ds:uri="http://schemas.openxmlformats.org/package/2006/metadata/core-properties"/>
    <ds:schemaRef ds:uri="a3349d30-c6fd-4ac8-b7a6-119a940940bd"/>
    <ds:schemaRef ds:uri="0cdedbca-8eef-434f-b501-07b842bb7cd9"/>
    <ds:schemaRef ds:uri="a334ba3b-e131-42d3-95f3-2728f5a41884"/>
    <ds:schemaRef ds:uri="e39afc8f-a215-4bb1-9caf-c1c5d2f63d8a"/>
    <ds:schemaRef ds:uri="6a7e9632-768a-49bf-85ac-c69233ab2a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Figure 1</vt:lpstr>
      <vt:lpstr>Table 1.1 NCCE</vt:lpstr>
      <vt:lpstr>Table 1.2</vt:lpstr>
      <vt:lpstr>Table 2.X.1 NCCE</vt:lpstr>
      <vt:lpstr>Table 3.1 NCCE</vt:lpstr>
      <vt:lpstr>Table 3.2</vt:lpstr>
      <vt:lpstr>Table 3.3</vt:lpstr>
      <vt:lpstr>Table 3.4</vt:lpstr>
      <vt:lpstr>Table 3.5</vt:lpstr>
      <vt:lpstr>Table 3.6</vt:lpstr>
      <vt:lpstr>Table 3.7</vt:lpstr>
      <vt:lpstr>Table 3.8</vt:lpstr>
      <vt:lpstr>Table 3.9</vt:lpstr>
      <vt:lpstr>Table 3.10</vt:lpstr>
      <vt:lpstr>Table 3.11</vt:lpstr>
      <vt:lpstr>'Table 1.1 NCCE'!Print_Area</vt:lpstr>
      <vt:lpstr>'Table 2.X.1 NCCE'!Print_Area</vt:lpstr>
      <vt:lpstr>'Table 3.1 NCCE'!Print_Area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
  <dcterms:created xsi:type="dcterms:W3CDTF">2015-01-14T00:25:54Z</dcterms:created>
  <dcterms:modified xsi:type="dcterms:W3CDTF">2023-05-09T03:18:54Z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0x010100B7B479F47583304BA8B631462CC772D7008F7CFF9272C47D4280006CCC81AF3990</vt:lpwstr>
  </property>
  <property fmtid="{D5CDD505-2E9C-101B-9397-08002B2CF9AE}" pid="3" name="TSYRecordClass">
    <vt:lpwstr>75;#AE-20337-Destroy 7 years after action completed|668ae28e-5138-4c7c-82db-1c8c6afc81a6</vt:lpwstr>
  </property>
  <property fmtid="{D5CDD505-2E9C-101B-9397-08002B2CF9AE}" pid="4" name="_dlc_DocIdItemGuid">
    <vt:lpwstr>a3eb00ef-9c8d-43b1-96ea-99f8193c4326</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34;#[SEC=OFFICIAL]|07351cc0-de73-4913-be2f-56f124cbf8bb</vt:lpwstr>
  </property>
  <property fmtid="{D5CDD505-2E9C-101B-9397-08002B2CF9AE}" pid="17" name="AbtEntity">
    <vt:lpwstr>2;#Department of Finance|fd660e8f-8f31-49bd-92a3-d31d4da31afe</vt:lpwstr>
  </property>
  <property fmtid="{D5CDD505-2E9C-101B-9397-08002B2CF9AE}" pid="18" name="OrgUnit">
    <vt:lpwstr>1;#Agency Accounting and Budget Framework|17de058c-12f7-44f2-8e7d-03ff49305e52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EmReceivedByName">
    <vt:lpwstr/>
  </property>
  <property fmtid="{D5CDD505-2E9C-101B-9397-08002B2CF9AE}" pid="22" name="Order">
    <vt:r8>27634200</vt:r8>
  </property>
  <property fmtid="{D5CDD505-2E9C-101B-9397-08002B2CF9AE}" pid="23" name="EmCon">
    <vt:lpwstr/>
  </property>
  <property fmtid="{D5CDD505-2E9C-101B-9397-08002B2CF9AE}" pid="24" name="EmFromSMTPAddress">
    <vt:lpwstr/>
  </property>
  <property fmtid="{D5CDD505-2E9C-101B-9397-08002B2CF9AE}" pid="25" name="EmCompanies">
    <vt:lpwstr/>
  </property>
  <property fmtid="{D5CDD505-2E9C-101B-9397-08002B2CF9AE}" pid="26" name="EmSubject">
    <vt:lpwstr/>
  </property>
  <property fmtid="{D5CDD505-2E9C-101B-9397-08002B2CF9AE}" pid="27" name="EmAttachCount">
    <vt:lpwstr/>
  </property>
  <property fmtid="{D5CDD505-2E9C-101B-9397-08002B2CF9AE}" pid="28" name="EmToAddress">
    <vt:lpwstr/>
  </property>
  <property fmtid="{D5CDD505-2E9C-101B-9397-08002B2CF9AE}" pid="29" name="EmReceivedOnBehalfOfName">
    <vt:lpwstr/>
  </property>
  <property fmtid="{D5CDD505-2E9C-101B-9397-08002B2CF9AE}" pid="30" name="EmCategory">
    <vt:lpwstr/>
  </property>
  <property fmtid="{D5CDD505-2E9C-101B-9397-08002B2CF9AE}" pid="31" name="EmConversationIndex">
    <vt:lpwstr/>
  </property>
  <property fmtid="{D5CDD505-2E9C-101B-9397-08002B2CF9AE}" pid="32" name="EmBody">
    <vt:lpwstr/>
  </property>
  <property fmtid="{D5CDD505-2E9C-101B-9397-08002B2CF9AE}" pid="33" name="EmHasAttachments">
    <vt:bool>false</vt:bool>
  </property>
  <property fmtid="{D5CDD505-2E9C-101B-9397-08002B2CF9AE}" pid="34" name="EmRetentionPolicyName">
    <vt:lpwstr/>
  </property>
  <property fmtid="{D5CDD505-2E9C-101B-9397-08002B2CF9AE}" pid="35" name="EmReplyRecipientNames">
    <vt:lpwstr/>
  </property>
  <property fmtid="{D5CDD505-2E9C-101B-9397-08002B2CF9AE}" pid="36" name="EmReplyRecipients">
    <vt:lpwstr/>
  </property>
  <property fmtid="{D5CDD505-2E9C-101B-9397-08002B2CF9AE}" pid="37" name="EmCC">
    <vt:lpwstr/>
  </property>
  <property fmtid="{D5CDD505-2E9C-101B-9397-08002B2CF9AE}" pid="38" name="EmFromName">
    <vt:lpwstr/>
  </property>
  <property fmtid="{D5CDD505-2E9C-101B-9397-08002B2CF9AE}" pid="39" name="EmBCCSMTPAddress">
    <vt:lpwstr/>
  </property>
  <property fmtid="{D5CDD505-2E9C-101B-9397-08002B2CF9AE}" pid="40" name="About Entity">
    <vt:lpwstr>1;#Department of Finance|fd660e8f-8f31-49bd-92a3-d31d4da31afe</vt:lpwstr>
  </property>
  <property fmtid="{D5CDD505-2E9C-101B-9397-08002B2CF9AE}" pid="41" name="EmTo">
    <vt:lpwstr/>
  </property>
  <property fmtid="{D5CDD505-2E9C-101B-9397-08002B2CF9AE}" pid="42" name="EmFrom">
    <vt:lpwstr/>
  </property>
  <property fmtid="{D5CDD505-2E9C-101B-9397-08002B2CF9AE}" pid="43" name="EmAttachmentNames">
    <vt:lpwstr/>
  </property>
  <property fmtid="{D5CDD505-2E9C-101B-9397-08002B2CF9AE}" pid="44" name="EmToSMTPAddress">
    <vt:lpwstr/>
  </property>
  <property fmtid="{D5CDD505-2E9C-101B-9397-08002B2CF9AE}" pid="45" name="EmSentOnBehalfOfName">
    <vt:lpwstr/>
  </property>
  <property fmtid="{D5CDD505-2E9C-101B-9397-08002B2CF9AE}" pid="46" name="Initiating Entity">
    <vt:lpwstr>1;#Department of Finance|fd660e8f-8f31-49bd-92a3-d31d4da31afe</vt:lpwstr>
  </property>
  <property fmtid="{D5CDD505-2E9C-101B-9397-08002B2CF9AE}" pid="47" name="EmCCSMTPAddress">
    <vt:lpwstr/>
  </property>
  <property fmtid="{D5CDD505-2E9C-101B-9397-08002B2CF9AE}" pid="48" name="Organisation Unit">
    <vt:lpwstr>2;#Accounting FW and Capability Support|17de058c-12f7-44f2-8e7d-03ff49305e52</vt:lpwstr>
  </property>
  <property fmtid="{D5CDD505-2E9C-101B-9397-08002B2CF9AE}" pid="49" name="EmConversationID">
    <vt:lpwstr/>
  </property>
  <property fmtid="{D5CDD505-2E9C-101B-9397-08002B2CF9AE}" pid="50" name="EmBCC">
    <vt:lpwstr/>
  </property>
  <property fmtid="{D5CDD505-2E9C-101B-9397-08002B2CF9AE}" pid="51" name="EmID">
    <vt:lpwstr/>
  </property>
  <property fmtid="{D5CDD505-2E9C-101B-9397-08002B2CF9AE}" pid="52" name="MediaServiceImageTags">
    <vt:lpwstr/>
  </property>
  <property fmtid="{D5CDD505-2E9C-101B-9397-08002B2CF9AE}" pid="53" name="PM_ProtectiveMarkingImage_Header">
    <vt:lpwstr>C:\Program Files\Common Files\janusNET Shared\janusSEAL\Images\DocumentSlashBlue.png</vt:lpwstr>
  </property>
  <property fmtid="{D5CDD505-2E9C-101B-9397-08002B2CF9AE}" pid="54" name="PM_Caveats_Count">
    <vt:lpwstr>0</vt:lpwstr>
  </property>
  <property fmtid="{D5CDD505-2E9C-101B-9397-08002B2CF9AE}" pid="55" name="PM_DisplayValueSecClassificationWithQualifier">
    <vt:lpwstr>OFFICIAL</vt:lpwstr>
  </property>
  <property fmtid="{D5CDD505-2E9C-101B-9397-08002B2CF9AE}" pid="56" name="PM_Qualifier">
    <vt:lpwstr/>
  </property>
  <property fmtid="{D5CDD505-2E9C-101B-9397-08002B2CF9AE}" pid="57" name="PM_SecurityClassification">
    <vt:lpwstr>OFFICIAL</vt:lpwstr>
  </property>
  <property fmtid="{D5CDD505-2E9C-101B-9397-08002B2CF9AE}" pid="58" name="PM_InsertionValue">
    <vt:lpwstr>OFFICIAL</vt:lpwstr>
  </property>
  <property fmtid="{D5CDD505-2E9C-101B-9397-08002B2CF9AE}" pid="59" name="PM_Originating_FileId">
    <vt:lpwstr>92A4A01110484A9283DBEBB42B1C8EC2</vt:lpwstr>
  </property>
  <property fmtid="{D5CDD505-2E9C-101B-9397-08002B2CF9AE}" pid="60" name="PM_ProtectiveMarkingValue_Footer">
    <vt:lpwstr>OFFICIAL</vt:lpwstr>
  </property>
  <property fmtid="{D5CDD505-2E9C-101B-9397-08002B2CF9AE}" pid="61" name="PM_Originator_Hash_SHA1">
    <vt:lpwstr>6440CBF75AFEC9BF3C024E48E0F9D31FCE931ABD</vt:lpwstr>
  </property>
  <property fmtid="{D5CDD505-2E9C-101B-9397-08002B2CF9AE}" pid="62" name="PM_OriginationTimeStamp">
    <vt:lpwstr>2023-02-17T05:13:31Z</vt:lpwstr>
  </property>
  <property fmtid="{D5CDD505-2E9C-101B-9397-08002B2CF9AE}" pid="63" name="PM_ProtectiveMarkingValue_Header">
    <vt:lpwstr>OFFICIAL</vt:lpwstr>
  </property>
  <property fmtid="{D5CDD505-2E9C-101B-9397-08002B2CF9AE}" pid="64" name="PM_ProtectiveMarkingImage_Footer">
    <vt:lpwstr>C:\Program Files\Common Files\janusNET Shared\janusSEAL\Images\DocumentSlashBlue.png</vt:lpwstr>
  </property>
  <property fmtid="{D5CDD505-2E9C-101B-9397-08002B2CF9AE}" pid="65" name="PM_Namespace">
    <vt:lpwstr>gov.au</vt:lpwstr>
  </property>
  <property fmtid="{D5CDD505-2E9C-101B-9397-08002B2CF9AE}" pid="66" name="PM_Version">
    <vt:lpwstr>2018.4</vt:lpwstr>
  </property>
  <property fmtid="{D5CDD505-2E9C-101B-9397-08002B2CF9AE}" pid="67" name="PM_Note">
    <vt:lpwstr/>
  </property>
  <property fmtid="{D5CDD505-2E9C-101B-9397-08002B2CF9AE}" pid="68" name="PM_Markers">
    <vt:lpwstr/>
  </property>
  <property fmtid="{D5CDD505-2E9C-101B-9397-08002B2CF9AE}" pid="69" name="PM_Display">
    <vt:lpwstr>OFFICIAL</vt:lpwstr>
  </property>
  <property fmtid="{D5CDD505-2E9C-101B-9397-08002B2CF9AE}" pid="70" name="PMUuid">
    <vt:lpwstr>v=2022.2;d=gov.au;g=46DD6D7C-8107-577B-BC6E-F348953B2E44</vt:lpwstr>
  </property>
  <property fmtid="{D5CDD505-2E9C-101B-9397-08002B2CF9AE}" pid="71" name="PM_Hash_Version">
    <vt:lpwstr>2022.1</vt:lpwstr>
  </property>
  <property fmtid="{D5CDD505-2E9C-101B-9397-08002B2CF9AE}" pid="72" name="PM_Hash_Salt_Prev">
    <vt:lpwstr>692BDE13E76742654D5AEAC74BE69CBE</vt:lpwstr>
  </property>
  <property fmtid="{D5CDD505-2E9C-101B-9397-08002B2CF9AE}" pid="73" name="PM_Hash_Salt">
    <vt:lpwstr>AD1FBE3360B8ED13FF21ACA5091ACC1E</vt:lpwstr>
  </property>
  <property fmtid="{D5CDD505-2E9C-101B-9397-08002B2CF9AE}" pid="74" name="PM_Hash_SHA1">
    <vt:lpwstr>99DED0D4256B1CC47568F81B4431405FF956748C</vt:lpwstr>
  </property>
  <property fmtid="{D5CDD505-2E9C-101B-9397-08002B2CF9AE}" pid="75" name="PM_OriginatorUserAccountName_SHA256">
    <vt:lpwstr>6E4456AC4F932A593F57CEBD75946367AA362D7DFE108BF23B8256AFDFEF603C</vt:lpwstr>
  </property>
  <property fmtid="{D5CDD505-2E9C-101B-9397-08002B2CF9AE}" pid="76" name="PM_OriginatorDomainName_SHA256">
    <vt:lpwstr>325440F6CA31C4C3BCE4433552DC42928CAAD3E2731ABE35FDE729ECEB763AF0</vt:lpwstr>
  </property>
  <property fmtid="{D5CDD505-2E9C-101B-9397-08002B2CF9AE}" pid="77" name="PM_PrintOutPlacement_XLS">
    <vt:lpwstr/>
  </property>
  <property fmtid="{D5CDD505-2E9C-101B-9397-08002B2CF9AE}" pid="78" name="PM_SecurityClassification_Prev">
    <vt:lpwstr>OFFICIAL</vt:lpwstr>
  </property>
  <property fmtid="{D5CDD505-2E9C-101B-9397-08002B2CF9AE}" pid="79" name="PM_Qualifier_Prev">
    <vt:lpwstr/>
  </property>
  <property fmtid="{D5CDD505-2E9C-101B-9397-08002B2CF9AE}" pid="80" name="PMHMAC">
    <vt:lpwstr>v=2022.1;a=SHA256;h=CCF66D1770578B13F7562D7EA5ADEFC8427145F4A4B55C15802E876C3B2F9E20</vt:lpwstr>
  </property>
  <property fmtid="{D5CDD505-2E9C-101B-9397-08002B2CF9AE}" pid="81" name="MSIP_Label_87d6481e-ccdd-4ab6-8b26-05a0df5699e7_SetDate">
    <vt:lpwstr>2023-02-17T05:13:31Z</vt:lpwstr>
  </property>
  <property fmtid="{D5CDD505-2E9C-101B-9397-08002B2CF9AE}" pid="82" name="MSIP_Label_87d6481e-ccdd-4ab6-8b26-05a0df5699e7_Method">
    <vt:lpwstr>Privileged</vt:lpwstr>
  </property>
  <property fmtid="{D5CDD505-2E9C-101B-9397-08002B2CF9AE}" pid="83" name="MSIP_Label_87d6481e-ccdd-4ab6-8b26-05a0df5699e7_Name">
    <vt:lpwstr>OFFICIAL</vt:lpwstr>
  </property>
  <property fmtid="{D5CDD505-2E9C-101B-9397-08002B2CF9AE}" pid="84" name="MSIP_Label_87d6481e-ccdd-4ab6-8b26-05a0df5699e7_SiteId">
    <vt:lpwstr>08954cee-4782-4ff6-9ad5-1997dccef4b0</vt:lpwstr>
  </property>
  <property fmtid="{D5CDD505-2E9C-101B-9397-08002B2CF9AE}" pid="85" name="MSIP_Label_87d6481e-ccdd-4ab6-8b26-05a0df5699e7_Enabled">
    <vt:lpwstr>true</vt:lpwstr>
  </property>
  <property fmtid="{D5CDD505-2E9C-101B-9397-08002B2CF9AE}" pid="86" name="MSIP_Label_87d6481e-ccdd-4ab6-8b26-05a0df5699e7_ContentBits">
    <vt:lpwstr>0</vt:lpwstr>
  </property>
  <property fmtid="{D5CDD505-2E9C-101B-9397-08002B2CF9AE}" pid="87" name="MSIP_Label_87d6481e-ccdd-4ab6-8b26-05a0df5699e7_ActionId">
    <vt:lpwstr>35ee30053f7b47dc9e97e9c3ee8f4546</vt:lpwstr>
  </property>
  <property fmtid="{D5CDD505-2E9C-101B-9397-08002B2CF9AE}" pid="88" name="KnowledgeTopics">
    <vt:lpwstr/>
  </property>
  <property fmtid="{D5CDD505-2E9C-101B-9397-08002B2CF9AE}" pid="89" name="DocumentType">
    <vt:lpwstr/>
  </property>
  <property fmtid="{D5CDD505-2E9C-101B-9397-08002B2CF9AE}" pid="90" name="ResponsibleArea">
    <vt:lpwstr/>
  </property>
  <property fmtid="{D5CDD505-2E9C-101B-9397-08002B2CF9AE}" pid="91" name="MSIP_Label_c5ddafa8-020c-475f-9b90-e933059521af_Enabled">
    <vt:lpwstr>true</vt:lpwstr>
  </property>
  <property fmtid="{D5CDD505-2E9C-101B-9397-08002B2CF9AE}" pid="92" name="MSIP_Label_c5ddafa8-020c-475f-9b90-e933059521af_SetDate">
    <vt:lpwstr>2023-05-01T00:50:43Z</vt:lpwstr>
  </property>
  <property fmtid="{D5CDD505-2E9C-101B-9397-08002B2CF9AE}" pid="93" name="MSIP_Label_c5ddafa8-020c-475f-9b90-e933059521af_Method">
    <vt:lpwstr>Privileged</vt:lpwstr>
  </property>
  <property fmtid="{D5CDD505-2E9C-101B-9397-08002B2CF9AE}" pid="94" name="MSIP_Label_c5ddafa8-020c-475f-9b90-e933059521af_Name">
    <vt:lpwstr>Official</vt:lpwstr>
  </property>
  <property fmtid="{D5CDD505-2E9C-101B-9397-08002B2CF9AE}" pid="95" name="MSIP_Label_c5ddafa8-020c-475f-9b90-e933059521af_SiteId">
    <vt:lpwstr>f6214c15-3a99-47d1-b862-c9648e927316</vt:lpwstr>
  </property>
  <property fmtid="{D5CDD505-2E9C-101B-9397-08002B2CF9AE}" pid="96" name="MSIP_Label_c5ddafa8-020c-475f-9b90-e933059521af_ActionId">
    <vt:lpwstr>11ea1542-0ab5-4d88-b3bc-29c663b78390</vt:lpwstr>
  </property>
  <property fmtid="{D5CDD505-2E9C-101B-9397-08002B2CF9AE}" pid="97" name="MSIP_Label_c5ddafa8-020c-475f-9b90-e933059521af_ContentBits">
    <vt:lpwstr>3</vt:lpwstr>
  </property>
</Properties>
</file>