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8_{955BDE1F-FA41-4D39-93D8-5633EA34C886}" xr6:coauthVersionLast="47" xr6:coauthVersionMax="47" xr10:uidLastSave="{00000000-0000-0000-0000-000000000000}"/>
  <bookViews>
    <workbookView xWindow="-120" yWindow="-120" windowWidth="38640" windowHeight="21240" tabRatio="769" xr2:uid="{00000000-000D-0000-FFFF-FFFF00000000}"/>
  </bookViews>
  <sheets>
    <sheet name="Table 1.1" sheetId="64" r:id="rId1"/>
    <sheet name="Table 1.2" sheetId="5" r:id="rId2"/>
    <sheet name="Table 2.1.1" sheetId="6" r:id="rId3"/>
    <sheet name="Table 3.1"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_xlnm.Print_Area" localSheetId="0">'Table 1.1'!$A$1:$C$24</definedName>
    <definedName name="_xlnm.Print_Area" localSheetId="2">'Table 2.1.1'!$A$1:$F$15</definedName>
    <definedName name="_xlnm.Print_Area" localSheetId="3">'Table 3.1'!$A$1:$F$33</definedName>
    <definedName name="_xlnm.Print_Area" localSheetId="4">'Table 3.2'!$A$1:$F$45</definedName>
    <definedName name="_xlnm.Print_Area" localSheetId="5">'Table 3.3'!$A$1:$E$18</definedName>
    <definedName name="_xlnm.Print_Area" localSheetId="6">'Table 3.4'!$A$1:$F$33</definedName>
    <definedName name="_xlnm.Print_Area" localSheetId="7">'Table 3.5'!$A$1:$F$19</definedName>
    <definedName name="_xlnm.Print_Area" localSheetId="8">'Table 3.6'!$A$1:$P$28</definedName>
    <definedName name="_xlnm.Print_Area" localSheetId="9">'Table 3.7'!$A$1:$N$14</definedName>
    <definedName name="_xlnm.Print_Area" localSheetId="10">'Table 3.8'!$A$1:$F$11</definedName>
    <definedName name="_xlnm.Print_Area" localSheetId="11">'Table 3.9'!$A$1:$F$8</definedName>
    <definedName name="Z_02EC4555_5648_4529_98EC_3FB6B89B867F_.wvu.PrintArea" localSheetId="3" hidden="1">'Table 3.1'!$A$1:$F$35</definedName>
    <definedName name="Z_02EC4555_5648_4529_98EC_3FB6B89B867F_.wvu.PrintArea" localSheetId="4" hidden="1">'Table 3.2'!$A$1:$F$44</definedName>
    <definedName name="Z_02EC4555_5648_4529_98EC_3FB6B89B867F_.wvu.PrintArea" localSheetId="5" hidden="1">'Table 3.3'!$A$1:$E$16</definedName>
    <definedName name="Z_02EC4555_5648_4529_98EC_3FB6B89B867F_.wvu.PrintArea" localSheetId="6" hidden="1">'Table 3.4'!$A$1:$F$20</definedName>
    <definedName name="Z_02EC4555_5648_4529_98EC_3FB6B89B867F_.wvu.PrintArea" localSheetId="7" hidden="1">'Table 3.5'!$A$1:$F$27</definedName>
    <definedName name="Z_02EC4555_5648_4529_98EC_3FB6B89B867F_.wvu.PrintArea" localSheetId="9" hidden="1">'Table 3.7'!$A$1:$F$15</definedName>
    <definedName name="Z_02EC4555_5648_4529_98EC_3FB6B89B867F_.wvu.PrintArea" localSheetId="10" hidden="1">'Table 3.8'!$A$1:$F$11</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3.1'!$A$1:$F$35</definedName>
    <definedName name="Z_BF96F35B_CE86_4EAA_BC56_620191C156ED_.wvu.PrintArea" localSheetId="4" hidden="1">'Table 3.2'!$A$1:$F$44</definedName>
    <definedName name="Z_BF96F35B_CE86_4EAA_BC56_620191C156ED_.wvu.PrintArea" localSheetId="5" hidden="1">'Table 3.3'!$A$1:$E$16</definedName>
    <definedName name="Z_BF96F35B_CE86_4EAA_BC56_620191C156ED_.wvu.PrintArea" localSheetId="6" hidden="1">'Table 3.4'!$A$1:$F$20</definedName>
    <definedName name="Z_BF96F35B_CE86_4EAA_BC56_620191C156ED_.wvu.PrintArea" localSheetId="7" hidden="1">'Table 3.5'!$A$1:$F$27</definedName>
    <definedName name="Z_BF96F35B_CE86_4EAA_BC56_620191C156ED_.wvu.PrintArea" localSheetId="9" hidden="1">'Table 3.7'!$A$1:$F$15</definedName>
    <definedName name="Z_BF96F35B_CE86_4EAA_BC56_620191C156ED_.wvu.PrintArea" localSheetId="10" hidden="1">'Table 3.8'!$A$1:$F$11</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3.1'!$A$1:$F$35</definedName>
    <definedName name="Z_F0126648_A843_4414_99F0_D623F0487F49_.wvu.PrintArea" localSheetId="4" hidden="1">'Table 3.2'!$A$1:$F$44</definedName>
    <definedName name="Z_F0126648_A843_4414_99F0_D623F0487F49_.wvu.PrintArea" localSheetId="5" hidden="1">'Table 3.3'!$A$1:$E$16</definedName>
    <definedName name="Z_F0126648_A843_4414_99F0_D623F0487F49_.wvu.PrintArea" localSheetId="6" hidden="1">'Table 3.4'!$A$1:$F$20</definedName>
    <definedName name="Z_F0126648_A843_4414_99F0_D623F0487F49_.wvu.PrintArea" localSheetId="7" hidden="1">'Table 3.5'!$A$1:$F$27</definedName>
    <definedName name="Z_F0126648_A843_4414_99F0_D623F0487F49_.wvu.PrintArea" localSheetId="9" hidden="1">'Table 3.7'!$A$1:$F$15</definedName>
    <definedName name="Z_F0126648_A843_4414_99F0_D623F0487F49_.wvu.PrintArea" localSheetId="10" hidden="1">'Table 3.8'!$A$1:$F$11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5" l="1"/>
  <c r="D20" i="54" l="1"/>
  <c r="C20" i="54"/>
  <c r="D8" i="50"/>
  <c r="D5" i="50"/>
  <c r="C8" i="50"/>
  <c r="B8" i="50"/>
  <c r="C5" i="50"/>
  <c r="B5" i="50"/>
  <c r="B19" i="54" l="1"/>
  <c r="D19" i="54"/>
  <c r="C19" i="54"/>
  <c r="E5" i="54"/>
  <c r="B20" i="54"/>
  <c r="E8" i="50"/>
  <c r="D22" i="54" l="1"/>
  <c r="C22" i="54"/>
  <c r="B22" i="54"/>
  <c r="D21" i="54"/>
  <c r="C21" i="54"/>
  <c r="B21" i="54"/>
  <c r="E16" i="54"/>
  <c r="D17" i="54"/>
  <c r="C17" i="54"/>
  <c r="B17" i="54"/>
  <c r="E7" i="54"/>
  <c r="D8" i="54"/>
  <c r="C8" i="54"/>
  <c r="B8" i="54"/>
  <c r="F13" i="53"/>
  <c r="E13" i="53"/>
  <c r="D13" i="53"/>
  <c r="C13" i="53"/>
  <c r="B13" i="53"/>
  <c r="B23" i="54" l="1"/>
  <c r="C23" i="54"/>
  <c r="D23" i="54"/>
  <c r="E22" i="54"/>
  <c r="E19" i="54"/>
  <c r="E20" i="54"/>
  <c r="E15" i="54" l="1"/>
  <c r="E11" i="54"/>
  <c r="E12" i="54"/>
  <c r="E6" i="54"/>
  <c r="E4" i="54"/>
  <c r="B6" i="53"/>
  <c r="F13" i="58"/>
  <c r="E13" i="58"/>
  <c r="D13" i="58"/>
  <c r="C13" i="58"/>
  <c r="B13" i="58"/>
  <c r="F7" i="58"/>
  <c r="F8" i="58" s="1"/>
  <c r="F9" i="58" s="1"/>
  <c r="E7" i="58"/>
  <c r="E8" i="58" s="1"/>
  <c r="E9" i="58" s="1"/>
  <c r="D7" i="58"/>
  <c r="D8" i="58" s="1"/>
  <c r="D9" i="58" s="1"/>
  <c r="D14" i="58" s="1"/>
  <c r="C7" i="58"/>
  <c r="C8" i="58" s="1"/>
  <c r="C9" i="58" s="1"/>
  <c r="B7" i="58"/>
  <c r="B8" i="58" s="1"/>
  <c r="B9" i="58" s="1"/>
  <c r="F6" i="56"/>
  <c r="F7" i="56" s="1"/>
  <c r="F8" i="56" s="1"/>
  <c r="E6" i="56"/>
  <c r="E7" i="56" s="1"/>
  <c r="E8" i="56" s="1"/>
  <c r="D6" i="56"/>
  <c r="D7" i="56" s="1"/>
  <c r="D8" i="56" s="1"/>
  <c r="C6" i="56"/>
  <c r="C7" i="56" s="1"/>
  <c r="C8" i="56" s="1"/>
  <c r="B6" i="56"/>
  <c r="B7" i="56" s="1"/>
  <c r="B8" i="56" s="1"/>
  <c r="F10" i="55"/>
  <c r="E10" i="55"/>
  <c r="D10" i="55"/>
  <c r="C10" i="55"/>
  <c r="C7" i="55"/>
  <c r="B10" i="55"/>
  <c r="F7" i="55"/>
  <c r="E7" i="55"/>
  <c r="D7" i="55"/>
  <c r="B7" i="55"/>
  <c r="D13" i="54"/>
  <c r="C13" i="54"/>
  <c r="B13" i="54"/>
  <c r="F16" i="53"/>
  <c r="E16" i="53"/>
  <c r="D16" i="53"/>
  <c r="C16" i="53"/>
  <c r="B16" i="53"/>
  <c r="F9" i="53"/>
  <c r="E9" i="53"/>
  <c r="D9" i="53"/>
  <c r="C9" i="53"/>
  <c r="B9" i="53"/>
  <c r="F6" i="53"/>
  <c r="E6" i="53"/>
  <c r="D6" i="53"/>
  <c r="D15" i="50"/>
  <c r="D16" i="50" s="1"/>
  <c r="C15" i="50"/>
  <c r="C16" i="50" s="1"/>
  <c r="B15" i="50"/>
  <c r="E14" i="50"/>
  <c r="E13" i="50"/>
  <c r="E10" i="50"/>
  <c r="E7" i="50"/>
  <c r="E4" i="50"/>
  <c r="C6" i="53"/>
  <c r="F14" i="58" l="1"/>
  <c r="C14" i="58"/>
  <c r="B14" i="58"/>
  <c r="E14" i="58"/>
  <c r="B11" i="55"/>
  <c r="D11" i="55"/>
  <c r="B16" i="50"/>
  <c r="B17" i="50" s="1"/>
  <c r="D17" i="50"/>
  <c r="E5" i="50"/>
  <c r="E15" i="50"/>
  <c r="C11" i="55"/>
  <c r="E11" i="55"/>
  <c r="E21" i="54"/>
  <c r="E23" i="54" s="1"/>
  <c r="E8" i="54"/>
  <c r="E17" i="54"/>
  <c r="F11" i="55"/>
  <c r="E13" i="54"/>
  <c r="C12" i="55" l="1"/>
  <c r="F12" i="55"/>
  <c r="E12" i="55"/>
  <c r="D12" i="55"/>
  <c r="B12" i="55"/>
  <c r="E16" i="50"/>
  <c r="C17" i="50"/>
  <c r="E17" i="50" s="1"/>
  <c r="F13" i="55" l="1"/>
  <c r="F14" i="55" s="1"/>
  <c r="D13" i="55"/>
  <c r="D14" i="55" s="1"/>
  <c r="E13" i="55"/>
  <c r="E14" i="55" s="1"/>
  <c r="B13" i="55"/>
  <c r="B14" i="55" s="1"/>
  <c r="C13" i="55"/>
  <c r="C14" i="55" s="1"/>
  <c r="F27" i="51" l="1"/>
  <c r="E27" i="51"/>
  <c r="D27" i="51"/>
  <c r="C27" i="51"/>
  <c r="B27" i="51"/>
  <c r="F22" i="48" l="1"/>
  <c r="E22" i="48"/>
  <c r="D22" i="48"/>
  <c r="C22" i="48"/>
  <c r="B22" i="48"/>
  <c r="F25" i="48" l="1"/>
  <c r="E25" i="48"/>
  <c r="D25" i="48"/>
  <c r="C25" i="48"/>
  <c r="B25" i="48"/>
  <c r="F24" i="51"/>
  <c r="F28" i="51" s="1"/>
  <c r="E24" i="51"/>
  <c r="E28" i="51" s="1"/>
  <c r="D24" i="51"/>
  <c r="D28" i="51" s="1"/>
  <c r="C24" i="51"/>
  <c r="C28" i="51" s="1"/>
  <c r="B24" i="51"/>
  <c r="B28" i="51" s="1"/>
  <c r="F19" i="51"/>
  <c r="F20" i="51" s="1"/>
  <c r="E19" i="51"/>
  <c r="E20" i="51" s="1"/>
  <c r="D19" i="51"/>
  <c r="D20" i="51" s="1"/>
  <c r="C19" i="51"/>
  <c r="C20" i="51" s="1"/>
  <c r="B19" i="51"/>
  <c r="B20" i="51" s="1"/>
  <c r="E14" i="51"/>
  <c r="D14" i="51"/>
  <c r="F8" i="51"/>
  <c r="E8" i="51"/>
  <c r="C8" i="51"/>
  <c r="B8" i="51"/>
  <c r="F19" i="48"/>
  <c r="E19" i="48"/>
  <c r="B19" i="48"/>
  <c r="F16" i="45"/>
  <c r="E16" i="45"/>
  <c r="D16" i="45"/>
  <c r="C16" i="45"/>
  <c r="B16" i="45"/>
  <c r="F13" i="45"/>
  <c r="E13" i="45"/>
  <c r="D13" i="45"/>
  <c r="C13" i="45"/>
  <c r="B13" i="45"/>
  <c r="E15" i="51" l="1"/>
  <c r="C19" i="48"/>
  <c r="C26" i="48" s="1"/>
  <c r="D19" i="48"/>
  <c r="D26" i="48" s="1"/>
  <c r="B8" i="45"/>
  <c r="D7" i="48"/>
  <c r="B13" i="48"/>
  <c r="F13" i="48"/>
  <c r="C33" i="48"/>
  <c r="C34" i="48" s="1"/>
  <c r="C17" i="45"/>
  <c r="D8" i="45"/>
  <c r="E17" i="45"/>
  <c r="B7" i="48"/>
  <c r="F7" i="48"/>
  <c r="D13" i="48"/>
  <c r="B26" i="48"/>
  <c r="F26" i="48"/>
  <c r="F14" i="51"/>
  <c r="F15" i="51" s="1"/>
  <c r="F29" i="51" s="1"/>
  <c r="F31" i="51" s="1"/>
  <c r="F8" i="45"/>
  <c r="B14" i="51"/>
  <c r="B15" i="51" s="1"/>
  <c r="B29" i="51" s="1"/>
  <c r="B31" i="51" s="1"/>
  <c r="D8" i="51"/>
  <c r="D15" i="51" s="1"/>
  <c r="D29" i="51" s="1"/>
  <c r="D31" i="51" s="1"/>
  <c r="C8" i="45"/>
  <c r="C18" i="45" s="1"/>
  <c r="C20" i="45" s="1"/>
  <c r="C21" i="45" s="1"/>
  <c r="C22" i="45" s="1"/>
  <c r="C26" i="45" s="1"/>
  <c r="C30" i="45" s="1"/>
  <c r="D17" i="45"/>
  <c r="E7" i="48"/>
  <c r="C13" i="48"/>
  <c r="E26" i="48"/>
  <c r="D33" i="48"/>
  <c r="D34" i="48" s="1"/>
  <c r="E29" i="51"/>
  <c r="E31" i="51" s="1"/>
  <c r="E8" i="45"/>
  <c r="E33" i="48"/>
  <c r="E34" i="48" s="1"/>
  <c r="B17" i="45"/>
  <c r="F17" i="45"/>
  <c r="C7" i="48"/>
  <c r="E13" i="48"/>
  <c r="B33" i="48"/>
  <c r="B34" i="48" s="1"/>
  <c r="F33" i="48"/>
  <c r="F34" i="48" s="1"/>
  <c r="C14" i="51"/>
  <c r="C15" i="51" s="1"/>
  <c r="C29" i="51" s="1"/>
  <c r="C31" i="51" s="1"/>
  <c r="D9" i="6"/>
  <c r="D10" i="6" s="1"/>
  <c r="E9" i="6"/>
  <c r="E10" i="6" s="1"/>
  <c r="C12" i="64"/>
  <c r="C13" i="64" s="1"/>
  <c r="C14" i="64" s="1"/>
  <c r="B12" i="64"/>
  <c r="B13" i="64" s="1"/>
  <c r="B14" i="64" s="1"/>
  <c r="D14" i="48" l="1"/>
  <c r="F14" i="48"/>
  <c r="F27" i="48" s="1"/>
  <c r="E18" i="45"/>
  <c r="E20" i="45" s="1"/>
  <c r="E21" i="45" s="1"/>
  <c r="E22" i="45" s="1"/>
  <c r="E26" i="45" s="1"/>
  <c r="E30" i="45" s="1"/>
  <c r="B18" i="45"/>
  <c r="B20" i="45" s="1"/>
  <c r="B21" i="45" s="1"/>
  <c r="B22" i="45" s="1"/>
  <c r="B26" i="45" s="1"/>
  <c r="B30" i="45" s="1"/>
  <c r="D27" i="48"/>
  <c r="F18" i="45"/>
  <c r="F20" i="45" s="1"/>
  <c r="F21" i="45" s="1"/>
  <c r="F22" i="45" s="1"/>
  <c r="F26" i="45" s="1"/>
  <c r="F30" i="45" s="1"/>
  <c r="B14" i="48"/>
  <c r="B27" i="48" s="1"/>
  <c r="E14" i="48"/>
  <c r="E27" i="48" s="1"/>
  <c r="D18" i="45"/>
  <c r="D20" i="45" s="1"/>
  <c r="D21" i="45" s="1"/>
  <c r="D22" i="45" s="1"/>
  <c r="D26" i="45" s="1"/>
  <c r="D30" i="45" s="1"/>
  <c r="C14" i="48"/>
  <c r="C27" i="48" s="1"/>
  <c r="F9" i="6"/>
  <c r="F10" i="6" s="1"/>
  <c r="C9" i="6"/>
  <c r="C10" i="6" s="1"/>
  <c r="B9" i="6" l="1"/>
  <c r="B10" i="6" s="1"/>
  <c r="F8" i="5" l="1"/>
  <c r="D8" i="5"/>
  <c r="C8" i="5" l="1"/>
  <c r="E8" i="5"/>
  <c r="G8" i="5"/>
</calcChain>
</file>

<file path=xl/sharedStrings.xml><?xml version="1.0" encoding="utf-8"?>
<sst xmlns="http://schemas.openxmlformats.org/spreadsheetml/2006/main" count="304" uniqueCount="224">
  <si>
    <t>Table 1.1: AUSTRAC resource statement - Budget estimates for 2023-24 as at Budget May 2023</t>
  </si>
  <si>
    <t>2022-23 Estimated actual
$'000</t>
  </si>
  <si>
    <t>2023-24 Estimate
$'000</t>
  </si>
  <si>
    <t>Departmental</t>
  </si>
  <si>
    <t>Annual appropriations - ordinary annual services (a)</t>
  </si>
  <si>
    <t xml:space="preserve">    Prior year appropriations available</t>
  </si>
  <si>
    <t xml:space="preserve">    Departmental appropriation (b)</t>
  </si>
  <si>
    <t xml:space="preserve">    s74 External Revenue (c)</t>
  </si>
  <si>
    <t xml:space="preserve">    Departmental capital budget (d)</t>
  </si>
  <si>
    <t xml:space="preserve"> </t>
  </si>
  <si>
    <t>Annual appropriations - other services - non-operating (e)</t>
  </si>
  <si>
    <t xml:space="preserve">    Equity injection</t>
  </si>
  <si>
    <t>Total departmental annual appropriations</t>
  </si>
  <si>
    <t>Total departmental resourcing</t>
  </si>
  <si>
    <t>Total resourcing for AUSTRAC</t>
  </si>
  <si>
    <t>2022-23</t>
  </si>
  <si>
    <t>2023-24</t>
  </si>
  <si>
    <t>Average staffing level (number)</t>
  </si>
  <si>
    <t>All figures shown above are GST exclusive - these may not match figures in the cash flow statement.</t>
  </si>
  <si>
    <t>Prepared on a resourcing (i.e. appropriations available) basis.</t>
  </si>
  <si>
    <t>(a) Appropriation Bill (No. 1) 2023-24.</t>
  </si>
  <si>
    <t>(b) Excludes departmental capital budget (DCB).</t>
  </si>
  <si>
    <r>
      <t xml:space="preserve">(c) Estimated External Revenue receipts under section 74 of the </t>
    </r>
    <r>
      <rPr>
        <i/>
        <sz val="8"/>
        <color indexed="8"/>
        <rFont val="Arial"/>
        <family val="2"/>
      </rPr>
      <t xml:space="preserve">Public Governance, Performance and
Accountability Act 2013 </t>
    </r>
    <r>
      <rPr>
        <sz val="8"/>
        <color indexed="8"/>
        <rFont val="Arial"/>
        <family val="2"/>
      </rPr>
      <t>(PGPA Act).</t>
    </r>
  </si>
  <si>
    <t>(d) Departmental capital budgets are not separately identified in Appropriation Bill (No.1) and form part of ordinary annual services items. Please refer to Table 3.5 for further details. For accounting purposes, this amount has been designated as a 'contribution by owner'.</t>
  </si>
  <si>
    <t>(e) Appropriation Bill (No. 2) 2023-24.</t>
  </si>
  <si>
    <t>Table 1.2:  AUSTRAC 2023-24 Budget measures</t>
  </si>
  <si>
    <t>Program</t>
  </si>
  <si>
    <t>2022-23
$'000</t>
  </si>
  <si>
    <t>2023-24
$'000</t>
  </si>
  <si>
    <t>2024-25
$'000</t>
  </si>
  <si>
    <t>2025-26
$'000</t>
  </si>
  <si>
    <t>2026-27
$'000</t>
  </si>
  <si>
    <t>Payment measures</t>
  </si>
  <si>
    <t>Adequate Funding for Oversight of Our Intelligence Agencies (a)</t>
  </si>
  <si>
    <t>Departmental payment</t>
  </si>
  <si>
    <t>Strengthening Australia’s Anti Money Laundering Framework  (b)</t>
  </si>
  <si>
    <t>-</t>
  </si>
  <si>
    <t>Total payment measures</t>
  </si>
  <si>
    <t>Prepared on a Government Finance Statistics (Underlying Cash) basis. Figures displayed as a negative (-) represent a decrease in funds.</t>
  </si>
  <si>
    <t>(b) The full measure description appears in Budget Paper No. 2 under the Attorney-General’s portfolio. Departmental funding of $3.560 million in 2023-24, $2.532 million in 2024-25 and $2.556 million in 2025 26 is being provided from the Confiscated Assets Account under the Proceeds of Crime Act 2002.</t>
  </si>
  <si>
    <t>Table 2.1.1:  Budgeted expenses for Outcome 1</t>
  </si>
  <si>
    <r>
      <t xml:space="preserve">Outcome 1: </t>
    </r>
    <r>
      <rPr>
        <b/>
        <sz val="8"/>
        <rFont val="Arial"/>
        <family val="2"/>
      </rPr>
      <t>The protection of the financial system from criminal abuse through actionable financial intelligence, risk-based regulation, and collaboration with domestic and international partners.</t>
    </r>
  </si>
  <si>
    <t>2023-24
Budget
$'000</t>
  </si>
  <si>
    <t>2024-25 Forward estimate
$'000</t>
  </si>
  <si>
    <t>2025-26 Forward estimate
$'000</t>
  </si>
  <si>
    <t>2026-27
Forward estimate
$'000</t>
  </si>
  <si>
    <t>Program 1.1: AUSTRAC</t>
  </si>
  <si>
    <t>Departmental expenses</t>
  </si>
  <si>
    <t>Departmental appropriation</t>
  </si>
  <si>
    <t>s74 External Revenue (a)</t>
  </si>
  <si>
    <t>Expenses not requiring
  appropriation in the Budget
  year (b)</t>
  </si>
  <si>
    <t>Departmental total</t>
  </si>
  <si>
    <t>Total expenses for program 1.1</t>
  </si>
  <si>
    <r>
      <t>(a) Estimated expenses incurred in relation to receipts retained under section 74 of the PGPA Act</t>
    </r>
    <r>
      <rPr>
        <i/>
        <sz val="8"/>
        <rFont val="Arial"/>
        <family val="2"/>
      </rPr>
      <t>.</t>
    </r>
  </si>
  <si>
    <t>(b) Expenses not requiring appropriation in the Budget year are made up of depreciation expenses, amortisation expenses, and audit fees.</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</si>
  <si>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</si>
  <si>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</si>
  <si>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</si>
  <si>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</si>
  <si>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</si>
  <si>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</si>
  <si>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</si>
  <si>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</si>
  <si>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</si>
  <si>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</si>
  <si>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Other</t>
  </si>
  <si>
    <t>Total own-source revenue</t>
  </si>
  <si>
    <t>Gains</t>
  </si>
  <si>
    <t>Total gains</t>
  </si>
  <si>
    <t>Total own-source income</t>
  </si>
  <si>
    <t>Net (cost of)/contribution by
  services</t>
  </si>
  <si>
    <t>Revenue from Government</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</si>
  <si>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</si>
  <si>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</si>
  <si>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</si>
  <si>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</si>
  <si>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</si>
  <si>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</si>
  <si>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</si>
  <si>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</si>
  <si>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</si>
  <si>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</si>
  <si>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</si>
  <si>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</si>
  <si>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</si>
  <si>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</si>
  <si>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</si>
  <si>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</si>
  <si>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</si>
  <si>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</si>
  <si>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</si>
  <si>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</si>
  <si>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</si>
  <si>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</si>
  <si>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</si>
  <si>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</si>
  <si>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</si>
  <si>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</si>
  <si>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</si>
  <si>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</si>
  <si>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</si>
  <si>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</si>
  <si>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</si>
  <si>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</si>
  <si>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</si>
  <si>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</si>
  <si>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</si>
  <si>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</si>
  <si>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</si>
  <si>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</si>
  <si>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</si>
  <si>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</si>
  <si>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</si>
  <si>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</si>
  <si>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</si>
  <si>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</si>
  <si>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</si>
  <si>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</si>
  <si>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2023-24)</t>
  </si>
  <si>
    <t>Retained
earnings
$'000</t>
  </si>
  <si>
    <t>Asset
revaluation
reserve
$'000</t>
  </si>
  <si>
    <t>Contributed
equity/
capital
$'000</t>
  </si>
  <si>
    <t>Total
equity 
$'000</t>
  </si>
  <si>
    <t>Opening balance as at 1 July 2023</t>
  </si>
  <si>
    <t>Balance carried forward from
previous period</t>
  </si>
  <si>
    <t>Adjusted opening balance</t>
  </si>
  <si>
    <t>Comprehensive income</t>
  </si>
  <si>
    <t>Surplus/(deficit) for the period</t>
  </si>
  <si>
    <t>Total comprehensive income</t>
  </si>
  <si>
    <t>of which:</t>
  </si>
  <si>
    <t>Attributable to the Australian
Government</t>
  </si>
  <si>
    <t>Transactions with owners</t>
  </si>
  <si>
    <t>Contributions by owners</t>
  </si>
  <si>
    <t>Equity injection - Appropriation</t>
  </si>
  <si>
    <t>Departmental Capital Budget (DCB)</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</si>
  <si>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</si>
  <si>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</si>
  <si>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</si>
  <si>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</si>
  <si>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</si>
  <si>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</si>
  <si>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</si>
  <si>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</si>
  <si>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</si>
  <si>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</si>
  <si>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</si>
  <si>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</si>
  <si>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Net GST paid</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</si>
  <si>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</si>
  <si>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</si>
  <si>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</si>
  <si>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</si>
  <si>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</si>
  <si>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</si>
  <si>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</si>
  <si>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</si>
  <si>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</si>
  <si>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</si>
  <si>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</si>
  <si>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</si>
  <si>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</si>
  <si>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</si>
  <si>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</si>
  <si>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</si>
  <si>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</si>
  <si>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</si>
  <si>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</si>
  <si>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Total items</t>
  </si>
  <si>
    <t>PURCHASE OF NON-FINANCIAL
  ASSETS</t>
  </si>
  <si>
    <t>Funded by capital appropriations (a)</t>
  </si>
  <si>
    <t>Funded by capital appropriation -
  DCB (b)</t>
  </si>
  <si>
    <t>TOTAL</t>
  </si>
  <si>
    <t>RECONCILIATION OF CASH USED
  TO ACQUIRE ASSETS TO ASSET
  MOVEMENT TABLE</t>
  </si>
  <si>
    <t>Total purchases</t>
  </si>
  <si>
    <t>Total cash used to acquire assets</t>
  </si>
  <si>
    <t>(a) Includes both current Bill 2 and prior Act 2/4/6 appropriations.</t>
  </si>
  <si>
    <t>(b) Includes purchases from current and previous years' Departmental capital budgets (DCBs).</t>
  </si>
  <si>
    <t>Table 3.6:  Statement of departmental asset movements (Budget year 2023-24)</t>
  </si>
  <si>
    <t>Buildings
$'000</t>
  </si>
  <si>
    <t>Other
property,
plant and
equipment
$'000</t>
  </si>
  <si>
    <t>Computer
software and
intangibles
$'000</t>
  </si>
  <si>
    <t>Total
$'000</t>
  </si>
  <si>
    <t>As at 1 July 2023</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</si>
  <si>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</si>
  <si>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</si>
  <si>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</si>
  <si>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</si>
  <si>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</si>
  <si>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</si>
  <si>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</si>
  <si>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equity (a)</t>
  </si>
  <si>
    <t>By purchase - appropriation
ordinary annual services (b)</t>
  </si>
  <si>
    <t>Total additions</t>
  </si>
  <si>
    <t>Other movements</t>
  </si>
  <si>
    <t>Depreciation/amortisation expense</t>
  </si>
  <si>
    <t>Depreciation/amortisation on 
 ROU assets</t>
  </si>
  <si>
    <t>Total other movements</t>
  </si>
  <si>
    <t>As at 30 June 2024</t>
  </si>
  <si>
    <t>Gross book value</t>
  </si>
  <si>
    <t>Closing net book balance</t>
  </si>
  <si>
    <t>(a) 'Appropriation equity' refers to equity injections appropriations provided through Appropriation Bill (No. 2) 2023-24.</t>
  </si>
  <si>
    <t>(b) 'Appropriation ordinary annual services' refers to funding provided through Appropriation Bill (No.1) 2023-24 for depreciation/amortisation expenses, Departmental Capital Budget or other operational expenses.</t>
  </si>
  <si>
    <t>Table 3.7:  Schedule of budgeted income and expenses administered on behalf of Government (for the period ended 30 June)</t>
  </si>
  <si>
    <t>Taxation revenue</t>
  </si>
  <si>
    <t>Other taxes</t>
  </si>
  <si>
    <t>Total taxation revenue</t>
  </si>
  <si>
    <t>Non-taxation revenue</t>
  </si>
  <si>
    <t>Fees and fines</t>
  </si>
  <si>
    <t>Total non-taxation revenue</t>
  </si>
  <si>
    <t>Total own-source revenue
administered on behalf of
Government</t>
  </si>
  <si>
    <t>Total own-sourced income
  administered on behalf of
  Government</t>
  </si>
  <si>
    <t>Table 3.8:  Schedule of budgeted assets and liabilities administered on behalf of Government (as at 30 June)</t>
  </si>
  <si>
    <t xml:space="preserve">ASSETS </t>
  </si>
  <si>
    <t>Taxation receivables</t>
  </si>
  <si>
    <t>Total assets administered on
behalf of Government</t>
  </si>
  <si>
    <t>Net assets/(liabilities)</t>
  </si>
  <si>
    <t xml:space="preserve">Table 3.9: Schedule of budgeted administered cash flows (for the period ended 30 June)  </t>
  </si>
  <si>
    <t>Taxes</t>
  </si>
  <si>
    <t>Fines</t>
  </si>
  <si>
    <t>Cash and cash equivalents at
  beginning of reporting period</t>
  </si>
  <si>
    <t>Cash to Official Public Account for:</t>
  </si>
  <si>
    <t>- Transfers to other entities 
  (Finance - Whole of
  Government)</t>
  </si>
  <si>
    <t>Total cash to Official Public Account</t>
  </si>
  <si>
    <t>Cash and cash equivalents at
end of 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</si>
</sst>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0_);&quot;(&quot;#,##0&quot;)&quot;;&quot;-&quot;_)"/>
    <numFmt numFmtId="166" formatCode="_(* #,##0_);_(* \(#,##0\);_(* &quot;(x)&quot;_);_(@_)"/>
  </numFmts>
  <fonts count="3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sz val="8"/>
      <color rgb="FF000000"/>
      <name val="Arial"/>
      <family val="2"/>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4">
    <border>
      <left/>
      <right/>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
      <left/>
      <right/>
      <top style="thin">
        <color indexed="64"/>
      </top>
      <bottom style="hair">
        <color auto="1"/>
      </bottom>
      <diagonal/>
    </border>
  </borders>
  <cellStyleXfs count="1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1" fillId="0" borderId="0"/>
    <xf numFmtId="0" fontId="2" fillId="0" borderId="0"/>
    <xf numFmtId="0" fontId="9" fillId="0" borderId="0">
      <alignment vertical="center"/>
    </xf>
    <xf numFmtId="0" fontId="9" fillId="0" borderId="0"/>
    <xf numFmtId="0" fontId="2" fillId="0" borderId="0"/>
    <xf numFmtId="0" fontId="17" fillId="0" borderId="0"/>
    <xf numFmtId="0" fontId="2" fillId="0" borderId="0"/>
    <xf numFmtId="0" fontId="2" fillId="0" borderId="0">
      <alignment vertical="center"/>
    </xf>
    <xf numFmtId="0" fontId="24" fillId="0" borderId="0"/>
    <xf numFmtId="43" fontId="2" fillId="0" borderId="0" applyFont="0" applyFill="0" applyBorder="0" applyAlignment="0" applyProtection="0"/>
    <xf numFmtId="43" fontId="1" fillId="0" borderId="0" applyFont="0" applyFill="0" applyBorder="0" applyAlignment="0" applyProtection="0"/>
  </cellStyleXfs>
  <cellXfs count="313">
    <xf numFmtId="0" fontId="0" fillId="0" borderId="0" xfId="0"/>
    <xf numFmtId="3" fontId="6" fillId="0" borderId="0" xfId="1" applyNumberFormat="1" applyFont="1" applyBorder="1" applyAlignment="1">
      <alignment vertical="center"/>
    </xf>
    <xf numFmtId="0" fontId="10" fillId="0" borderId="0" xfId="3" applyFont="1" applyAlignment="1">
      <alignment vertical="center"/>
    </xf>
    <xf numFmtId="0" fontId="14" fillId="0" borderId="0" xfId="3" applyFont="1" applyAlignment="1">
      <alignment vertical="center"/>
    </xf>
    <xf numFmtId="0" fontId="10" fillId="0" borderId="0" xfId="3" applyFont="1" applyAlignment="1">
      <alignment horizontal="left" vertical="center"/>
    </xf>
    <xf numFmtId="0" fontId="6" fillId="0" borderId="0" xfId="3" applyFont="1" applyAlignment="1">
      <alignment horizontal="left" vertical="center" indent="1"/>
    </xf>
    <xf numFmtId="0" fontId="14" fillId="0" borderId="0" xfId="3" applyFont="1"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8" fillId="0" borderId="0" xfId="4" applyNumberFormat="1" applyFont="1"/>
    <xf numFmtId="165" fontId="4" fillId="0" borderId="0" xfId="2" applyNumberFormat="1" applyFont="1" applyFill="1" applyBorder="1"/>
    <xf numFmtId="165" fontId="4" fillId="0" borderId="0" xfId="5" applyNumberFormat="1" applyFont="1"/>
    <xf numFmtId="165" fontId="19" fillId="0" borderId="0" xfId="5" applyNumberFormat="1" applyFont="1"/>
    <xf numFmtId="165" fontId="3" fillId="0" borderId="0" xfId="5" applyNumberFormat="1" applyFont="1"/>
    <xf numFmtId="165" fontId="4" fillId="0" borderId="0" xfId="4" applyNumberFormat="1" applyFont="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2" xfId="1" applyNumberFormat="1" applyFont="1" applyBorder="1" applyAlignment="1">
      <alignment vertical="center"/>
    </xf>
    <xf numFmtId="165" fontId="6" fillId="0" borderId="0" xfId="2" applyNumberFormat="1" applyFont="1" applyBorder="1" applyAlignment="1">
      <alignment vertical="center"/>
    </xf>
    <xf numFmtId="165" fontId="4" fillId="0" borderId="0" xfId="4" applyNumberFormat="1" applyFont="1" applyAlignment="1">
      <alignment vertical="center"/>
    </xf>
    <xf numFmtId="165" fontId="7" fillId="0" borderId="0" xfId="4" applyNumberFormat="1" applyFont="1"/>
    <xf numFmtId="166" fontId="4" fillId="0" borderId="0" xfId="4" applyNumberFormat="1" applyFont="1"/>
    <xf numFmtId="166" fontId="4" fillId="0" borderId="0" xfId="4" applyNumberFormat="1" applyFont="1" applyAlignment="1">
      <alignment horizontal="center"/>
    </xf>
    <xf numFmtId="165" fontId="4" fillId="0" borderId="0" xfId="7" applyNumberFormat="1" applyFont="1">
      <alignment vertical="center"/>
    </xf>
    <xf numFmtId="165" fontId="6" fillId="0" borderId="0" xfId="7" applyNumberFormat="1" applyFont="1">
      <alignment vertical="center"/>
    </xf>
    <xf numFmtId="165" fontId="4" fillId="0" borderId="0" xfId="7" applyNumberFormat="1" applyFont="1" applyAlignment="1">
      <alignment horizontal="right" vertical="center"/>
    </xf>
    <xf numFmtId="165" fontId="4" fillId="3"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4" fillId="0" borderId="0" xfId="3" applyNumberFormat="1" applyFont="1" applyAlignment="1">
      <alignment horizontal="left" vertical="center" indent="1"/>
    </xf>
    <xf numFmtId="165" fontId="12" fillId="0" borderId="0" xfId="7" applyNumberFormat="1" applyFont="1" applyAlignment="1">
      <alignment horizontal="right" vertical="center"/>
    </xf>
    <xf numFmtId="165" fontId="6" fillId="0" borderId="2" xfId="7" applyNumberFormat="1" applyFont="1" applyBorder="1">
      <alignment vertical="center"/>
    </xf>
    <xf numFmtId="165" fontId="6" fillId="2" borderId="0" xfId="1" applyNumberFormat="1" applyFont="1" applyFill="1" applyBorder="1" applyAlignment="1">
      <alignment horizontal="right" vertical="center"/>
    </xf>
    <xf numFmtId="165" fontId="3" fillId="0" borderId="0" xfId="7" applyNumberFormat="1" applyFont="1">
      <alignment vertical="center"/>
    </xf>
    <xf numFmtId="165" fontId="3" fillId="0" borderId="0" xfId="4" applyNumberFormat="1" applyFont="1"/>
    <xf numFmtId="165" fontId="4" fillId="0" borderId="0" xfId="4" applyNumberFormat="1" applyFont="1"/>
    <xf numFmtId="165" fontId="6" fillId="0" borderId="0" xfId="9" applyNumberFormat="1" applyFont="1" applyAlignment="1">
      <alignment vertical="center"/>
    </xf>
    <xf numFmtId="165" fontId="10" fillId="0" borderId="0" xfId="9" applyNumberFormat="1" applyFont="1" applyAlignment="1">
      <alignment vertical="center"/>
    </xf>
    <xf numFmtId="165" fontId="10" fillId="0" borderId="0" xfId="3" applyNumberFormat="1" applyFont="1" applyAlignment="1">
      <alignment horizontal="left" vertical="center"/>
    </xf>
    <xf numFmtId="165" fontId="6" fillId="0" borderId="0" xfId="1" applyNumberFormat="1" applyFont="1" applyFill="1" applyBorder="1" applyAlignment="1">
      <alignment vertical="center"/>
    </xf>
    <xf numFmtId="165" fontId="10" fillId="0" borderId="0" xfId="3" applyNumberFormat="1" applyFont="1" applyAlignment="1">
      <alignment vertical="center"/>
    </xf>
    <xf numFmtId="165" fontId="14" fillId="0" borderId="3" xfId="1" applyNumberFormat="1" applyFont="1" applyBorder="1" applyAlignment="1">
      <alignment vertical="center"/>
    </xf>
    <xf numFmtId="165" fontId="6" fillId="0" borderId="0" xfId="0" applyNumberFormat="1" applyFont="1" applyAlignment="1">
      <alignment vertical="center"/>
    </xf>
    <xf numFmtId="165" fontId="10" fillId="0" borderId="0" xfId="0"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4" fontId="10" fillId="0" borderId="3" xfId="1" applyNumberFormat="1" applyFont="1" applyBorder="1" applyAlignment="1">
      <alignment vertical="center"/>
    </xf>
    <xf numFmtId="164" fontId="10" fillId="3" borderId="3" xfId="1" applyNumberFormat="1" applyFont="1" applyFill="1" applyBorder="1" applyAlignment="1">
      <alignment vertical="center"/>
    </xf>
    <xf numFmtId="164" fontId="14" fillId="0" borderId="3" xfId="1" applyNumberFormat="1" applyFont="1" applyBorder="1" applyAlignment="1">
      <alignment vertical="center"/>
    </xf>
    <xf numFmtId="164" fontId="14" fillId="3" borderId="3" xfId="1" applyNumberFormat="1" applyFont="1" applyFill="1" applyBorder="1" applyAlignment="1">
      <alignment vertical="center"/>
    </xf>
    <xf numFmtId="164" fontId="10" fillId="0" borderId="1" xfId="1" applyNumberFormat="1" applyFont="1" applyBorder="1" applyAlignment="1">
      <alignment vertical="center"/>
    </xf>
    <xf numFmtId="164" fontId="10" fillId="3" borderId="1" xfId="1" applyNumberFormat="1" applyFont="1" applyFill="1" applyBorder="1" applyAlignment="1">
      <alignment vertical="center"/>
    </xf>
    <xf numFmtId="165" fontId="6" fillId="0" borderId="0" xfId="3" applyNumberFormat="1" applyFont="1" applyAlignment="1">
      <alignment horizontal="left" vertical="center" indent="1"/>
    </xf>
    <xf numFmtId="165" fontId="6" fillId="0" borderId="0" xfId="3" applyNumberFormat="1" applyFont="1" applyAlignment="1">
      <alignment horizontal="left" vertical="center" indent="2"/>
    </xf>
    <xf numFmtId="165" fontId="14" fillId="0" borderId="0" xfId="3" applyNumberFormat="1" applyFont="1" applyAlignment="1">
      <alignment horizontal="left" vertical="center"/>
    </xf>
    <xf numFmtId="165" fontId="14" fillId="3" borderId="3" xfId="1" applyNumberFormat="1" applyFont="1" applyFill="1" applyBorder="1" applyAlignment="1">
      <alignment vertical="center"/>
    </xf>
    <xf numFmtId="165" fontId="0" fillId="0" borderId="0" xfId="0" applyNumberFormat="1"/>
    <xf numFmtId="165" fontId="6" fillId="0" borderId="0" xfId="9" applyNumberFormat="1" applyFont="1" applyAlignment="1">
      <alignment horizontal="left" vertical="center" indent="2"/>
    </xf>
    <xf numFmtId="165" fontId="14" fillId="0" borderId="2" xfId="1" applyNumberFormat="1" applyFont="1" applyBorder="1" applyAlignment="1">
      <alignment vertical="center"/>
    </xf>
    <xf numFmtId="165" fontId="14" fillId="0" borderId="0" xfId="3" applyNumberFormat="1" applyFont="1" applyAlignment="1">
      <alignment vertical="center"/>
    </xf>
    <xf numFmtId="165" fontId="14" fillId="3" borderId="2" xfId="1" applyNumberFormat="1" applyFont="1" applyFill="1" applyBorder="1" applyAlignment="1">
      <alignment vertical="center"/>
    </xf>
    <xf numFmtId="165" fontId="18" fillId="0" borderId="0" xfId="5" applyNumberFormat="1" applyFont="1"/>
    <xf numFmtId="165" fontId="2" fillId="0" borderId="0" xfId="5" applyNumberFormat="1" applyFont="1"/>
    <xf numFmtId="165" fontId="4" fillId="0" borderId="0" xfId="5" applyNumberFormat="1" applyFont="1" applyAlignment="1">
      <alignment horizontal="right"/>
    </xf>
    <xf numFmtId="165" fontId="11" fillId="0" borderId="0" xfId="5" applyNumberFormat="1" applyFont="1"/>
    <xf numFmtId="165" fontId="15" fillId="0" borderId="0" xfId="6" applyNumberFormat="1" applyFont="1"/>
    <xf numFmtId="165" fontId="15" fillId="0" borderId="0" xfId="5" applyNumberFormat="1" applyFont="1"/>
    <xf numFmtId="165" fontId="23" fillId="0" borderId="0" xfId="5" applyNumberFormat="1" applyFont="1"/>
    <xf numFmtId="165" fontId="3" fillId="0" borderId="0" xfId="2" applyNumberFormat="1" applyFont="1" applyFill="1" applyBorder="1"/>
    <xf numFmtId="165" fontId="2" fillId="0" borderId="0" xfId="4" applyNumberFormat="1" applyAlignment="1">
      <alignment horizontal="right"/>
    </xf>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14" fillId="0" borderId="0" xfId="9" applyNumberFormat="1" applyFont="1" applyAlignment="1">
      <alignment vertical="center"/>
    </xf>
    <xf numFmtId="0" fontId="4" fillId="0" borderId="0" xfId="4" applyFont="1"/>
    <xf numFmtId="166" fontId="4" fillId="3" borderId="0" xfId="4" applyNumberFormat="1" applyFont="1" applyFill="1"/>
    <xf numFmtId="165" fontId="3" fillId="0" borderId="0" xfId="3" applyNumberFormat="1" applyAlignment="1">
      <alignment horizontal="left" vertical="center" wrapText="1" indent="1"/>
    </xf>
    <xf numFmtId="165" fontId="10" fillId="0" borderId="0" xfId="9" applyNumberFormat="1" applyFont="1" applyAlignment="1">
      <alignment vertical="center" wrapText="1"/>
    </xf>
    <xf numFmtId="0" fontId="10"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4" fillId="0" borderId="0" xfId="9" applyFont="1" applyAlignment="1">
      <alignment vertical="center"/>
    </xf>
    <xf numFmtId="165" fontId="6" fillId="0" borderId="0" xfId="9" applyNumberFormat="1" applyFont="1" applyAlignment="1">
      <alignment horizontal="center" vertical="center" wrapText="1"/>
    </xf>
    <xf numFmtId="165" fontId="14" fillId="0" borderId="0" xfId="9" applyNumberFormat="1" applyFont="1" applyAlignment="1">
      <alignment horizontal="left" vertical="center" wrapText="1"/>
    </xf>
    <xf numFmtId="165" fontId="14" fillId="0" borderId="0" xfId="9" applyNumberFormat="1" applyFont="1" applyAlignment="1">
      <alignment horizontal="right" vertical="center"/>
    </xf>
    <xf numFmtId="165" fontId="6" fillId="0" borderId="0" xfId="0" applyNumberFormat="1" applyFont="1" applyAlignment="1">
      <alignment horizontal="left" vertical="center" indent="2"/>
    </xf>
    <xf numFmtId="165" fontId="4" fillId="2" borderId="0" xfId="5" applyNumberFormat="1" applyFont="1" applyFill="1"/>
    <xf numFmtId="165" fontId="16" fillId="0" borderId="0" xfId="9" applyNumberFormat="1" applyFont="1" applyAlignment="1">
      <alignment vertical="center"/>
    </xf>
    <xf numFmtId="0" fontId="4" fillId="0" borderId="7" xfId="4" applyFont="1" applyBorder="1"/>
    <xf numFmtId="0" fontId="4" fillId="3" borderId="6" xfId="4" applyFont="1" applyFill="1" applyBorder="1" applyAlignment="1">
      <alignment horizontal="right" wrapText="1"/>
    </xf>
    <xf numFmtId="165" fontId="10" fillId="0" borderId="1" xfId="1" applyNumberFormat="1" applyFont="1" applyBorder="1" applyAlignment="1">
      <alignment vertical="center"/>
    </xf>
    <xf numFmtId="165" fontId="10" fillId="3" borderId="1" xfId="1" applyNumberFormat="1" applyFont="1" applyFill="1" applyBorder="1" applyAlignment="1">
      <alignment vertical="center"/>
    </xf>
    <xf numFmtId="165" fontId="4" fillId="0" borderId="7" xfId="0" applyNumberFormat="1" applyFont="1" applyBorder="1" applyAlignment="1">
      <alignment wrapText="1"/>
    </xf>
    <xf numFmtId="165" fontId="3" fillId="0" borderId="7"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6" fillId="0" borderId="0" xfId="3" applyNumberFormat="1" applyFont="1" applyAlignment="1">
      <alignment horizontal="left" vertical="center" wrapText="1" indent="1"/>
    </xf>
    <xf numFmtId="165" fontId="6" fillId="0" borderId="0" xfId="9" applyNumberFormat="1" applyFont="1" applyAlignment="1">
      <alignment horizontal="left" vertical="center" wrapText="1" indent="1"/>
    </xf>
    <xf numFmtId="165" fontId="6" fillId="0" borderId="7" xfId="9" applyNumberFormat="1" applyFont="1" applyBorder="1" applyAlignment="1">
      <alignment horizontal="right" vertical="center"/>
    </xf>
    <xf numFmtId="165" fontId="10" fillId="0" borderId="0" xfId="3" applyNumberFormat="1" applyFont="1" applyAlignment="1">
      <alignment horizontal="left" vertical="center" wrapText="1"/>
    </xf>
    <xf numFmtId="165" fontId="4" fillId="0" borderId="0" xfId="2" applyNumberFormat="1" applyFont="1" applyFill="1" applyBorder="1" applyAlignment="1">
      <alignment wrapText="1"/>
    </xf>
    <xf numFmtId="165" fontId="19" fillId="0" borderId="0" xfId="5" applyNumberFormat="1" applyFont="1" applyAlignment="1">
      <alignment wrapText="1"/>
    </xf>
    <xf numFmtId="165" fontId="11" fillId="0" borderId="0" xfId="5" applyNumberFormat="1" applyFont="1" applyAlignment="1">
      <alignment wrapText="1"/>
    </xf>
    <xf numFmtId="165" fontId="2" fillId="0" borderId="0" xfId="5" applyNumberFormat="1" applyFont="1" applyAlignment="1">
      <alignment wrapText="1"/>
    </xf>
    <xf numFmtId="165" fontId="6" fillId="0" borderId="0" xfId="3" quotePrefix="1" applyNumberFormat="1" applyFont="1" applyAlignment="1">
      <alignment horizontal="left" vertical="center" wrapText="1" indent="3"/>
    </xf>
    <xf numFmtId="165" fontId="10" fillId="0" borderId="5" xfId="1" applyNumberFormat="1" applyFont="1" applyBorder="1" applyAlignment="1">
      <alignment vertical="center"/>
    </xf>
    <xf numFmtId="165" fontId="14" fillId="0" borderId="6" xfId="1" applyNumberFormat="1" applyFont="1" applyBorder="1" applyAlignment="1">
      <alignment vertical="center"/>
    </xf>
    <xf numFmtId="165" fontId="14" fillId="3" borderId="6" xfId="1" applyNumberFormat="1" applyFont="1" applyFill="1" applyBorder="1" applyAlignment="1">
      <alignment vertical="center"/>
    </xf>
    <xf numFmtId="165" fontId="10" fillId="0" borderId="4" xfId="1" applyNumberFormat="1" applyFont="1" applyBorder="1" applyAlignment="1">
      <alignment vertical="center"/>
    </xf>
    <xf numFmtId="165" fontId="10" fillId="3" borderId="4" xfId="1" applyNumberFormat="1" applyFont="1" applyFill="1" applyBorder="1" applyAlignment="1">
      <alignment vertical="center"/>
    </xf>
    <xf numFmtId="165" fontId="6" fillId="0" borderId="6" xfId="1" applyNumberFormat="1" applyFont="1" applyFill="1" applyBorder="1" applyAlignment="1">
      <alignment horizontal="right" vertical="center"/>
    </xf>
    <xf numFmtId="165" fontId="6" fillId="3" borderId="6" xfId="1" applyNumberFormat="1" applyFont="1" applyFill="1" applyBorder="1" applyAlignment="1">
      <alignment horizontal="right" vertical="center"/>
    </xf>
    <xf numFmtId="165" fontId="10" fillId="0" borderId="0" xfId="1" applyNumberFormat="1" applyFont="1" applyFill="1" applyBorder="1" applyAlignment="1">
      <alignment horizontal="right" vertical="center"/>
    </xf>
    <xf numFmtId="165" fontId="4" fillId="0" borderId="0" xfId="7" applyNumberFormat="1" applyFont="1" applyAlignment="1">
      <alignment horizontal="left" vertical="center" wrapText="1" indent="1"/>
    </xf>
    <xf numFmtId="165" fontId="28" fillId="0" borderId="0" xfId="9" applyNumberFormat="1" applyFont="1" applyAlignment="1">
      <alignment vertical="center"/>
    </xf>
    <xf numFmtId="165" fontId="25" fillId="0" borderId="0" xfId="9" applyNumberFormat="1" applyFont="1" applyAlignment="1">
      <alignment vertical="center"/>
    </xf>
    <xf numFmtId="0" fontId="25" fillId="0" borderId="0" xfId="9" applyFont="1" applyAlignment="1">
      <alignment vertical="center"/>
    </xf>
    <xf numFmtId="165" fontId="25" fillId="0" borderId="0" xfId="7" applyNumberFormat="1" applyFont="1">
      <alignment vertical="center"/>
    </xf>
    <xf numFmtId="165" fontId="25" fillId="0" borderId="0" xfId="4" applyNumberFormat="1" applyFont="1"/>
    <xf numFmtId="0" fontId="25" fillId="4" borderId="0" xfId="0" applyFont="1" applyFill="1"/>
    <xf numFmtId="165" fontId="25" fillId="0" borderId="0" xfId="4" applyNumberFormat="1" applyFont="1" applyAlignment="1">
      <alignment vertical="top"/>
    </xf>
    <xf numFmtId="165" fontId="14" fillId="0" borderId="0" xfId="3" applyNumberFormat="1" applyFont="1" applyAlignment="1">
      <alignment horizontal="left" vertical="center" wrapText="1"/>
    </xf>
    <xf numFmtId="165" fontId="3" fillId="0" borderId="0" xfId="4" applyNumberFormat="1" applyFont="1" applyAlignment="1">
      <alignment horizontal="left" indent="1"/>
    </xf>
    <xf numFmtId="165" fontId="29" fillId="0" borderId="0" xfId="6" applyNumberFormat="1" applyFont="1"/>
    <xf numFmtId="165" fontId="25" fillId="4" borderId="0" xfId="4" applyNumberFormat="1" applyFont="1" applyFill="1"/>
    <xf numFmtId="165" fontId="10" fillId="0" borderId="0" xfId="9" applyNumberFormat="1" applyFont="1" applyAlignment="1">
      <alignment horizontal="right" vertical="center"/>
    </xf>
    <xf numFmtId="165" fontId="30" fillId="0" borderId="0" xfId="5" applyNumberFormat="1" applyFont="1"/>
    <xf numFmtId="165" fontId="25" fillId="0" borderId="0" xfId="5" applyNumberFormat="1" applyFont="1"/>
    <xf numFmtId="165" fontId="30" fillId="0" borderId="0" xfId="5" applyNumberFormat="1" applyFont="1" applyAlignment="1">
      <alignment wrapText="1"/>
    </xf>
    <xf numFmtId="165" fontId="25" fillId="0" borderId="0" xfId="5" applyNumberFormat="1" applyFont="1" applyAlignment="1">
      <alignment vertical="top"/>
    </xf>
    <xf numFmtId="0" fontId="31" fillId="0" borderId="0" xfId="0" applyFont="1"/>
    <xf numFmtId="0" fontId="25" fillId="0" borderId="0" xfId="0" applyFont="1"/>
    <xf numFmtId="165" fontId="6" fillId="0" borderId="0" xfId="9" applyNumberFormat="1" applyFont="1" applyAlignment="1">
      <alignment horizontal="left" vertical="center" wrapText="1" indent="2"/>
    </xf>
    <xf numFmtId="0" fontId="6" fillId="4" borderId="0" xfId="0" applyFont="1" applyFill="1"/>
    <xf numFmtId="0" fontId="13" fillId="4" borderId="6" xfId="0" applyFont="1" applyFill="1" applyBorder="1" applyAlignment="1">
      <alignment horizontal="right" vertical="top" wrapText="1"/>
    </xf>
    <xf numFmtId="0" fontId="6" fillId="3" borderId="6" xfId="0" applyFont="1" applyFill="1" applyBorder="1" applyAlignment="1">
      <alignment horizontal="right" vertical="top" wrapText="1"/>
    </xf>
    <xf numFmtId="0" fontId="6" fillId="4" borderId="0" xfId="0" applyFont="1" applyFill="1" applyAlignment="1">
      <alignment wrapText="1"/>
    </xf>
    <xf numFmtId="0" fontId="10" fillId="4" borderId="0" xfId="0" applyFont="1" applyFill="1" applyAlignment="1">
      <alignment vertical="top"/>
    </xf>
    <xf numFmtId="0" fontId="13" fillId="4" borderId="0" xfId="0" applyFont="1" applyFill="1" applyAlignment="1">
      <alignment wrapText="1"/>
    </xf>
    <xf numFmtId="0" fontId="14" fillId="4" borderId="0" xfId="0" applyFont="1" applyFill="1" applyAlignment="1">
      <alignment wrapText="1"/>
    </xf>
    <xf numFmtId="0" fontId="10" fillId="4" borderId="0" xfId="0" applyFont="1" applyFill="1" applyAlignment="1">
      <alignment wrapText="1"/>
    </xf>
    <xf numFmtId="0" fontId="6" fillId="4" borderId="0" xfId="0" applyFont="1" applyFill="1" applyAlignment="1">
      <alignment horizontal="left" wrapText="1"/>
    </xf>
    <xf numFmtId="165" fontId="3" fillId="0" borderId="5" xfId="3" applyNumberFormat="1" applyBorder="1" applyAlignment="1">
      <alignment horizontal="left" vertical="center" wrapText="1"/>
    </xf>
    <xf numFmtId="165" fontId="10" fillId="0" borderId="5" xfId="1" applyNumberFormat="1" applyFont="1" applyFill="1" applyBorder="1" applyAlignment="1">
      <alignment horizontal="right" vertical="center"/>
    </xf>
    <xf numFmtId="165" fontId="10" fillId="3" borderId="5" xfId="1" applyNumberFormat="1" applyFont="1" applyFill="1" applyBorder="1" applyAlignment="1">
      <alignment horizontal="right" vertical="center"/>
    </xf>
    <xf numFmtId="165" fontId="3" fillId="0" borderId="5" xfId="7" applyNumberFormat="1" applyFont="1" applyBorder="1">
      <alignment vertical="center"/>
    </xf>
    <xf numFmtId="165" fontId="32" fillId="0" borderId="0" xfId="7" applyNumberFormat="1" applyFont="1">
      <alignment vertical="center"/>
    </xf>
    <xf numFmtId="0" fontId="4" fillId="0" borderId="0" xfId="4" applyFont="1" applyAlignment="1">
      <alignment horizontal="left" wrapText="1" indent="1"/>
    </xf>
    <xf numFmtId="165" fontId="4" fillId="0" borderId="0" xfId="9" applyNumberFormat="1" applyFont="1" applyAlignment="1">
      <alignment horizontal="left" vertical="top" indent="1"/>
    </xf>
    <xf numFmtId="165" fontId="10" fillId="0" borderId="0" xfId="0" applyNumberFormat="1" applyFont="1" applyAlignment="1">
      <alignment horizontal="right"/>
    </xf>
    <xf numFmtId="165" fontId="10" fillId="3" borderId="0" xfId="0" applyNumberFormat="1" applyFont="1" applyFill="1" applyAlignment="1">
      <alignment horizontal="right"/>
    </xf>
    <xf numFmtId="165" fontId="4" fillId="0" borderId="0" xfId="4" applyNumberFormat="1" applyFont="1" applyAlignment="1">
      <alignment horizontal="left" wrapText="1" indent="1"/>
    </xf>
    <xf numFmtId="165" fontId="6" fillId="0" borderId="8" xfId="9" applyNumberFormat="1" applyFont="1" applyBorder="1" applyAlignment="1">
      <alignment horizontal="right" vertical="top" wrapText="1"/>
    </xf>
    <xf numFmtId="165" fontId="14" fillId="0" borderId="0" xfId="9" applyNumberFormat="1" applyFont="1" applyAlignment="1">
      <alignment horizontal="left" vertical="center"/>
    </xf>
    <xf numFmtId="165" fontId="14" fillId="0" borderId="0" xfId="9" applyNumberFormat="1" applyFont="1" applyAlignment="1">
      <alignment vertical="center" wrapText="1"/>
    </xf>
    <xf numFmtId="165" fontId="14" fillId="0" borderId="3" xfId="1" applyNumberFormat="1" applyFont="1" applyBorder="1" applyAlignment="1"/>
    <xf numFmtId="165" fontId="10" fillId="0" borderId="1" xfId="1" applyNumberFormat="1" applyFont="1" applyBorder="1" applyAlignment="1"/>
    <xf numFmtId="165" fontId="10" fillId="3" borderId="1" xfId="1" applyNumberFormat="1" applyFont="1" applyFill="1" applyBorder="1" applyAlignment="1"/>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22" fillId="0" borderId="0" xfId="5" applyNumberFormat="1" applyFont="1" applyAlignment="1">
      <alignment horizontal="left" vertical="center"/>
    </xf>
    <xf numFmtId="165" fontId="3" fillId="0" borderId="0" xfId="5" applyNumberFormat="1" applyFont="1" applyAlignment="1">
      <alignment vertical="center" wrapText="1"/>
    </xf>
    <xf numFmtId="165" fontId="4" fillId="0" borderId="0" xfId="5" applyNumberFormat="1" applyFont="1" applyAlignment="1">
      <alignment vertical="center"/>
    </xf>
    <xf numFmtId="165" fontId="5" fillId="0" borderId="0" xfId="5" applyNumberFormat="1" applyFont="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13" fillId="0" borderId="0" xfId="3" applyNumberFormat="1" applyFont="1" applyAlignment="1">
      <alignment horizontal="left" vertical="center" wrapText="1" indent="1"/>
    </xf>
    <xf numFmtId="165" fontId="10" fillId="0" borderId="9" xfId="1" applyNumberFormat="1" applyFont="1" applyBorder="1" applyAlignment="1"/>
    <xf numFmtId="165" fontId="10" fillId="3" borderId="9" xfId="1" applyNumberFormat="1" applyFont="1" applyFill="1" applyBorder="1" applyAlignment="1"/>
    <xf numFmtId="165" fontId="13" fillId="0" borderId="2" xfId="1" applyNumberFormat="1" applyFont="1" applyBorder="1" applyAlignment="1"/>
    <xf numFmtId="165" fontId="13" fillId="3" borderId="2" xfId="1" applyNumberFormat="1" applyFont="1" applyFill="1" applyBorder="1" applyAlignment="1"/>
    <xf numFmtId="165" fontId="14" fillId="0" borderId="1" xfId="1" applyNumberFormat="1" applyFont="1" applyBorder="1" applyAlignment="1"/>
    <xf numFmtId="165" fontId="14" fillId="3" borderId="1" xfId="1" applyNumberFormat="1" applyFont="1" applyFill="1" applyBorder="1" applyAlignment="1"/>
    <xf numFmtId="165" fontId="22" fillId="0" borderId="6" xfId="2" applyNumberFormat="1" applyFont="1" applyFill="1" applyBorder="1" applyAlignment="1">
      <alignment vertical="center"/>
    </xf>
    <xf numFmtId="165" fontId="3" fillId="0" borderId="6" xfId="2" applyNumberFormat="1" applyFont="1" applyFill="1" applyBorder="1" applyAlignment="1">
      <alignment vertical="center"/>
    </xf>
    <xf numFmtId="165" fontId="7" fillId="0" borderId="0" xfId="4" applyNumberFormat="1" applyFont="1" applyAlignment="1">
      <alignment horizontal="right" vertical="center"/>
    </xf>
    <xf numFmtId="165" fontId="7" fillId="0" borderId="0" xfId="4" applyNumberFormat="1" applyFont="1" applyAlignment="1">
      <alignment vertical="center"/>
    </xf>
    <xf numFmtId="165" fontId="25" fillId="0" borderId="0" xfId="4" applyNumberFormat="1" applyFont="1" applyAlignment="1">
      <alignment vertical="center"/>
    </xf>
    <xf numFmtId="165" fontId="13" fillId="4" borderId="0" xfId="0" applyNumberFormat="1" applyFont="1" applyFill="1" applyAlignment="1">
      <alignment wrapText="1"/>
    </xf>
    <xf numFmtId="165" fontId="6" fillId="3" borderId="0" xfId="0" applyNumberFormat="1" applyFont="1" applyFill="1" applyAlignment="1">
      <alignment wrapText="1"/>
    </xf>
    <xf numFmtId="165" fontId="6" fillId="3" borderId="6" xfId="0" applyNumberFormat="1" applyFont="1" applyFill="1" applyBorder="1" applyAlignment="1">
      <alignment wrapText="1"/>
    </xf>
    <xf numFmtId="165" fontId="10" fillId="3" borderId="6" xfId="0" applyNumberFormat="1" applyFont="1" applyFill="1" applyBorder="1" applyAlignment="1">
      <alignment wrapText="1"/>
    </xf>
    <xf numFmtId="0" fontId="6" fillId="4" borderId="7" xfId="0" applyFont="1" applyFill="1" applyBorder="1" applyAlignment="1">
      <alignment wrapText="1"/>
    </xf>
    <xf numFmtId="165" fontId="14" fillId="4" borderId="6" xfId="0" applyNumberFormat="1" applyFont="1" applyFill="1" applyBorder="1" applyAlignment="1">
      <alignment wrapText="1"/>
    </xf>
    <xf numFmtId="0" fontId="13" fillId="4" borderId="6" xfId="0" applyFont="1" applyFill="1" applyBorder="1" applyAlignment="1">
      <alignment horizontal="right" wrapText="1"/>
    </xf>
    <xf numFmtId="0" fontId="6" fillId="3" borderId="6" xfId="0" applyFont="1" applyFill="1" applyBorder="1" applyAlignment="1">
      <alignment horizontal="right" wrapText="1"/>
    </xf>
    <xf numFmtId="0" fontId="4" fillId="0" borderId="0" xfId="4" applyFont="1" applyAlignment="1">
      <alignment wrapText="1"/>
    </xf>
    <xf numFmtId="165" fontId="4" fillId="0" borderId="0" xfId="4" applyNumberFormat="1" applyFont="1" applyAlignment="1">
      <alignment horizontal="left" vertical="center" wrapText="1" indent="1"/>
    </xf>
    <xf numFmtId="165" fontId="4" fillId="0" borderId="6" xfId="4" applyNumberFormat="1" applyFont="1" applyBorder="1" applyAlignment="1">
      <alignment horizontal="right" vertical="top" wrapText="1"/>
    </xf>
    <xf numFmtId="165" fontId="4" fillId="3" borderId="6" xfId="4" applyNumberFormat="1" applyFont="1" applyFill="1" applyBorder="1" applyAlignment="1">
      <alignment horizontal="right" vertical="top" wrapText="1"/>
    </xf>
    <xf numFmtId="165" fontId="4" fillId="0" borderId="7" xfId="4" applyNumberFormat="1" applyFont="1" applyBorder="1" applyAlignment="1">
      <alignment vertical="center"/>
    </xf>
    <xf numFmtId="165" fontId="3" fillId="0" borderId="0" xfId="4" applyNumberFormat="1" applyFont="1" applyAlignment="1">
      <alignment horizontal="left" wrapText="1" indent="1"/>
    </xf>
    <xf numFmtId="165" fontId="10" fillId="0" borderId="6" xfId="1" applyNumberFormat="1" applyFont="1" applyBorder="1" applyAlignment="1"/>
    <xf numFmtId="165" fontId="10" fillId="3" borderId="6" xfId="1" applyNumberFormat="1" applyFont="1" applyFill="1" applyBorder="1" applyAlignment="1"/>
    <xf numFmtId="0" fontId="4" fillId="0" borderId="6" xfId="4" applyFont="1" applyBorder="1" applyAlignment="1">
      <alignment horizontal="right" wrapText="1"/>
    </xf>
    <xf numFmtId="166" fontId="4" fillId="0" borderId="0" xfId="4" applyNumberFormat="1" applyFont="1" applyAlignment="1">
      <alignment horizontal="right"/>
    </xf>
    <xf numFmtId="165" fontId="13" fillId="4" borderId="6" xfId="0" applyNumberFormat="1" applyFont="1" applyFill="1" applyBorder="1" applyAlignment="1">
      <alignment wrapText="1"/>
    </xf>
    <xf numFmtId="165" fontId="4" fillId="4" borderId="0" xfId="7" applyNumberFormat="1" applyFont="1" applyFill="1" applyAlignment="1">
      <alignment horizontal="left" vertical="center" wrapText="1" indent="1"/>
    </xf>
    <xf numFmtId="165" fontId="4" fillId="4" borderId="0" xfId="7" applyNumberFormat="1" applyFont="1" applyFill="1" applyAlignment="1">
      <alignment horizontal="left" vertical="center" indent="1"/>
    </xf>
    <xf numFmtId="165" fontId="10" fillId="0" borderId="6" xfId="7" applyNumberFormat="1" applyFont="1" applyBorder="1" applyAlignment="1">
      <alignment vertical="center" wrapText="1"/>
    </xf>
    <xf numFmtId="165" fontId="3" fillId="0" borderId="6" xfId="0" applyNumberFormat="1" applyFont="1" applyBorder="1" applyAlignment="1">
      <alignment horizontal="right" wrapText="1"/>
    </xf>
    <xf numFmtId="165" fontId="4" fillId="0" borderId="0" xfId="4" applyNumberFormat="1" applyFont="1" applyAlignment="1">
      <alignment horizontal="right" vertical="center"/>
    </xf>
    <xf numFmtId="165" fontId="4" fillId="0" borderId="0" xfId="9" applyNumberFormat="1" applyFont="1" applyAlignment="1">
      <alignment wrapText="1"/>
    </xf>
    <xf numFmtId="165" fontId="10"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0" fontId="3" fillId="0" borderId="0" xfId="4" applyFont="1" applyAlignment="1">
      <alignment wrapText="1"/>
    </xf>
    <xf numFmtId="0" fontId="4" fillId="0" borderId="6" xfId="4" applyFont="1" applyBorder="1"/>
    <xf numFmtId="165" fontId="3" fillId="3" borderId="6" xfId="0" applyNumberFormat="1" applyFont="1" applyFill="1" applyBorder="1" applyAlignment="1">
      <alignment horizontal="right" wrapText="1"/>
    </xf>
    <xf numFmtId="165" fontId="20" fillId="0" borderId="0" xfId="5" applyNumberFormat="1" applyFont="1"/>
    <xf numFmtId="165" fontId="4" fillId="0" borderId="6" xfId="12" applyNumberFormat="1" applyFont="1" applyBorder="1" applyAlignment="1">
      <alignment horizontal="right" vertical="center"/>
    </xf>
    <xf numFmtId="165" fontId="4" fillId="3" borderId="6" xfId="12" applyNumberFormat="1" applyFont="1" applyFill="1" applyBorder="1" applyAlignment="1">
      <alignment horizontal="right" vertical="center"/>
    </xf>
    <xf numFmtId="2" fontId="25" fillId="0" borderId="0" xfId="9" applyNumberFormat="1" applyFont="1" applyAlignment="1">
      <alignment vertical="center"/>
    </xf>
    <xf numFmtId="0" fontId="25" fillId="0" borderId="0" xfId="5" applyFont="1" applyAlignment="1">
      <alignment vertical="center"/>
    </xf>
    <xf numFmtId="165" fontId="4" fillId="0" borderId="0" xfId="5" applyNumberFormat="1" applyFont="1" applyAlignment="1">
      <alignment horizontal="left" vertical="center"/>
    </xf>
    <xf numFmtId="0" fontId="33" fillId="0" borderId="0" xfId="4" applyFont="1"/>
    <xf numFmtId="165" fontId="3" fillId="0" borderId="7" xfId="4" applyNumberFormat="1" applyFont="1" applyBorder="1" applyAlignment="1">
      <alignment vertical="center"/>
    </xf>
    <xf numFmtId="0" fontId="10" fillId="4" borderId="10" xfId="0" applyFont="1" applyFill="1" applyBorder="1" applyAlignment="1">
      <alignment wrapText="1"/>
    </xf>
    <xf numFmtId="165" fontId="13" fillId="4" borderId="10" xfId="0" applyNumberFormat="1" applyFont="1" applyFill="1" applyBorder="1" applyAlignment="1">
      <alignment horizontal="right" wrapText="1"/>
    </xf>
    <xf numFmtId="165" fontId="6" fillId="3" borderId="10" xfId="0" applyNumberFormat="1" applyFont="1" applyFill="1" applyBorder="1" applyAlignment="1">
      <alignment horizontal="right" wrapText="1"/>
    </xf>
    <xf numFmtId="0" fontId="3" fillId="0" borderId="10" xfId="4" applyFont="1" applyBorder="1"/>
    <xf numFmtId="166" fontId="3" fillId="0" borderId="10" xfId="4" applyNumberFormat="1" applyFont="1" applyBorder="1" applyAlignment="1">
      <alignment horizontal="left"/>
    </xf>
    <xf numFmtId="165" fontId="3" fillId="0" borderId="10" xfId="4" applyNumberFormat="1" applyFont="1" applyBorder="1"/>
    <xf numFmtId="165" fontId="3" fillId="0" borderId="6" xfId="9" applyNumberFormat="1" applyFont="1" applyBorder="1" applyAlignment="1">
      <alignment horizontal="right" vertical="top"/>
    </xf>
    <xf numFmtId="165" fontId="3" fillId="3" borderId="6" xfId="9" applyNumberFormat="1" applyFont="1" applyFill="1" applyBorder="1" applyAlignment="1">
      <alignment horizontal="right" vertical="top"/>
    </xf>
    <xf numFmtId="165" fontId="3" fillId="0" borderId="10" xfId="9" applyNumberFormat="1" applyFont="1" applyBorder="1" applyAlignment="1">
      <alignment horizontal="right"/>
    </xf>
    <xf numFmtId="165" fontId="3" fillId="3" borderId="10" xfId="9" applyNumberFormat="1" applyFont="1" applyFill="1" applyBorder="1" applyAlignment="1">
      <alignment horizontal="right"/>
    </xf>
    <xf numFmtId="165" fontId="4" fillId="0" borderId="10" xfId="9" applyNumberFormat="1" applyFont="1" applyBorder="1" applyAlignment="1">
      <alignment horizontal="right" vertical="top"/>
    </xf>
    <xf numFmtId="165" fontId="3" fillId="0" borderId="10" xfId="9" applyNumberFormat="1" applyFont="1" applyBorder="1" applyAlignment="1">
      <alignment horizontal="left" vertical="top" wrapText="1"/>
    </xf>
    <xf numFmtId="165" fontId="10" fillId="0" borderId="10" xfId="0" applyNumberFormat="1" applyFont="1" applyBorder="1" applyAlignment="1">
      <alignment horizontal="left" vertical="center" wrapText="1"/>
    </xf>
    <xf numFmtId="164" fontId="10" fillId="0" borderId="10" xfId="1" applyNumberFormat="1" applyFont="1" applyBorder="1" applyAlignment="1">
      <alignment vertical="center"/>
    </xf>
    <xf numFmtId="164" fontId="10" fillId="3" borderId="10" xfId="1" applyNumberFormat="1" applyFont="1" applyFill="1" applyBorder="1" applyAlignment="1">
      <alignment vertical="center"/>
    </xf>
    <xf numFmtId="165" fontId="10" fillId="0" borderId="11" xfId="9" applyNumberFormat="1" applyFont="1" applyBorder="1" applyAlignment="1">
      <alignment horizontal="left" vertical="center" wrapText="1"/>
    </xf>
    <xf numFmtId="165" fontId="10" fillId="0" borderId="12" xfId="1" applyNumberFormat="1" applyFont="1" applyBorder="1" applyAlignment="1"/>
    <xf numFmtId="165" fontId="10" fillId="3" borderId="12" xfId="1" applyNumberFormat="1" applyFont="1" applyFill="1" applyBorder="1" applyAlignment="1"/>
    <xf numFmtId="165" fontId="10" fillId="0" borderId="11" xfId="1" applyNumberFormat="1" applyFont="1" applyBorder="1" applyAlignment="1"/>
    <xf numFmtId="165" fontId="10" fillId="3" borderId="11" xfId="1" applyNumberFormat="1" applyFont="1" applyFill="1" applyBorder="1" applyAlignment="1"/>
    <xf numFmtId="165" fontId="3" fillId="3" borderId="6" xfId="2" applyNumberFormat="1" applyFont="1" applyFill="1" applyBorder="1" applyAlignment="1">
      <alignment vertical="center"/>
    </xf>
    <xf numFmtId="165" fontId="22" fillId="3" borderId="6" xfId="2" applyNumberFormat="1" applyFont="1" applyFill="1" applyBorder="1" applyAlignment="1">
      <alignment vertical="center"/>
    </xf>
    <xf numFmtId="165" fontId="3" fillId="0" borderId="6" xfId="5" applyNumberFormat="1" applyFont="1" applyBorder="1" applyAlignment="1">
      <alignment vertical="center"/>
    </xf>
    <xf numFmtId="165" fontId="4" fillId="0" borderId="6" xfId="4" applyNumberFormat="1" applyFont="1" applyBorder="1" applyAlignment="1">
      <alignment horizontal="right" vertical="center" wrapText="1"/>
    </xf>
    <xf numFmtId="165" fontId="3" fillId="0" borderId="6" xfId="4" applyNumberFormat="1" applyFont="1" applyBorder="1" applyAlignment="1">
      <alignment vertical="center"/>
    </xf>
    <xf numFmtId="165" fontId="10" fillId="0" borderId="11" xfId="9" applyNumberFormat="1" applyFont="1" applyBorder="1" applyAlignment="1">
      <alignment horizontal="left" vertical="center"/>
    </xf>
    <xf numFmtId="165" fontId="10" fillId="0" borderId="11" xfId="9" applyNumberFormat="1" applyFont="1" applyBorder="1" applyAlignment="1">
      <alignment vertical="center"/>
    </xf>
    <xf numFmtId="165" fontId="10" fillId="0" borderId="11" xfId="1" applyNumberFormat="1" applyFont="1" applyBorder="1" applyAlignment="1">
      <alignment vertical="center"/>
    </xf>
    <xf numFmtId="165" fontId="10" fillId="3" borderId="11" xfId="1" applyNumberFormat="1" applyFont="1" applyFill="1" applyBorder="1" applyAlignment="1">
      <alignment vertical="center"/>
    </xf>
    <xf numFmtId="165" fontId="10" fillId="0" borderId="12" xfId="3" applyNumberFormat="1" applyFont="1" applyBorder="1" applyAlignment="1">
      <alignment horizontal="left" vertical="center" wrapText="1"/>
    </xf>
    <xf numFmtId="165" fontId="10" fillId="0" borderId="11" xfId="7" applyNumberFormat="1" applyFont="1" applyBorder="1">
      <alignment vertical="center"/>
    </xf>
    <xf numFmtId="165" fontId="10" fillId="0" borderId="10" xfId="3" applyNumberFormat="1" applyFont="1" applyBorder="1" applyAlignment="1">
      <alignment horizontal="left" vertical="center" wrapText="1"/>
    </xf>
    <xf numFmtId="165" fontId="3" fillId="0" borderId="10" xfId="5" applyNumberFormat="1" applyFont="1" applyBorder="1" applyAlignment="1">
      <alignment horizontal="left" vertical="center" wrapText="1"/>
    </xf>
    <xf numFmtId="165" fontId="4" fillId="3" borderId="0" xfId="9" applyNumberFormat="1" applyFont="1" applyFill="1" applyAlignment="1">
      <alignment horizontal="right" vertical="top"/>
    </xf>
    <xf numFmtId="165" fontId="4" fillId="3" borderId="10" xfId="9" applyNumberFormat="1" applyFont="1" applyFill="1" applyBorder="1" applyAlignment="1">
      <alignment horizontal="right" vertical="top"/>
    </xf>
    <xf numFmtId="165" fontId="4" fillId="3" borderId="0" xfId="0" applyNumberFormat="1" applyFont="1" applyFill="1" applyAlignment="1">
      <alignment horizontal="right"/>
    </xf>
    <xf numFmtId="0" fontId="3" fillId="0" borderId="0" xfId="3" applyAlignment="1">
      <alignment horizontal="left" vertical="center"/>
    </xf>
    <xf numFmtId="165" fontId="4" fillId="0" borderId="0" xfId="1" applyNumberFormat="1" applyFont="1" applyBorder="1" applyAlignment="1">
      <alignment vertical="center"/>
    </xf>
    <xf numFmtId="165" fontId="4" fillId="3" borderId="0" xfId="1" applyNumberFormat="1" applyFont="1" applyFill="1" applyBorder="1" applyAlignment="1">
      <alignment vertical="center"/>
    </xf>
    <xf numFmtId="165" fontId="10" fillId="0" borderId="0" xfId="9" applyNumberFormat="1" applyFont="1" applyAlignment="1">
      <alignment horizontal="left" vertical="center" wrapText="1"/>
    </xf>
    <xf numFmtId="165" fontId="3" fillId="4" borderId="0" xfId="7" applyNumberFormat="1" applyFont="1" applyFill="1">
      <alignment vertical="center"/>
    </xf>
    <xf numFmtId="165" fontId="4" fillId="0" borderId="0" xfId="9" applyNumberFormat="1" applyFont="1" applyAlignment="1">
      <alignment horizontal="left" vertical="center" indent="1"/>
    </xf>
    <xf numFmtId="0" fontId="4" fillId="0" borderId="0" xfId="4" applyFont="1" applyAlignment="1">
      <alignment horizontal="center"/>
    </xf>
    <xf numFmtId="164" fontId="4" fillId="3" borderId="0" xfId="4" applyNumberFormat="1" applyFont="1" applyFill="1"/>
    <xf numFmtId="165" fontId="3" fillId="0" borderId="0" xfId="7" applyNumberFormat="1" applyFont="1" applyAlignment="1">
      <alignment horizontal="left" vertical="center" wrapText="1"/>
    </xf>
    <xf numFmtId="0" fontId="6" fillId="4" borderId="0" xfId="0" applyFont="1" applyFill="1" applyAlignment="1">
      <alignment horizontal="left" vertical="top" wrapText="1"/>
    </xf>
    <xf numFmtId="0" fontId="34" fillId="4" borderId="0" xfId="0" applyFont="1" applyFill="1" applyAlignment="1">
      <alignment horizontal="left" vertical="top" wrapText="1" readingOrder="1"/>
    </xf>
    <xf numFmtId="0" fontId="6" fillId="0" borderId="0" xfId="0" applyFont="1" applyAlignment="1">
      <alignment horizontal="left" vertical="top" wrapText="1"/>
    </xf>
    <xf numFmtId="0" fontId="27" fillId="0" borderId="0" xfId="0" applyFont="1" applyAlignment="1">
      <alignment horizontal="left" wrapText="1"/>
    </xf>
    <xf numFmtId="0" fontId="27" fillId="0" borderId="0" xfId="0" applyFont="1" applyAlignment="1">
      <alignment horizontal="justify"/>
    </xf>
    <xf numFmtId="0" fontId="4" fillId="0" borderId="0" xfId="0" applyFont="1" applyAlignment="1">
      <alignment horizontal="left"/>
    </xf>
    <xf numFmtId="165" fontId="4" fillId="0" borderId="0" xfId="4" applyNumberFormat="1" applyFont="1" applyAlignment="1">
      <alignment horizontal="left" vertical="top" wrapText="1"/>
    </xf>
    <xf numFmtId="165" fontId="10" fillId="0" borderId="7" xfId="7" applyNumberFormat="1" applyFont="1" applyBorder="1" applyAlignment="1">
      <alignment horizontal="left" vertical="center" wrapText="1"/>
    </xf>
    <xf numFmtId="165" fontId="3" fillId="3" borderId="7" xfId="3" applyNumberFormat="1" applyFill="1" applyBorder="1" applyAlignment="1">
      <alignment horizontal="left" vertical="center" wrapText="1"/>
    </xf>
    <xf numFmtId="165" fontId="6" fillId="0" borderId="0" xfId="0" applyNumberFormat="1" applyFont="1" applyAlignment="1">
      <alignment horizontal="left" vertical="top" wrapText="1"/>
    </xf>
    <xf numFmtId="165" fontId="6" fillId="4" borderId="0" xfId="0" applyNumberFormat="1" applyFont="1" applyFill="1" applyAlignment="1">
      <alignment horizontal="left" vertical="top" wrapText="1"/>
    </xf>
    <xf numFmtId="0" fontId="26" fillId="0" borderId="2" xfId="0" applyFont="1" applyBorder="1" applyAlignment="1">
      <alignment horizontal="justify"/>
    </xf>
    <xf numFmtId="165" fontId="6" fillId="0" borderId="0" xfId="9" applyNumberFormat="1" applyFont="1" applyAlignment="1">
      <alignment horizontal="left" vertical="center"/>
    </xf>
    <xf numFmtId="165" fontId="10" fillId="0" borderId="0" xfId="9" applyNumberFormat="1" applyFont="1" applyAlignment="1">
      <alignment horizontal="left" vertical="center"/>
    </xf>
    <xf numFmtId="0" fontId="26" fillId="0" borderId="0" xfId="0" applyFont="1" applyAlignment="1">
      <alignment horizontal="left"/>
    </xf>
    <xf numFmtId="165" fontId="4" fillId="0" borderId="0" xfId="5" applyNumberFormat="1" applyFont="1" applyAlignment="1">
      <alignment horizontal="left" vertical="top" wrapText="1"/>
    </xf>
    <xf numFmtId="165" fontId="4" fillId="4" borderId="0" xfId="5" applyNumberFormat="1" applyFont="1" applyFill="1" applyAlignment="1">
      <alignment horizontal="left" vertical="top" wrapText="1"/>
    </xf>
    <xf numFmtId="165" fontId="4" fillId="0" borderId="0" xfId="5" quotePrefix="1" applyNumberFormat="1" applyFont="1" applyAlignment="1">
      <alignment horizontal="left" vertical="top"/>
    </xf>
    <xf numFmtId="165" fontId="4" fillId="0" borderId="0" xfId="4" applyNumberFormat="1" applyFont="1" applyAlignment="1">
      <alignment horizontal="left" vertical="top"/>
    </xf>
    <xf numFmtId="165" fontId="10" fillId="0" borderId="0" xfId="9" applyNumberFormat="1" applyFont="1" applyAlignment="1">
      <alignment horizontal="left" vertical="top" wrapText="1"/>
    </xf>
    <xf numFmtId="165" fontId="6" fillId="0" borderId="0" xfId="9" applyNumberFormat="1" applyFont="1" applyAlignment="1">
      <alignment horizontal="left" vertical="top"/>
    </xf>
    <xf numFmtId="165" fontId="10" fillId="0" borderId="4" xfId="1" applyNumberFormat="1" applyFont="1" applyFill="1" applyBorder="1" applyAlignment="1">
      <alignment horizontal="right" vertical="center"/>
    </xf>
    <xf numFmtId="165" fontId="3" fillId="3" borderId="4" xfId="7" applyNumberFormat="1" applyFont="1" applyFill="1" applyBorder="1" applyAlignment="1">
      <alignment horizontal="right" vertical="center"/>
    </xf>
    <xf numFmtId="165" fontId="3" fillId="0" borderId="4" xfId="7" applyNumberFormat="1" applyFont="1" applyBorder="1">
      <alignment vertical="center"/>
    </xf>
    <xf numFmtId="0" fontId="10" fillId="0" borderId="0" xfId="0" applyFont="1" applyAlignment="1">
      <alignment wrapText="1"/>
    </xf>
    <xf numFmtId="165" fontId="10" fillId="0" borderId="0" xfId="7" applyNumberFormat="1" applyFont="1" applyAlignment="1">
      <alignment vertical="center" wrapText="1"/>
    </xf>
    <xf numFmtId="0" fontId="3" fillId="0" borderId="0" xfId="3" applyAlignment="1">
      <alignment wrapText="1"/>
    </xf>
    <xf numFmtId="0" fontId="26" fillId="0" borderId="2" xfId="0" applyFont="1" applyBorder="1" applyAlignment="1">
      <alignment horizontal="justify" wrapText="1"/>
    </xf>
    <xf numFmtId="165" fontId="6" fillId="0" borderId="0" xfId="9" applyNumberFormat="1" applyFont="1" applyAlignment="1">
      <alignment horizontal="left" vertical="center" wrapText="1"/>
    </xf>
    <xf numFmtId="0" fontId="26" fillId="0" borderId="0" xfId="0" applyFont="1" applyAlignment="1">
      <alignment horizontal="left" wrapText="1"/>
    </xf>
    <xf numFmtId="165" fontId="3" fillId="0" borderId="0" xfId="5" applyNumberFormat="1" applyFont="1" applyAlignment="1">
      <alignment wrapText="1"/>
    </xf>
    <xf numFmtId="165" fontId="4" fillId="0" borderId="0" xfId="5" quotePrefix="1" applyNumberFormat="1" applyFont="1" applyAlignment="1">
      <alignment horizontal="left" vertical="top" wrapText="1"/>
    </xf>
    <xf numFmtId="165" fontId="10" fillId="0" borderId="0" xfId="4" applyNumberFormat="1" applyFont="1" applyAlignment="1">
      <alignment vertical="center" wrapText="1"/>
    </xf>
    <xf numFmtId="165" fontId="6" fillId="0" borderId="0" xfId="9" applyNumberFormat="1" applyFont="1" applyAlignment="1">
      <alignment horizontal="left" vertical="top" wrapText="1"/>
    </xf>
    <xf numFmtId="164" fontId="3" fillId="3" borderId="13" xfId="4" applyNumberFormat="1" applyFont="1" applyFill="1" applyBorder="1" applyAlignment="1">
      <alignment horizontal="right"/>
    </xf>
    <xf numFmtId="166" fontId="3" fillId="0" borderId="13" xfId="4" applyNumberFormat="1" applyFont="1" applyBorder="1" applyAlignment="1">
      <alignment horizontal="right"/>
    </xf>
    <xf numFmtId="166" fontId="3" fillId="3" borderId="13" xfId="4" applyNumberFormat="1" applyFont="1" applyFill="1" applyBorder="1" applyAlignment="1">
      <alignment horizontal="right"/>
    </xf>
    <xf numFmtId="165" fontId="4" fillId="0" borderId="1" xfId="4" applyNumberFormat="1" applyFont="1" applyBorder="1" applyAlignment="1">
      <alignment horizontal="right" vertical="top" wrapText="1"/>
    </xf>
    <xf numFmtId="165" fontId="4" fillId="3" borderId="1" xfId="4" applyNumberFormat="1" applyFont="1" applyFill="1" applyBorder="1" applyAlignment="1">
      <alignment horizontal="right" vertical="top" wrapText="1"/>
    </xf>
  </cellXfs>
  <cellStyles count="16">
    <cellStyle name="Comma 2" xfId="1" xr:uid="{00000000-0005-0000-0000-000000000000}"/>
    <cellStyle name="Comma 2 2" xfId="14" xr:uid="{00000000-0005-0000-0000-000001000000}"/>
    <cellStyle name="Comma 3" xfId="2" xr:uid="{00000000-0005-0000-0000-000002000000}"/>
    <cellStyle name="Comma 3 2" xfId="15" xr:uid="{00000000-0005-0000-0000-000003000000}"/>
    <cellStyle name="Headings" xfId="3" xr:uid="{00000000-0005-0000-0000-000004000000}"/>
    <cellStyle name="Normal" xfId="0" builtinId="0"/>
    <cellStyle name="Normal 2" xfId="4" xr:uid="{00000000-0005-0000-0000-000006000000}"/>
    <cellStyle name="Normal 2 2" xfId="5" xr:uid="{00000000-0005-0000-0000-000007000000}"/>
    <cellStyle name="Normal 2 2 2" xfId="6" xr:uid="{00000000-0005-0000-0000-000008000000}"/>
    <cellStyle name="Normal 3" xfId="7" xr:uid="{00000000-0005-0000-0000-000009000000}"/>
    <cellStyle name="Normal 3 2" xfId="12" xr:uid="{00000000-0005-0000-0000-00000A000000}"/>
    <cellStyle name="Normal 4" xfId="8" xr:uid="{00000000-0005-0000-0000-00000B000000}"/>
    <cellStyle name="Normal 4 2" xfId="9" xr:uid="{00000000-0005-0000-0000-00000C000000}"/>
    <cellStyle name="Normal 5" xfId="10" xr:uid="{00000000-0005-0000-0000-00000D000000}"/>
    <cellStyle name="Normal 5 2" xfId="11" xr:uid="{00000000-0005-0000-0000-00000E000000}"/>
    <cellStyle name="Normal 6" xfId="13" xr:uid="{00000000-0005-0000-0000-00000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O24"/>
  <sheetViews>
    <sheetView tabSelected="1" zoomScale="110" zoomScaleNormal="110" zoomScaleSheetLayoutView="90" workbookViewId="0">
      <selection activeCell="G5" sqref="G5:BG12"/>
    </sheetView>
  </sheetViews>
  <sheetFormatPr defaultColWidth="4" defaultRowHeight="11.25" x14ac:dyDescent="0.2"/>
  <cols>
    <col min="1" max="1" width="50.7109375" style="139" customWidth="1"/>
    <col min="2" max="3" width="11.28515625" style="139" customWidth="1"/>
    <col min="4" max="4" width="7.42578125" style="139" customWidth="1"/>
    <col min="5" max="16384" width="4" style="139"/>
  </cols>
  <sheetData>
    <row r="1" spans="1:15" ht="22.5" x14ac:dyDescent="0.2">
      <c r="A1" s="298" t="s">
        <v>0</v>
      </c>
    </row>
    <row r="2" spans="1:15" ht="45" x14ac:dyDescent="0.2">
      <c r="A2" s="193"/>
      <c r="B2" s="140" t="s">
        <v>1</v>
      </c>
      <c r="C2" s="141" t="s">
        <v>2</v>
      </c>
      <c r="E2" s="126"/>
    </row>
    <row r="3" spans="1:15" ht="12" customHeight="1" x14ac:dyDescent="0.2">
      <c r="A3" s="146" t="s">
        <v>3</v>
      </c>
      <c r="B3" s="189"/>
      <c r="C3" s="190"/>
      <c r="E3" s="130"/>
    </row>
    <row r="4" spans="1:15" ht="12" customHeight="1" x14ac:dyDescent="0.2">
      <c r="A4" s="142" t="s">
        <v>4</v>
      </c>
      <c r="B4" s="189"/>
      <c r="C4" s="190"/>
      <c r="E4" s="143"/>
    </row>
    <row r="5" spans="1:15" ht="12" customHeight="1" x14ac:dyDescent="0.2">
      <c r="A5" s="147" t="s">
        <v>5</v>
      </c>
      <c r="B5" s="189">
        <v>34416</v>
      </c>
      <c r="C5" s="190">
        <v>29416</v>
      </c>
      <c r="E5" s="143"/>
    </row>
    <row r="6" spans="1:15" ht="12" customHeight="1" x14ac:dyDescent="0.2">
      <c r="A6" s="147" t="s">
        <v>6</v>
      </c>
      <c r="B6" s="189">
        <v>92314</v>
      </c>
      <c r="C6" s="190">
        <v>97675</v>
      </c>
      <c r="E6" s="130"/>
    </row>
    <row r="7" spans="1:15" ht="12" customHeight="1" x14ac:dyDescent="0.2">
      <c r="A7" s="147" t="s">
        <v>7</v>
      </c>
      <c r="B7" s="189">
        <v>2770</v>
      </c>
      <c r="C7" s="190">
        <v>4798</v>
      </c>
    </row>
    <row r="8" spans="1:15" ht="12" customHeight="1" x14ac:dyDescent="0.2">
      <c r="A8" s="147" t="s">
        <v>8</v>
      </c>
      <c r="B8" s="189">
        <v>3042</v>
      </c>
      <c r="C8" s="190">
        <v>3181</v>
      </c>
      <c r="O8" s="139" t="s">
        <v>9</v>
      </c>
    </row>
    <row r="9" spans="1:15" ht="12" customHeight="1" x14ac:dyDescent="0.2">
      <c r="A9" s="147" t="s">
        <v>10</v>
      </c>
      <c r="B9" s="189"/>
      <c r="C9" s="190"/>
    </row>
    <row r="10" spans="1:15" ht="12" customHeight="1" x14ac:dyDescent="0.2">
      <c r="A10" s="147" t="s">
        <v>5</v>
      </c>
      <c r="B10" s="189">
        <v>15875</v>
      </c>
      <c r="C10" s="190">
        <v>15875</v>
      </c>
    </row>
    <row r="11" spans="1:15" ht="12" customHeight="1" x14ac:dyDescent="0.2">
      <c r="A11" s="147" t="s">
        <v>11</v>
      </c>
      <c r="B11" s="189">
        <v>19501</v>
      </c>
      <c r="C11" s="190">
        <v>11334</v>
      </c>
    </row>
    <row r="12" spans="1:15" ht="12" customHeight="1" x14ac:dyDescent="0.2">
      <c r="A12" s="142" t="s">
        <v>12</v>
      </c>
      <c r="B12" s="207">
        <f>SUM(B5:B11)</f>
        <v>167918</v>
      </c>
      <c r="C12" s="191">
        <f>SUM(C5:C11)</f>
        <v>162279</v>
      </c>
    </row>
    <row r="13" spans="1:15" ht="12" customHeight="1" x14ac:dyDescent="0.2">
      <c r="A13" s="145" t="s">
        <v>13</v>
      </c>
      <c r="B13" s="194">
        <f>B12</f>
        <v>167918</v>
      </c>
      <c r="C13" s="192">
        <f>C12</f>
        <v>162279</v>
      </c>
    </row>
    <row r="14" spans="1:15" x14ac:dyDescent="0.2">
      <c r="A14" s="229" t="s">
        <v>14</v>
      </c>
      <c r="B14" s="194">
        <f>B13</f>
        <v>167918</v>
      </c>
      <c r="C14" s="192">
        <f>C13</f>
        <v>162279</v>
      </c>
      <c r="E14" s="130"/>
    </row>
    <row r="15" spans="1:15" ht="8.25" customHeight="1" x14ac:dyDescent="0.2">
      <c r="A15" s="142"/>
      <c r="B15" s="144"/>
      <c r="C15" s="142"/>
    </row>
    <row r="16" spans="1:15" x14ac:dyDescent="0.2">
      <c r="A16" s="193"/>
      <c r="B16" s="195" t="s">
        <v>15</v>
      </c>
      <c r="C16" s="196" t="s">
        <v>16</v>
      </c>
    </row>
    <row r="17" spans="1:5" x14ac:dyDescent="0.2">
      <c r="A17" s="229" t="s">
        <v>17</v>
      </c>
      <c r="B17" s="230">
        <v>471</v>
      </c>
      <c r="C17" s="231">
        <v>508</v>
      </c>
      <c r="E17" s="130"/>
    </row>
    <row r="18" spans="1:5" ht="22.5" x14ac:dyDescent="0.2">
      <c r="A18" s="274" t="s">
        <v>18</v>
      </c>
      <c r="B18" s="274"/>
      <c r="C18" s="274"/>
    </row>
    <row r="19" spans="1:5" x14ac:dyDescent="0.2">
      <c r="A19" s="275" t="s">
        <v>19</v>
      </c>
      <c r="B19" s="275"/>
      <c r="C19" s="275"/>
    </row>
    <row r="20" spans="1:5" x14ac:dyDescent="0.2">
      <c r="A20" s="276" t="s">
        <v>20</v>
      </c>
      <c r="B20" s="276"/>
      <c r="C20" s="276"/>
      <c r="E20" s="125"/>
    </row>
    <row r="21" spans="1:5" x14ac:dyDescent="0.2">
      <c r="A21" s="274" t="s">
        <v>21</v>
      </c>
      <c r="B21" s="274"/>
      <c r="C21" s="274"/>
    </row>
    <row r="22" spans="1:5" ht="33.75" x14ac:dyDescent="0.2">
      <c r="A22" s="274" t="s">
        <v>22</v>
      </c>
      <c r="B22" s="274"/>
      <c r="C22" s="274"/>
    </row>
    <row r="23" spans="1:5" ht="56.25" x14ac:dyDescent="0.2">
      <c r="A23" s="274" t="s">
        <v>23</v>
      </c>
      <c r="B23" s="274"/>
      <c r="C23" s="274"/>
    </row>
    <row r="24" spans="1:5" x14ac:dyDescent="0.2">
      <c r="A24" s="274" t="s">
        <v>24</v>
      </c>
      <c r="B24" s="274"/>
      <c r="C24" s="274"/>
    </row>
  </sheetData>
  <pageMargins left="0.43307086614173229" right="0.23622047244094491" top="0.35433070866141736" bottom="0.55118110236220474" header="0.31496062992125984" footer="0.31496062992125984"/>
  <pageSetup paperSize="8" scale="8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F15"/>
  <sheetViews>
    <sheetView showGridLines="0" zoomScale="110" zoomScaleNormal="110" zoomScaleSheetLayoutView="100" workbookViewId="0">
      <selection activeCell="O23" sqref="O23"/>
    </sheetView>
  </sheetViews>
  <sheetFormatPr defaultColWidth="8" defaultRowHeight="12" customHeight="1" x14ac:dyDescent="0.25"/>
  <cols>
    <col min="1" max="1" width="30.7109375" style="36" customWidth="1"/>
    <col min="2" max="6" width="8.28515625" style="36" customWidth="1"/>
    <col min="7" max="16384" width="8" style="36"/>
  </cols>
  <sheetData>
    <row r="1" spans="1:6" ht="45" x14ac:dyDescent="0.25">
      <c r="A1" s="293" t="s">
        <v>202</v>
      </c>
      <c r="B1" s="293"/>
      <c r="C1" s="293"/>
      <c r="D1" s="293"/>
      <c r="E1" s="293"/>
      <c r="F1" s="293"/>
    </row>
    <row r="2" spans="1:6" ht="45" x14ac:dyDescent="0.25">
      <c r="A2" s="95"/>
      <c r="B2" s="199" t="s">
        <v>1</v>
      </c>
      <c r="C2" s="200" t="s">
        <v>42</v>
      </c>
      <c r="D2" s="199" t="s">
        <v>43</v>
      </c>
      <c r="E2" s="199" t="s">
        <v>44</v>
      </c>
      <c r="F2" s="199" t="s">
        <v>45</v>
      </c>
    </row>
    <row r="3" spans="1:6" ht="11.25" customHeight="1" x14ac:dyDescent="0.25">
      <c r="A3" s="40" t="s">
        <v>63</v>
      </c>
      <c r="B3" s="16"/>
      <c r="C3" s="17"/>
      <c r="D3" s="16"/>
      <c r="E3" s="16"/>
      <c r="F3" s="16"/>
    </row>
    <row r="4" spans="1:6" ht="11.25" customHeight="1" x14ac:dyDescent="0.25">
      <c r="A4" s="40" t="s">
        <v>64</v>
      </c>
      <c r="B4" s="16"/>
      <c r="C4" s="17"/>
      <c r="D4" s="16"/>
      <c r="E4" s="16"/>
      <c r="F4" s="16"/>
    </row>
    <row r="5" spans="1:6" ht="11.25" customHeight="1" x14ac:dyDescent="0.25">
      <c r="A5" s="40" t="s">
        <v>203</v>
      </c>
      <c r="B5" s="16"/>
      <c r="C5" s="17"/>
      <c r="D5" s="16"/>
      <c r="E5" s="16"/>
      <c r="F5" s="16"/>
    </row>
    <row r="6" spans="1:6" ht="11.25" customHeight="1" x14ac:dyDescent="0.25">
      <c r="A6" s="74" t="s">
        <v>204</v>
      </c>
      <c r="B6" s="16">
        <v>98640</v>
      </c>
      <c r="C6" s="17">
        <v>100961</v>
      </c>
      <c r="D6" s="16">
        <v>112428</v>
      </c>
      <c r="E6" s="16">
        <v>117305</v>
      </c>
      <c r="F6" s="16">
        <v>118645</v>
      </c>
    </row>
    <row r="7" spans="1:6" s="75" customFormat="1" ht="11.25" customHeight="1" x14ac:dyDescent="0.25">
      <c r="A7" s="75" t="s">
        <v>205</v>
      </c>
      <c r="B7" s="112">
        <f>SUM(B6:B6)</f>
        <v>98640</v>
      </c>
      <c r="C7" s="113">
        <f>SUM(C6:C6)</f>
        <v>100961</v>
      </c>
      <c r="D7" s="112">
        <f>SUM(D6:D6)</f>
        <v>112428</v>
      </c>
      <c r="E7" s="112">
        <f>SUM(E6:E6)</f>
        <v>117305</v>
      </c>
      <c r="F7" s="112">
        <f>SUM(F6:F6)</f>
        <v>118645</v>
      </c>
    </row>
    <row r="8" spans="1:6" ht="11.25" customHeight="1" x14ac:dyDescent="0.25">
      <c r="A8" s="40" t="s">
        <v>206</v>
      </c>
      <c r="B8" s="16"/>
      <c r="C8" s="17"/>
      <c r="D8" s="16"/>
      <c r="E8" s="16"/>
      <c r="F8" s="16"/>
    </row>
    <row r="9" spans="1:6" s="89" customFormat="1" ht="11.25" customHeight="1" x14ac:dyDescent="0.25">
      <c r="A9" s="29" t="s">
        <v>207</v>
      </c>
      <c r="B9" s="266">
        <v>100</v>
      </c>
      <c r="C9" s="267">
        <v>100</v>
      </c>
      <c r="D9" s="266">
        <v>100</v>
      </c>
      <c r="E9" s="266">
        <v>100</v>
      </c>
      <c r="F9" s="266">
        <v>100</v>
      </c>
    </row>
    <row r="10" spans="1:6" s="75" customFormat="1" ht="11.25" customHeight="1" x14ac:dyDescent="0.25">
      <c r="A10" s="62" t="s">
        <v>208</v>
      </c>
      <c r="B10" s="112">
        <f>SUM(B9:B9)</f>
        <v>100</v>
      </c>
      <c r="C10" s="113">
        <f>SUM(C9:C9)</f>
        <v>100</v>
      </c>
      <c r="D10" s="112">
        <f>SUM(D9:D9)</f>
        <v>100</v>
      </c>
      <c r="E10" s="112">
        <f>SUM(E9:E9)</f>
        <v>100</v>
      </c>
      <c r="F10" s="112">
        <f>SUM(F9:F9)</f>
        <v>100</v>
      </c>
    </row>
    <row r="11" spans="1:6" ht="33.75" x14ac:dyDescent="0.2">
      <c r="A11" s="79" t="s">
        <v>209</v>
      </c>
      <c r="B11" s="203">
        <f>B10+B7</f>
        <v>98740</v>
      </c>
      <c r="C11" s="204">
        <f>C10+C7</f>
        <v>101061</v>
      </c>
      <c r="D11" s="203">
        <f>D10+D7</f>
        <v>112528</v>
      </c>
      <c r="E11" s="203">
        <f>E10+E7</f>
        <v>117405</v>
      </c>
      <c r="F11" s="203">
        <f>F10+F7</f>
        <v>118745</v>
      </c>
    </row>
    <row r="12" spans="1:6" s="37" customFormat="1" ht="33.75" x14ac:dyDescent="0.2">
      <c r="A12" s="268" t="s">
        <v>210</v>
      </c>
      <c r="B12" s="203">
        <f>B11</f>
        <v>98740</v>
      </c>
      <c r="C12" s="204">
        <f t="shared" ref="C12:F12" si="0">C11</f>
        <v>101061</v>
      </c>
      <c r="D12" s="203">
        <f t="shared" si="0"/>
        <v>112528</v>
      </c>
      <c r="E12" s="203">
        <f t="shared" si="0"/>
        <v>117405</v>
      </c>
      <c r="F12" s="203">
        <f t="shared" si="0"/>
        <v>118745</v>
      </c>
    </row>
    <row r="13" spans="1:6" s="37" customFormat="1" ht="22.5" x14ac:dyDescent="0.2">
      <c r="A13" s="105" t="s">
        <v>70</v>
      </c>
      <c r="B13" s="203">
        <f>+B12</f>
        <v>98740</v>
      </c>
      <c r="C13" s="204">
        <f>+C12</f>
        <v>101061</v>
      </c>
      <c r="D13" s="203">
        <f>+D12</f>
        <v>112528</v>
      </c>
      <c r="E13" s="203">
        <f>+E12</f>
        <v>117405</v>
      </c>
      <c r="F13" s="203">
        <f>+F12</f>
        <v>118745</v>
      </c>
    </row>
    <row r="14" spans="1:6" ht="11.25" x14ac:dyDescent="0.25">
      <c r="A14" s="111" t="s">
        <v>73</v>
      </c>
      <c r="B14" s="114">
        <f>B13</f>
        <v>98740</v>
      </c>
      <c r="C14" s="115">
        <f t="shared" ref="C14:F14" si="1">C13</f>
        <v>101061</v>
      </c>
      <c r="D14" s="114">
        <f t="shared" si="1"/>
        <v>112528</v>
      </c>
      <c r="E14" s="114">
        <f t="shared" si="1"/>
        <v>117405</v>
      </c>
      <c r="F14" s="114">
        <f t="shared" si="1"/>
        <v>118745</v>
      </c>
    </row>
    <row r="15" spans="1:6" ht="22.5" x14ac:dyDescent="0.25">
      <c r="A15" s="307" t="s">
        <v>116</v>
      </c>
      <c r="B15" s="294"/>
      <c r="C15" s="294"/>
      <c r="D15" s="294"/>
      <c r="E15" s="294"/>
      <c r="F15" s="294"/>
    </row>
  </sheetData>
  <pageMargins left="0.70866141732283472" right="0.70866141732283472" top="0.74803149606299213" bottom="0.74803149606299213" header="0.31496062992125984" footer="0.31496062992125984"/>
  <pageSetup paperSize="9" scale="64"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sheetPr>
  <dimension ref="A1:F18"/>
  <sheetViews>
    <sheetView showGridLines="0" zoomScale="110" zoomScaleNormal="110" zoomScaleSheetLayoutView="100" workbookViewId="0">
      <selection activeCell="O23" sqref="O23"/>
    </sheetView>
  </sheetViews>
  <sheetFormatPr defaultColWidth="8" defaultRowHeight="11.25" x14ac:dyDescent="0.25"/>
  <cols>
    <col min="1" max="1" width="30.7109375" style="36" customWidth="1"/>
    <col min="2" max="6" width="8.28515625" style="36" customWidth="1"/>
    <col min="7" max="16384" width="8" style="36"/>
  </cols>
  <sheetData>
    <row r="1" spans="1:6" ht="45" x14ac:dyDescent="0.25">
      <c r="A1" s="268" t="s">
        <v>211</v>
      </c>
      <c r="B1" s="287"/>
      <c r="C1" s="287"/>
      <c r="D1" s="287"/>
      <c r="E1" s="287"/>
      <c r="F1" s="287"/>
    </row>
    <row r="2" spans="1:6" ht="45" x14ac:dyDescent="0.25">
      <c r="A2" s="95"/>
      <c r="B2" s="199" t="s">
        <v>1</v>
      </c>
      <c r="C2" s="200" t="s">
        <v>42</v>
      </c>
      <c r="D2" s="199" t="s">
        <v>43</v>
      </c>
      <c r="E2" s="199" t="s">
        <v>44</v>
      </c>
      <c r="F2" s="199" t="s">
        <v>45</v>
      </c>
    </row>
    <row r="3" spans="1:6" x14ac:dyDescent="0.25">
      <c r="A3" s="40" t="s">
        <v>212</v>
      </c>
      <c r="B3" s="16"/>
      <c r="C3" s="17"/>
      <c r="D3" s="16"/>
      <c r="E3" s="16"/>
      <c r="F3" s="16"/>
    </row>
    <row r="4" spans="1:6" x14ac:dyDescent="0.25">
      <c r="A4" s="40" t="s">
        <v>86</v>
      </c>
      <c r="B4" s="16"/>
      <c r="C4" s="17"/>
      <c r="D4" s="16"/>
      <c r="E4" s="16"/>
      <c r="F4" s="16"/>
    </row>
    <row r="5" spans="1:6" x14ac:dyDescent="0.25">
      <c r="A5" s="270" t="s">
        <v>213</v>
      </c>
      <c r="B5" s="16">
        <v>139</v>
      </c>
      <c r="C5" s="17">
        <v>139</v>
      </c>
      <c r="D5" s="16">
        <v>139</v>
      </c>
      <c r="E5" s="16">
        <v>139</v>
      </c>
      <c r="F5" s="16">
        <v>139</v>
      </c>
    </row>
    <row r="6" spans="1:6" s="75" customFormat="1" ht="10.5" x14ac:dyDescent="0.25">
      <c r="A6" s="75" t="s">
        <v>89</v>
      </c>
      <c r="B6" s="41">
        <f>SUM(B5:B5)</f>
        <v>139</v>
      </c>
      <c r="C6" s="58">
        <f>SUM(C5:C5)</f>
        <v>139</v>
      </c>
      <c r="D6" s="41">
        <f>SUM(D5:D5)</f>
        <v>139</v>
      </c>
      <c r="E6" s="41">
        <f>SUM(E5:E5)</f>
        <v>139</v>
      </c>
      <c r="F6" s="41">
        <f>SUM(F5:F5)</f>
        <v>139</v>
      </c>
    </row>
    <row r="7" spans="1:6" s="37" customFormat="1" ht="22.5" x14ac:dyDescent="0.25">
      <c r="A7" s="268" t="s">
        <v>214</v>
      </c>
      <c r="B7" s="92">
        <f>B6</f>
        <v>139</v>
      </c>
      <c r="C7" s="93">
        <f t="shared" ref="C7:F8" si="0">C6</f>
        <v>139</v>
      </c>
      <c r="D7" s="92">
        <f t="shared" si="0"/>
        <v>139</v>
      </c>
      <c r="E7" s="92">
        <f t="shared" si="0"/>
        <v>139</v>
      </c>
      <c r="F7" s="92">
        <f t="shared" si="0"/>
        <v>139</v>
      </c>
    </row>
    <row r="8" spans="1:6" s="37" customFormat="1" x14ac:dyDescent="0.25">
      <c r="A8" s="254" t="s">
        <v>215</v>
      </c>
      <c r="B8" s="255">
        <f>B7</f>
        <v>139</v>
      </c>
      <c r="C8" s="58">
        <f t="shared" si="0"/>
        <v>139</v>
      </c>
      <c r="D8" s="255">
        <f t="shared" si="0"/>
        <v>139</v>
      </c>
      <c r="E8" s="255">
        <f t="shared" si="0"/>
        <v>139</v>
      </c>
      <c r="F8" s="255">
        <f t="shared" si="0"/>
        <v>139</v>
      </c>
    </row>
    <row r="9" spans="1:6" ht="22.5" x14ac:dyDescent="0.2">
      <c r="A9" s="303" t="s">
        <v>116</v>
      </c>
      <c r="B9" s="288"/>
      <c r="C9" s="288"/>
      <c r="D9" s="288"/>
      <c r="E9" s="288"/>
      <c r="F9" s="288"/>
    </row>
    <row r="10" spans="1:6" x14ac:dyDescent="0.2">
      <c r="A10" s="288"/>
      <c r="B10" s="288"/>
      <c r="C10" s="288"/>
      <c r="D10" s="288"/>
      <c r="E10" s="288"/>
      <c r="F10" s="288"/>
    </row>
    <row r="11" spans="1:6" x14ac:dyDescent="0.2">
      <c r="A11" s="288"/>
      <c r="B11" s="288"/>
      <c r="C11" s="288"/>
      <c r="D11" s="288"/>
      <c r="E11" s="288"/>
      <c r="F11" s="288"/>
    </row>
    <row r="12" spans="1:6" x14ac:dyDescent="0.2">
      <c r="A12" s="288"/>
      <c r="B12" s="288"/>
      <c r="C12" s="288"/>
      <c r="D12" s="288"/>
      <c r="E12" s="288"/>
      <c r="F12" s="288"/>
    </row>
    <row r="13" spans="1:6" x14ac:dyDescent="0.2">
      <c r="A13" s="288"/>
      <c r="B13" s="288"/>
      <c r="C13" s="288"/>
      <c r="D13" s="288"/>
      <c r="E13" s="288"/>
      <c r="F13" s="288"/>
    </row>
    <row r="14" spans="1:6" x14ac:dyDescent="0.2">
      <c r="A14" s="288"/>
      <c r="B14" s="288"/>
      <c r="C14" s="288"/>
      <c r="D14" s="288"/>
      <c r="E14" s="288"/>
      <c r="F14" s="288"/>
    </row>
    <row r="15" spans="1:6" x14ac:dyDescent="0.2">
      <c r="A15" s="288"/>
      <c r="B15" s="288"/>
      <c r="C15" s="288"/>
      <c r="D15" s="288"/>
      <c r="E15" s="288"/>
      <c r="F15" s="288"/>
    </row>
    <row r="16" spans="1:6" x14ac:dyDescent="0.2">
      <c r="A16" s="288"/>
      <c r="B16" s="288"/>
      <c r="C16" s="288"/>
      <c r="D16" s="288"/>
      <c r="E16" s="288"/>
      <c r="F16" s="288"/>
    </row>
    <row r="17" spans="1:6" x14ac:dyDescent="0.2">
      <c r="A17" s="288"/>
      <c r="B17" s="288"/>
      <c r="C17" s="288"/>
      <c r="D17" s="288"/>
      <c r="E17" s="288"/>
      <c r="F17" s="288"/>
    </row>
    <row r="18" spans="1:6" x14ac:dyDescent="0.2">
      <c r="A18" s="288"/>
      <c r="B18" s="288"/>
      <c r="C18" s="288"/>
      <c r="D18" s="288"/>
      <c r="E18" s="288"/>
      <c r="F18" s="288"/>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P25"/>
  <sheetViews>
    <sheetView showGridLines="0" zoomScale="110" zoomScaleNormal="110" zoomScaleSheetLayoutView="100" workbookViewId="0">
      <selection activeCell="O23" sqref="O23"/>
    </sheetView>
  </sheetViews>
  <sheetFormatPr defaultColWidth="8" defaultRowHeight="12" customHeight="1" x14ac:dyDescent="0.25"/>
  <cols>
    <col min="1" max="1" width="30.7109375" style="36" customWidth="1"/>
    <col min="2" max="6" width="8.28515625" style="36" customWidth="1"/>
    <col min="7" max="16384" width="8" style="36"/>
  </cols>
  <sheetData>
    <row r="1" spans="1:16" ht="33.75" x14ac:dyDescent="0.25">
      <c r="A1" s="268" t="s">
        <v>216</v>
      </c>
      <c r="B1" s="287"/>
      <c r="C1" s="287"/>
      <c r="D1" s="287"/>
      <c r="E1" s="287"/>
      <c r="F1" s="287"/>
    </row>
    <row r="2" spans="1:16" ht="45" x14ac:dyDescent="0.25">
      <c r="A2" s="95"/>
      <c r="B2" s="199" t="s">
        <v>1</v>
      </c>
      <c r="C2" s="200" t="s">
        <v>42</v>
      </c>
      <c r="D2" s="199" t="s">
        <v>43</v>
      </c>
      <c r="E2" s="199" t="s">
        <v>44</v>
      </c>
      <c r="F2" s="199" t="s">
        <v>45</v>
      </c>
    </row>
    <row r="3" spans="1:16" ht="11.25" x14ac:dyDescent="0.25">
      <c r="A3" s="40" t="s">
        <v>139</v>
      </c>
      <c r="B3" s="16"/>
      <c r="C3" s="17"/>
      <c r="D3" s="16"/>
      <c r="E3" s="16"/>
      <c r="F3" s="16"/>
    </row>
    <row r="4" spans="1:16" ht="11.25" x14ac:dyDescent="0.25">
      <c r="A4" s="40" t="s">
        <v>140</v>
      </c>
      <c r="B4" s="16"/>
      <c r="C4" s="17"/>
      <c r="D4" s="16"/>
      <c r="E4" s="16"/>
      <c r="F4" s="16"/>
    </row>
    <row r="5" spans="1:16" ht="11.25" x14ac:dyDescent="0.25">
      <c r="A5" s="29" t="s">
        <v>217</v>
      </c>
      <c r="B5" s="16">
        <v>98640</v>
      </c>
      <c r="C5" s="17">
        <v>100961</v>
      </c>
      <c r="D5" s="16">
        <v>112428</v>
      </c>
      <c r="E5" s="16">
        <v>117305</v>
      </c>
      <c r="F5" s="16">
        <v>118645</v>
      </c>
    </row>
    <row r="6" spans="1:16" ht="11.25" x14ac:dyDescent="0.25">
      <c r="A6" s="55" t="s">
        <v>218</v>
      </c>
      <c r="B6" s="16">
        <v>100</v>
      </c>
      <c r="C6" s="17">
        <v>100</v>
      </c>
      <c r="D6" s="16">
        <v>100</v>
      </c>
      <c r="E6" s="16">
        <v>100</v>
      </c>
      <c r="F6" s="16">
        <v>100</v>
      </c>
    </row>
    <row r="7" spans="1:16" s="75" customFormat="1" ht="10.5" x14ac:dyDescent="0.25">
      <c r="A7" s="75" t="s">
        <v>144</v>
      </c>
      <c r="B7" s="41">
        <f>SUM(B5:B6)</f>
        <v>98740</v>
      </c>
      <c r="C7" s="58">
        <f>SUM(C5:C6)</f>
        <v>101061</v>
      </c>
      <c r="D7" s="41">
        <f>SUM(D5:D6)</f>
        <v>112528</v>
      </c>
      <c r="E7" s="41">
        <f>SUM(E5:E6)</f>
        <v>117405</v>
      </c>
      <c r="F7" s="41">
        <f>SUM(F5:F6)</f>
        <v>118745</v>
      </c>
    </row>
    <row r="8" spans="1:16" s="37" customFormat="1" ht="22.5" x14ac:dyDescent="0.25">
      <c r="A8" s="105" t="s">
        <v>150</v>
      </c>
      <c r="B8" s="256">
        <f>B7</f>
        <v>98740</v>
      </c>
      <c r="C8" s="257">
        <f t="shared" ref="C8:F9" si="0">C7</f>
        <v>101061</v>
      </c>
      <c r="D8" s="256">
        <f t="shared" si="0"/>
        <v>112528</v>
      </c>
      <c r="E8" s="256">
        <f t="shared" si="0"/>
        <v>117405</v>
      </c>
      <c r="F8" s="256">
        <f t="shared" si="0"/>
        <v>118745</v>
      </c>
    </row>
    <row r="9" spans="1:16" s="75" customFormat="1" ht="21" x14ac:dyDescent="0.15">
      <c r="A9" s="127" t="s">
        <v>157</v>
      </c>
      <c r="B9" s="182">
        <f>B8</f>
        <v>98740</v>
      </c>
      <c r="C9" s="183">
        <f t="shared" si="0"/>
        <v>101061</v>
      </c>
      <c r="D9" s="182">
        <f t="shared" si="0"/>
        <v>112528</v>
      </c>
      <c r="E9" s="182">
        <f t="shared" si="0"/>
        <v>117405</v>
      </c>
      <c r="F9" s="182">
        <f t="shared" si="0"/>
        <v>118745</v>
      </c>
    </row>
    <row r="10" spans="1:16" ht="22.5" x14ac:dyDescent="0.25">
      <c r="A10" s="102" t="s">
        <v>219</v>
      </c>
      <c r="B10" s="16">
        <v>0</v>
      </c>
      <c r="C10" s="17">
        <v>0</v>
      </c>
      <c r="D10" s="16">
        <v>0</v>
      </c>
      <c r="E10" s="16">
        <v>0</v>
      </c>
      <c r="F10" s="16">
        <v>0</v>
      </c>
      <c r="M10" s="75"/>
      <c r="N10" s="75"/>
      <c r="O10" s="75"/>
      <c r="P10" s="75"/>
    </row>
    <row r="11" spans="1:16" ht="11.25" x14ac:dyDescent="0.25">
      <c r="A11" s="56" t="s">
        <v>220</v>
      </c>
      <c r="B11" s="16"/>
      <c r="C11" s="17"/>
      <c r="D11" s="16"/>
      <c r="E11" s="16"/>
      <c r="F11" s="16"/>
      <c r="J11" s="121"/>
    </row>
    <row r="12" spans="1:16" ht="33.75" x14ac:dyDescent="0.25">
      <c r="A12" s="110" t="s">
        <v>221</v>
      </c>
      <c r="B12" s="16">
        <v>-98740</v>
      </c>
      <c r="C12" s="17">
        <v>-101061</v>
      </c>
      <c r="D12" s="16">
        <v>-112528</v>
      </c>
      <c r="E12" s="16">
        <v>-117405</v>
      </c>
      <c r="F12" s="16">
        <v>-118745</v>
      </c>
    </row>
    <row r="13" spans="1:16" ht="11.25" x14ac:dyDescent="0.2">
      <c r="A13" s="177" t="s">
        <v>222</v>
      </c>
      <c r="B13" s="180">
        <f>SUM(B12:B12)</f>
        <v>-98740</v>
      </c>
      <c r="C13" s="181">
        <f>SUM(C12:C12)</f>
        <v>-101061</v>
      </c>
      <c r="D13" s="180">
        <f>SUM(D12:D12)</f>
        <v>-112528</v>
      </c>
      <c r="E13" s="180">
        <f>SUM(E12:E12)</f>
        <v>-117405</v>
      </c>
      <c r="F13" s="180">
        <f>SUM(F12:F12)</f>
        <v>-118745</v>
      </c>
    </row>
    <row r="14" spans="1:16" s="37" customFormat="1" ht="22.5" x14ac:dyDescent="0.2">
      <c r="A14" s="258" t="s">
        <v>223</v>
      </c>
      <c r="B14" s="178">
        <f>B9+B10+B13</f>
        <v>0</v>
      </c>
      <c r="C14" s="179">
        <f t="shared" ref="C14:F14" si="1">C9+C10+C13</f>
        <v>0</v>
      </c>
      <c r="D14" s="178">
        <f t="shared" si="1"/>
        <v>0</v>
      </c>
      <c r="E14" s="178">
        <f t="shared" si="1"/>
        <v>0</v>
      </c>
      <c r="F14" s="178">
        <f t="shared" si="1"/>
        <v>0</v>
      </c>
    </row>
    <row r="15" spans="1:16" ht="22.5" x14ac:dyDescent="0.2">
      <c r="A15" s="303" t="s">
        <v>116</v>
      </c>
      <c r="B15" s="288"/>
      <c r="C15" s="288"/>
      <c r="D15" s="288"/>
      <c r="E15" s="288"/>
      <c r="F15" s="288"/>
    </row>
    <row r="16" spans="1:16" ht="12" customHeight="1" x14ac:dyDescent="0.2">
      <c r="A16" s="288"/>
      <c r="B16" s="288"/>
      <c r="C16" s="288"/>
      <c r="D16" s="288"/>
      <c r="E16" s="288"/>
      <c r="F16" s="288"/>
    </row>
    <row r="17" spans="1:6" ht="12" customHeight="1" x14ac:dyDescent="0.2">
      <c r="A17" s="288"/>
      <c r="B17" s="288"/>
      <c r="C17" s="288"/>
      <c r="D17" s="288"/>
      <c r="E17" s="288"/>
      <c r="F17" s="288"/>
    </row>
    <row r="18" spans="1:6" ht="12" customHeight="1" x14ac:dyDescent="0.2">
      <c r="A18" s="288"/>
      <c r="B18" s="288"/>
      <c r="C18" s="288"/>
      <c r="D18" s="288"/>
      <c r="E18" s="288"/>
      <c r="F18" s="288"/>
    </row>
    <row r="19" spans="1:6" ht="12" customHeight="1" x14ac:dyDescent="0.2">
      <c r="A19" s="288"/>
      <c r="B19" s="288"/>
      <c r="C19" s="288"/>
      <c r="D19" s="288"/>
      <c r="E19" s="288"/>
      <c r="F19" s="288"/>
    </row>
    <row r="20" spans="1:6" ht="12" customHeight="1" x14ac:dyDescent="0.2">
      <c r="A20" s="288"/>
      <c r="B20" s="288"/>
      <c r="C20" s="288"/>
      <c r="D20" s="288"/>
      <c r="E20" s="288"/>
      <c r="F20" s="288"/>
    </row>
    <row r="21" spans="1:6" ht="12" customHeight="1" x14ac:dyDescent="0.2">
      <c r="A21" s="288"/>
      <c r="B21" s="288"/>
      <c r="C21" s="288"/>
      <c r="D21" s="288"/>
      <c r="E21" s="288"/>
      <c r="F21" s="288"/>
    </row>
    <row r="24" spans="1:6" ht="12" customHeight="1" x14ac:dyDescent="0.25">
      <c r="B24" s="16"/>
      <c r="C24" s="39"/>
      <c r="D24" s="16"/>
      <c r="E24" s="16"/>
      <c r="F24" s="16"/>
    </row>
    <row r="25" spans="1:6" ht="12" customHeight="1" x14ac:dyDescent="0.25">
      <c r="B25" s="16"/>
      <c r="C25" s="39"/>
      <c r="D25" s="16"/>
      <c r="E25" s="16"/>
      <c r="F25" s="16"/>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
  <sheetViews>
    <sheetView showGridLines="0" zoomScale="110" zoomScaleNormal="110" zoomScaleSheetLayoutView="100" workbookViewId="0">
      <selection activeCell="A20" sqref="A20:A39"/>
    </sheetView>
  </sheetViews>
  <sheetFormatPr defaultColWidth="9.140625" defaultRowHeight="11.25" x14ac:dyDescent="0.2"/>
  <cols>
    <col min="1" max="1" width="22.28515625" style="76" customWidth="1"/>
    <col min="2" max="7" width="7.7109375" style="76" customWidth="1"/>
    <col min="8" max="16384" width="9.140625" style="76"/>
  </cols>
  <sheetData>
    <row r="1" spans="1:9" ht="22.5" x14ac:dyDescent="0.2">
      <c r="A1" s="218" t="s">
        <v>25</v>
      </c>
    </row>
    <row r="2" spans="1:9" ht="22.5" x14ac:dyDescent="0.2">
      <c r="A2" s="90"/>
      <c r="B2" s="219" t="s">
        <v>26</v>
      </c>
      <c r="C2" s="91" t="s">
        <v>27</v>
      </c>
      <c r="D2" s="205" t="s">
        <v>28</v>
      </c>
      <c r="E2" s="91" t="s">
        <v>29</v>
      </c>
      <c r="F2" s="205" t="s">
        <v>30</v>
      </c>
      <c r="G2" s="91" t="s">
        <v>31</v>
      </c>
    </row>
    <row r="3" spans="1:9" x14ac:dyDescent="0.2">
      <c r="A3" s="218" t="s">
        <v>32</v>
      </c>
      <c r="B3" s="22"/>
      <c r="C3" s="77"/>
      <c r="D3" s="22"/>
      <c r="E3" s="77"/>
      <c r="F3" s="206"/>
      <c r="G3" s="77"/>
    </row>
    <row r="4" spans="1:9" ht="33.75" x14ac:dyDescent="0.2">
      <c r="A4" s="197" t="s">
        <v>33</v>
      </c>
      <c r="B4" s="271">
        <v>1.1000000000000001</v>
      </c>
      <c r="C4" s="77"/>
      <c r="D4" s="22"/>
      <c r="E4" s="77"/>
      <c r="F4" s="206"/>
      <c r="G4" s="77"/>
    </row>
    <row r="5" spans="1:9" ht="12" customHeight="1" x14ac:dyDescent="0.2">
      <c r="A5" s="153" t="s">
        <v>34</v>
      </c>
      <c r="B5" s="23"/>
      <c r="C5" s="272">
        <v>0</v>
      </c>
      <c r="D5" s="22">
        <v>-100</v>
      </c>
      <c r="E5" s="77">
        <v>-175</v>
      </c>
      <c r="F5" s="206">
        <v>-250</v>
      </c>
      <c r="G5" s="77">
        <v>-250</v>
      </c>
    </row>
    <row r="6" spans="1:9" ht="33.75" x14ac:dyDescent="0.2">
      <c r="A6" s="197" t="s">
        <v>35</v>
      </c>
      <c r="B6" s="271">
        <v>1.1000000000000001</v>
      </c>
      <c r="C6" s="77"/>
      <c r="D6" s="22"/>
      <c r="E6" s="77"/>
      <c r="F6" s="206"/>
      <c r="G6" s="77"/>
    </row>
    <row r="7" spans="1:9" ht="12" customHeight="1" x14ac:dyDescent="0.2">
      <c r="A7" s="153" t="s">
        <v>34</v>
      </c>
      <c r="B7" s="23"/>
      <c r="C7" s="272">
        <v>0</v>
      </c>
      <c r="D7" s="22" t="s">
        <v>36</v>
      </c>
      <c r="E7" s="77" t="s">
        <v>36</v>
      </c>
      <c r="F7" s="206" t="s">
        <v>36</v>
      </c>
      <c r="G7" s="77" t="s">
        <v>36</v>
      </c>
    </row>
    <row r="8" spans="1:9" ht="14.25" customHeight="1" x14ac:dyDescent="0.2">
      <c r="A8" s="232" t="s">
        <v>37</v>
      </c>
      <c r="B8" s="233"/>
      <c r="C8" s="308">
        <f>SUM(C5:C7)</f>
        <v>0</v>
      </c>
      <c r="D8" s="309">
        <f>SUM(D5:D7)</f>
        <v>-100</v>
      </c>
      <c r="E8" s="310">
        <f>SUM(E5:E7)</f>
        <v>-175</v>
      </c>
      <c r="F8" s="309">
        <f>SUM(F5:F7)</f>
        <v>-250</v>
      </c>
      <c r="G8" s="310">
        <f>SUM(G5:G7)</f>
        <v>-250</v>
      </c>
    </row>
    <row r="9" spans="1:9" ht="67.5" x14ac:dyDescent="0.2">
      <c r="A9" s="277" t="s">
        <v>38</v>
      </c>
      <c r="B9" s="277"/>
      <c r="C9" s="277"/>
      <c r="D9" s="277"/>
      <c r="E9" s="277"/>
      <c r="F9" s="277"/>
      <c r="G9" s="277"/>
    </row>
    <row r="10" spans="1:9" ht="113.25" x14ac:dyDescent="0.25">
      <c r="A10" s="278" t="str">
        <f>"(a) The lead entity for the measure "&amp;LEFT(A4,LEN(A4)-4)&amp;" is Office of the Inspector-General of Intelligence and Security. The full measure description and package details appear in Budget Paper No. 2 under the Attorney-General's portfolio."</f>
        <v>(a) The lead entity for the measure Adequate Funding for Oversight of Our Intelligence Agencies is Office of the Inspector-General of Intelligence and Security. The full measure description and package details appear in Budget Paper No. 2 under the Attorney-General's portfolio.</v>
      </c>
      <c r="B10"/>
      <c r="C10"/>
      <c r="D10"/>
      <c r="E10"/>
      <c r="F10"/>
      <c r="G10"/>
      <c r="I10" s="227"/>
    </row>
    <row r="11" spans="1:9" ht="135.75" x14ac:dyDescent="0.25">
      <c r="A11" s="278" t="s">
        <v>39</v>
      </c>
      <c r="B11"/>
      <c r="C11"/>
      <c r="D11"/>
      <c r="E11"/>
      <c r="F11"/>
      <c r="G11"/>
    </row>
    <row r="12" spans="1:9" x14ac:dyDescent="0.2">
      <c r="A12" s="279"/>
      <c r="B12" s="279"/>
      <c r="C12" s="279"/>
      <c r="D12" s="279"/>
      <c r="E12" s="279"/>
      <c r="F12" s="279"/>
      <c r="G12" s="279"/>
    </row>
  </sheetData>
  <phoneticPr fontId="20" type="noConversion"/>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H18"/>
  <sheetViews>
    <sheetView showGridLines="0" zoomScale="110" zoomScaleNormal="110" zoomScaleSheetLayoutView="115" workbookViewId="0">
      <selection activeCell="O23" sqref="O23"/>
    </sheetView>
  </sheetViews>
  <sheetFormatPr defaultColWidth="9.140625" defaultRowHeight="12" customHeight="1" x14ac:dyDescent="0.25"/>
  <cols>
    <col min="1" max="1" width="30.7109375" style="24" customWidth="1"/>
    <col min="2" max="6" width="8.28515625" style="24" customWidth="1"/>
    <col min="7" max="16384" width="9.140625" style="24"/>
  </cols>
  <sheetData>
    <row r="1" spans="1:8" ht="22.5" x14ac:dyDescent="0.25">
      <c r="A1" s="299" t="s">
        <v>40</v>
      </c>
      <c r="B1" s="25"/>
      <c r="C1" s="25"/>
    </row>
    <row r="2" spans="1:8" ht="67.5" x14ac:dyDescent="0.25">
      <c r="A2" s="281" t="s">
        <v>41</v>
      </c>
      <c r="B2" s="281"/>
      <c r="C2" s="281"/>
      <c r="D2" s="281"/>
      <c r="E2" s="281"/>
      <c r="F2" s="281"/>
      <c r="H2" s="123"/>
    </row>
    <row r="3" spans="1:8" ht="45" x14ac:dyDescent="0.25">
      <c r="A3" s="210"/>
      <c r="B3" s="199" t="s">
        <v>1</v>
      </c>
      <c r="C3" s="200" t="s">
        <v>42</v>
      </c>
      <c r="D3" s="199" t="s">
        <v>43</v>
      </c>
      <c r="E3" s="199" t="s">
        <v>44</v>
      </c>
      <c r="F3" s="199" t="s">
        <v>45</v>
      </c>
    </row>
    <row r="4" spans="1:8" ht="12" customHeight="1" x14ac:dyDescent="0.25">
      <c r="A4" s="282" t="s">
        <v>46</v>
      </c>
      <c r="B4" s="282"/>
      <c r="C4" s="282"/>
      <c r="D4" s="282"/>
      <c r="E4" s="282"/>
      <c r="F4" s="282"/>
    </row>
    <row r="5" spans="1:8" ht="11.25" x14ac:dyDescent="0.25">
      <c r="A5" s="269" t="s">
        <v>47</v>
      </c>
      <c r="B5" s="28"/>
      <c r="C5" s="27"/>
    </row>
    <row r="6" spans="1:8" ht="11.25" x14ac:dyDescent="0.25">
      <c r="A6" s="209" t="s">
        <v>48</v>
      </c>
      <c r="B6" s="28">
        <v>97314</v>
      </c>
      <c r="C6" s="27">
        <v>97675</v>
      </c>
      <c r="D6" s="24">
        <v>112770</v>
      </c>
      <c r="E6" s="24">
        <v>114804</v>
      </c>
      <c r="F6" s="24">
        <v>116366</v>
      </c>
    </row>
    <row r="7" spans="1:8" ht="11.25" x14ac:dyDescent="0.25">
      <c r="A7" s="208" t="s">
        <v>49</v>
      </c>
      <c r="B7" s="28">
        <v>2770</v>
      </c>
      <c r="C7" s="27">
        <v>4798</v>
      </c>
      <c r="D7" s="24">
        <v>2980</v>
      </c>
      <c r="E7" s="24">
        <v>3004</v>
      </c>
      <c r="F7" s="24">
        <v>441</v>
      </c>
      <c r="H7" s="123"/>
    </row>
    <row r="8" spans="1:8" ht="33.75" x14ac:dyDescent="0.25">
      <c r="A8" s="119" t="s">
        <v>50</v>
      </c>
      <c r="B8" s="28">
        <v>13497</v>
      </c>
      <c r="C8" s="27">
        <v>12826</v>
      </c>
      <c r="D8" s="24">
        <v>12515</v>
      </c>
      <c r="E8" s="24">
        <v>14882</v>
      </c>
      <c r="F8" s="24">
        <v>14662</v>
      </c>
    </row>
    <row r="9" spans="1:8" ht="11.25" x14ac:dyDescent="0.25">
      <c r="A9" s="273" t="s">
        <v>51</v>
      </c>
      <c r="B9" s="295">
        <f>SUM(B6:B8)</f>
        <v>113581</v>
      </c>
      <c r="C9" s="296">
        <f>SUM(C6:C8)</f>
        <v>115299</v>
      </c>
      <c r="D9" s="297">
        <f>SUM(D6:D8)</f>
        <v>128265</v>
      </c>
      <c r="E9" s="297">
        <f>SUM(E6:E8)</f>
        <v>132690</v>
      </c>
      <c r="F9" s="297">
        <f>SUM(F6:F8)</f>
        <v>131469</v>
      </c>
    </row>
    <row r="10" spans="1:8" s="33" customFormat="1" ht="11.25" x14ac:dyDescent="0.25">
      <c r="A10" s="148" t="s">
        <v>52</v>
      </c>
      <c r="B10" s="149">
        <f>B9</f>
        <v>113581</v>
      </c>
      <c r="C10" s="150">
        <f>C9</f>
        <v>115299</v>
      </c>
      <c r="D10" s="151">
        <f>D9</f>
        <v>128265</v>
      </c>
      <c r="E10" s="151">
        <f>E9</f>
        <v>132690</v>
      </c>
      <c r="F10" s="151">
        <f>F9</f>
        <v>131469</v>
      </c>
    </row>
    <row r="11" spans="1:8" ht="12" customHeight="1" x14ac:dyDescent="0.25">
      <c r="A11" s="38"/>
      <c r="B11" s="118"/>
      <c r="C11" s="118"/>
      <c r="D11" s="33"/>
      <c r="E11" s="33"/>
      <c r="F11" s="33"/>
      <c r="H11" s="123"/>
    </row>
    <row r="12" spans="1:8" ht="11.25" x14ac:dyDescent="0.25">
      <c r="A12" s="31"/>
      <c r="B12" s="222" t="s">
        <v>15</v>
      </c>
      <c r="C12" s="223" t="s">
        <v>16</v>
      </c>
    </row>
    <row r="13" spans="1:8" ht="11.25" x14ac:dyDescent="0.25">
      <c r="A13" s="259" t="s">
        <v>17</v>
      </c>
      <c r="B13" s="116">
        <v>471</v>
      </c>
      <c r="C13" s="117">
        <v>508</v>
      </c>
    </row>
    <row r="14" spans="1:8" ht="33.75" x14ac:dyDescent="0.2">
      <c r="A14" s="280" t="s">
        <v>53</v>
      </c>
      <c r="B14" s="280"/>
      <c r="C14" s="280"/>
      <c r="D14" s="280"/>
      <c r="E14" s="280"/>
      <c r="F14" s="280"/>
      <c r="H14" s="227"/>
    </row>
    <row r="15" spans="1:8" ht="45" x14ac:dyDescent="0.25">
      <c r="A15" s="280" t="s">
        <v>54</v>
      </c>
      <c r="B15" s="280"/>
      <c r="C15" s="280"/>
      <c r="D15" s="280"/>
      <c r="E15" s="280"/>
      <c r="F15" s="280"/>
      <c r="H15" s="152"/>
    </row>
    <row r="16" spans="1:8" ht="12" customHeight="1" x14ac:dyDescent="0.25">
      <c r="B16" s="26"/>
      <c r="C16" s="30"/>
    </row>
    <row r="18" spans="1:3" ht="12" customHeight="1" x14ac:dyDescent="0.25">
      <c r="A18" s="78"/>
      <c r="B18" s="28"/>
      <c r="C18" s="32"/>
    </row>
  </sheetData>
  <phoneticPr fontId="20"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35"/>
  <sheetViews>
    <sheetView showGridLines="0" zoomScale="110" zoomScaleNormal="110" zoomScaleSheetLayoutView="100" workbookViewId="0">
      <selection activeCell="D33" sqref="D33"/>
    </sheetView>
  </sheetViews>
  <sheetFormatPr defaultColWidth="8" defaultRowHeight="11.25" x14ac:dyDescent="0.25"/>
  <cols>
    <col min="1" max="1" width="30.7109375" style="36" customWidth="1"/>
    <col min="2" max="6" width="8.28515625" style="36" customWidth="1"/>
    <col min="7" max="16384" width="8" style="36"/>
  </cols>
  <sheetData>
    <row r="1" spans="1:6" ht="45" x14ac:dyDescent="0.25">
      <c r="A1" s="268" t="s">
        <v>55</v>
      </c>
      <c r="B1" s="268"/>
      <c r="C1" s="268"/>
      <c r="D1" s="268"/>
      <c r="E1" s="268"/>
      <c r="F1" s="268"/>
    </row>
    <row r="2" spans="1:6" ht="45" x14ac:dyDescent="0.25">
      <c r="A2" s="95"/>
      <c r="B2" s="199" t="s">
        <v>1</v>
      </c>
      <c r="C2" s="200" t="s">
        <v>42</v>
      </c>
      <c r="D2" s="199" t="s">
        <v>43</v>
      </c>
      <c r="E2" s="199" t="s">
        <v>44</v>
      </c>
      <c r="F2" s="199" t="s">
        <v>45</v>
      </c>
    </row>
    <row r="3" spans="1:6" x14ac:dyDescent="0.25">
      <c r="A3" s="96" t="s">
        <v>56</v>
      </c>
      <c r="B3" s="97"/>
      <c r="C3" s="98"/>
      <c r="D3" s="99"/>
      <c r="E3" s="99"/>
      <c r="F3" s="99"/>
    </row>
    <row r="4" spans="1:6" x14ac:dyDescent="0.25">
      <c r="A4" s="154" t="s">
        <v>57</v>
      </c>
      <c r="B4" s="97">
        <v>60954</v>
      </c>
      <c r="C4" s="262">
        <v>68099</v>
      </c>
      <c r="D4" s="97">
        <v>75101</v>
      </c>
      <c r="E4" s="97">
        <v>76832</v>
      </c>
      <c r="F4" s="97">
        <v>75820</v>
      </c>
    </row>
    <row r="5" spans="1:6" x14ac:dyDescent="0.25">
      <c r="A5" s="154" t="s">
        <v>58</v>
      </c>
      <c r="B5" s="97">
        <v>32978</v>
      </c>
      <c r="C5" s="262">
        <v>28472</v>
      </c>
      <c r="D5" s="97">
        <v>34663</v>
      </c>
      <c r="E5" s="97">
        <v>35073</v>
      </c>
      <c r="F5" s="97">
        <v>35495</v>
      </c>
    </row>
    <row r="6" spans="1:6" x14ac:dyDescent="0.25">
      <c r="A6" s="154" t="s">
        <v>59</v>
      </c>
      <c r="B6" s="97">
        <v>18916</v>
      </c>
      <c r="C6" s="262">
        <v>17909</v>
      </c>
      <c r="D6" s="97">
        <v>17764</v>
      </c>
      <c r="E6" s="97">
        <v>20144</v>
      </c>
      <c r="F6" s="97">
        <v>19622</v>
      </c>
    </row>
    <row r="7" spans="1:6" x14ac:dyDescent="0.25">
      <c r="A7" s="154" t="s">
        <v>60</v>
      </c>
      <c r="B7" s="97">
        <v>733</v>
      </c>
      <c r="C7" s="262">
        <v>819</v>
      </c>
      <c r="D7" s="97">
        <v>737</v>
      </c>
      <c r="E7" s="97">
        <v>641</v>
      </c>
      <c r="F7" s="97">
        <v>532</v>
      </c>
    </row>
    <row r="8" spans="1:6" s="37" customFormat="1" x14ac:dyDescent="0.25">
      <c r="A8" s="96" t="s">
        <v>61</v>
      </c>
      <c r="B8" s="235">
        <f>SUM(B4:B7)</f>
        <v>113581</v>
      </c>
      <c r="C8" s="236">
        <f>SUM(C4:C7)</f>
        <v>115299</v>
      </c>
      <c r="D8" s="235">
        <f>SUM(D4:D7)</f>
        <v>128265</v>
      </c>
      <c r="E8" s="235">
        <f>SUM(E4:E7)</f>
        <v>132690</v>
      </c>
      <c r="F8" s="235">
        <f>SUM(F4:F7)</f>
        <v>131469</v>
      </c>
    </row>
    <row r="9" spans="1:6" x14ac:dyDescent="0.25">
      <c r="A9" s="96" t="s">
        <v>62</v>
      </c>
      <c r="B9" s="97"/>
      <c r="C9" s="98"/>
      <c r="D9" s="99"/>
      <c r="E9" s="99"/>
      <c r="F9" s="99"/>
    </row>
    <row r="10" spans="1:6" x14ac:dyDescent="0.25">
      <c r="A10" s="96" t="s">
        <v>63</v>
      </c>
      <c r="B10" s="97"/>
      <c r="C10" s="98"/>
      <c r="D10" s="99"/>
      <c r="E10" s="99"/>
      <c r="F10" s="99"/>
    </row>
    <row r="11" spans="1:6" x14ac:dyDescent="0.25">
      <c r="A11" s="100" t="s">
        <v>64</v>
      </c>
      <c r="B11" s="97"/>
      <c r="C11" s="98"/>
      <c r="D11" s="99"/>
      <c r="E11" s="99"/>
      <c r="F11" s="99"/>
    </row>
    <row r="12" spans="1:6" x14ac:dyDescent="0.25">
      <c r="A12" s="154" t="s">
        <v>65</v>
      </c>
      <c r="B12" s="97">
        <v>2770</v>
      </c>
      <c r="C12" s="262">
        <v>4798</v>
      </c>
      <c r="D12" s="97">
        <v>2980</v>
      </c>
      <c r="E12" s="97">
        <v>3004</v>
      </c>
      <c r="F12" s="97">
        <v>441</v>
      </c>
    </row>
    <row r="13" spans="1:6" s="37" customFormat="1" x14ac:dyDescent="0.25">
      <c r="A13" s="100" t="s">
        <v>66</v>
      </c>
      <c r="B13" s="235">
        <f>SUM(B12:B12)</f>
        <v>2770</v>
      </c>
      <c r="C13" s="236">
        <f>SUM(C12:C12)</f>
        <v>4798</v>
      </c>
      <c r="D13" s="235">
        <f>SUM(D12:D12)</f>
        <v>2980</v>
      </c>
      <c r="E13" s="235">
        <f>SUM(E12:E12)</f>
        <v>3004</v>
      </c>
      <c r="F13" s="235">
        <f>SUM(F12:F12)</f>
        <v>441</v>
      </c>
    </row>
    <row r="14" spans="1:6" x14ac:dyDescent="0.25">
      <c r="A14" s="100" t="s">
        <v>67</v>
      </c>
      <c r="B14" s="97"/>
      <c r="C14" s="98"/>
      <c r="D14" s="99"/>
      <c r="E14" s="99"/>
      <c r="F14" s="99"/>
    </row>
    <row r="15" spans="1:6" x14ac:dyDescent="0.25">
      <c r="A15" s="154" t="s">
        <v>65</v>
      </c>
      <c r="B15" s="97">
        <v>135</v>
      </c>
      <c r="C15" s="262">
        <v>135</v>
      </c>
      <c r="D15" s="97">
        <v>135</v>
      </c>
      <c r="E15" s="97">
        <v>135</v>
      </c>
      <c r="F15" s="97">
        <v>135</v>
      </c>
    </row>
    <row r="16" spans="1:6" s="37" customFormat="1" x14ac:dyDescent="0.25">
      <c r="A16" s="100" t="s">
        <v>68</v>
      </c>
      <c r="B16" s="235">
        <f>SUM(B15:B15)</f>
        <v>135</v>
      </c>
      <c r="C16" s="236">
        <f>SUM(C15:C15)</f>
        <v>135</v>
      </c>
      <c r="D16" s="235">
        <f>SUM(D15:D15)</f>
        <v>135</v>
      </c>
      <c r="E16" s="235">
        <f>SUM(E15:E15)</f>
        <v>135</v>
      </c>
      <c r="F16" s="235">
        <f>SUM(F15:F15)</f>
        <v>135</v>
      </c>
    </row>
    <row r="17" spans="1:8" s="37" customFormat="1" x14ac:dyDescent="0.25">
      <c r="A17" s="96" t="s">
        <v>69</v>
      </c>
      <c r="B17" s="235">
        <f>B16+B13</f>
        <v>2905</v>
      </c>
      <c r="C17" s="236">
        <f>C16+C13</f>
        <v>4933</v>
      </c>
      <c r="D17" s="235">
        <f>D16+D13</f>
        <v>3115</v>
      </c>
      <c r="E17" s="235">
        <f>E16+E13</f>
        <v>3139</v>
      </c>
      <c r="F17" s="235">
        <f>F16+F13</f>
        <v>576</v>
      </c>
    </row>
    <row r="18" spans="1:8" s="37" customFormat="1" ht="22.5" x14ac:dyDescent="0.2">
      <c r="A18" s="293" t="s">
        <v>70</v>
      </c>
      <c r="B18" s="237">
        <f>B17-B8</f>
        <v>-110676</v>
      </c>
      <c r="C18" s="238">
        <f>C17-C8</f>
        <v>-110366</v>
      </c>
      <c r="D18" s="237">
        <f>D17-D8</f>
        <v>-125150</v>
      </c>
      <c r="E18" s="237">
        <f>E17-E8</f>
        <v>-129551</v>
      </c>
      <c r="F18" s="237">
        <f>F17-F8</f>
        <v>-130893</v>
      </c>
    </row>
    <row r="19" spans="1:8" x14ac:dyDescent="0.25">
      <c r="A19" s="154" t="s">
        <v>71</v>
      </c>
      <c r="B19" s="239">
        <v>92314</v>
      </c>
      <c r="C19" s="263">
        <v>97675</v>
      </c>
      <c r="D19" s="239">
        <v>112770</v>
      </c>
      <c r="E19" s="239">
        <v>114804</v>
      </c>
      <c r="F19" s="239">
        <v>116366</v>
      </c>
    </row>
    <row r="20" spans="1:8" s="37" customFormat="1" ht="22.5" x14ac:dyDescent="0.2">
      <c r="A20" s="101" t="s">
        <v>72</v>
      </c>
      <c r="B20" s="237">
        <f>B19+B18</f>
        <v>-18362</v>
      </c>
      <c r="C20" s="238">
        <f>C19+C18</f>
        <v>-12691</v>
      </c>
      <c r="D20" s="237">
        <f>D19+D18</f>
        <v>-12380</v>
      </c>
      <c r="E20" s="237">
        <f>E19+E18</f>
        <v>-14747</v>
      </c>
      <c r="F20" s="237">
        <f>F19+F18</f>
        <v>-14527</v>
      </c>
    </row>
    <row r="21" spans="1:8" s="37" customFormat="1" x14ac:dyDescent="0.25">
      <c r="A21" s="96" t="s">
        <v>73</v>
      </c>
      <c r="B21" s="235">
        <f>B20</f>
        <v>-18362</v>
      </c>
      <c r="C21" s="236">
        <f t="shared" ref="C21:F21" si="0">C20</f>
        <v>-12691</v>
      </c>
      <c r="D21" s="235">
        <f t="shared" si="0"/>
        <v>-12380</v>
      </c>
      <c r="E21" s="235">
        <f t="shared" si="0"/>
        <v>-14747</v>
      </c>
      <c r="F21" s="235">
        <f t="shared" si="0"/>
        <v>-14527</v>
      </c>
    </row>
    <row r="22" spans="1:8" s="37" customFormat="1" ht="33.75" x14ac:dyDescent="0.2">
      <c r="A22" s="240" t="s">
        <v>74</v>
      </c>
      <c r="B22" s="237">
        <f>B21</f>
        <v>-18362</v>
      </c>
      <c r="C22" s="238">
        <f>C21</f>
        <v>-12691</v>
      </c>
      <c r="D22" s="237">
        <f>D21</f>
        <v>-12380</v>
      </c>
      <c r="E22" s="237">
        <f>E21</f>
        <v>-14747</v>
      </c>
      <c r="F22" s="237">
        <f>F21</f>
        <v>-14527</v>
      </c>
    </row>
    <row r="23" spans="1:8" x14ac:dyDescent="0.2">
      <c r="A23" s="213"/>
      <c r="B23" s="45"/>
      <c r="C23" s="44"/>
      <c r="D23" s="45"/>
      <c r="E23" s="45"/>
      <c r="F23" s="45"/>
    </row>
    <row r="24" spans="1:8" x14ac:dyDescent="0.2">
      <c r="A24" s="43" t="s">
        <v>75</v>
      </c>
      <c r="B24" s="8"/>
      <c r="C24" s="9"/>
      <c r="D24" s="8"/>
      <c r="E24" s="8"/>
      <c r="F24" s="8"/>
      <c r="G24" s="42"/>
      <c r="H24" s="42"/>
    </row>
    <row r="25" spans="1:8" ht="45" x14ac:dyDescent="0.2">
      <c r="A25" s="94"/>
      <c r="B25" s="199" t="s">
        <v>1</v>
      </c>
      <c r="C25" s="200" t="s">
        <v>42</v>
      </c>
      <c r="D25" s="199" t="s">
        <v>43</v>
      </c>
      <c r="E25" s="199" t="s">
        <v>44</v>
      </c>
      <c r="F25" s="199" t="s">
        <v>45</v>
      </c>
      <c r="G25" s="42"/>
      <c r="H25" s="42"/>
    </row>
    <row r="26" spans="1:8" s="37" customFormat="1" ht="33.75" x14ac:dyDescent="0.2">
      <c r="A26" s="214" t="s">
        <v>76</v>
      </c>
      <c r="B26" s="155">
        <f>B22</f>
        <v>-18362</v>
      </c>
      <c r="C26" s="156">
        <f t="shared" ref="C26:F26" si="1">C22</f>
        <v>-12691</v>
      </c>
      <c r="D26" s="155">
        <f t="shared" si="1"/>
        <v>-12380</v>
      </c>
      <c r="E26" s="155">
        <f t="shared" si="1"/>
        <v>-14747</v>
      </c>
      <c r="F26" s="155">
        <f t="shared" si="1"/>
        <v>-14527</v>
      </c>
      <c r="G26" s="43"/>
      <c r="H26" s="43"/>
    </row>
    <row r="27" spans="1:8" ht="45" x14ac:dyDescent="0.2">
      <c r="A27" s="215" t="s">
        <v>77</v>
      </c>
      <c r="B27" s="8">
        <v>12236</v>
      </c>
      <c r="C27" s="264">
        <v>11678</v>
      </c>
      <c r="D27" s="8">
        <v>11687</v>
      </c>
      <c r="E27" s="8">
        <v>14554</v>
      </c>
      <c r="F27" s="8">
        <v>14704</v>
      </c>
      <c r="G27" s="42"/>
      <c r="H27" s="42"/>
    </row>
    <row r="28" spans="1:8" ht="22.5" x14ac:dyDescent="0.2">
      <c r="A28" s="215" t="s">
        <v>78</v>
      </c>
      <c r="B28" s="8">
        <v>6320</v>
      </c>
      <c r="C28" s="264">
        <v>5871</v>
      </c>
      <c r="D28" s="8">
        <v>5757</v>
      </c>
      <c r="E28" s="8">
        <v>5440</v>
      </c>
      <c r="F28" s="8">
        <v>4918</v>
      </c>
      <c r="G28" s="42"/>
      <c r="H28" s="42"/>
    </row>
    <row r="29" spans="1:8" x14ac:dyDescent="0.2">
      <c r="A29" s="215" t="s">
        <v>79</v>
      </c>
      <c r="B29" s="8">
        <v>5554</v>
      </c>
      <c r="C29" s="264">
        <v>5218</v>
      </c>
      <c r="D29" s="8">
        <v>5384</v>
      </c>
      <c r="E29" s="8">
        <v>5397</v>
      </c>
      <c r="F29" s="8">
        <v>5095</v>
      </c>
      <c r="G29" s="42"/>
      <c r="H29" s="42"/>
    </row>
    <row r="30" spans="1:8" s="37" customFormat="1" x14ac:dyDescent="0.2">
      <c r="A30" s="241" t="s">
        <v>80</v>
      </c>
      <c r="B30" s="211">
        <f>B26+B27+B28-B29</f>
        <v>-5360</v>
      </c>
      <c r="C30" s="220">
        <f t="shared" ref="C30:F30" si="2">C26+C27+C28-C29</f>
        <v>-360</v>
      </c>
      <c r="D30" s="211">
        <f t="shared" si="2"/>
        <v>-320</v>
      </c>
      <c r="E30" s="211">
        <f t="shared" si="2"/>
        <v>-150</v>
      </c>
      <c r="F30" s="211">
        <f t="shared" si="2"/>
        <v>0</v>
      </c>
      <c r="G30" s="43"/>
      <c r="H30" s="43"/>
    </row>
    <row r="31" spans="1:8" ht="22.5" x14ac:dyDescent="0.25">
      <c r="A31" s="284" t="s">
        <v>81</v>
      </c>
      <c r="B31" s="284"/>
      <c r="C31" s="284"/>
      <c r="D31" s="284"/>
      <c r="E31" s="284"/>
      <c r="F31" s="284"/>
      <c r="G31" s="42"/>
      <c r="H31" s="42"/>
    </row>
    <row r="32" spans="1:8" ht="115.5" customHeight="1" x14ac:dyDescent="0.25">
      <c r="A32" s="283" t="s">
        <v>82</v>
      </c>
      <c r="B32" s="283"/>
      <c r="C32" s="283"/>
      <c r="D32" s="283"/>
      <c r="E32" s="283"/>
      <c r="F32" s="283"/>
      <c r="G32" s="42"/>
      <c r="H32" s="42"/>
    </row>
    <row r="33" spans="1:8" ht="22.5" x14ac:dyDescent="0.25">
      <c r="A33" s="283" t="s">
        <v>83</v>
      </c>
      <c r="B33" s="283"/>
      <c r="C33" s="283"/>
      <c r="D33" s="283"/>
      <c r="E33" s="283"/>
      <c r="F33" s="283"/>
      <c r="G33" s="42"/>
      <c r="H33" s="42"/>
    </row>
    <row r="34" spans="1:8" x14ac:dyDescent="0.25">
      <c r="A34" s="284"/>
      <c r="B34" s="284"/>
      <c r="C34" s="284"/>
      <c r="D34" s="284"/>
      <c r="E34" s="284"/>
      <c r="F34" s="284"/>
      <c r="G34" s="42"/>
      <c r="H34" s="42"/>
    </row>
    <row r="35" spans="1:8" x14ac:dyDescent="0.25">
      <c r="A35" s="284"/>
      <c r="B35" s="284"/>
      <c r="C35" s="284"/>
      <c r="D35" s="284"/>
      <c r="E35" s="284"/>
      <c r="F35" s="284"/>
      <c r="G35" s="42"/>
      <c r="H35" s="42"/>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A1:I45"/>
  <sheetViews>
    <sheetView showGridLines="0" zoomScale="110" zoomScaleNormal="110" zoomScaleSheetLayoutView="100" workbookViewId="0">
      <selection activeCell="O23" sqref="O23"/>
    </sheetView>
  </sheetViews>
  <sheetFormatPr defaultColWidth="8" defaultRowHeight="12" customHeight="1" x14ac:dyDescent="0.25"/>
  <cols>
    <col min="1" max="1" width="30.7109375" style="81" customWidth="1"/>
    <col min="2" max="6" width="8.28515625" style="81" customWidth="1"/>
    <col min="7" max="16384" width="8" style="81"/>
  </cols>
  <sheetData>
    <row r="1" spans="1:9" ht="22.5" x14ac:dyDescent="0.2">
      <c r="A1" s="300" t="s">
        <v>84</v>
      </c>
    </row>
    <row r="2" spans="1:9" s="46" customFormat="1" ht="45" x14ac:dyDescent="0.2">
      <c r="A2" s="95"/>
      <c r="B2" s="199" t="s">
        <v>1</v>
      </c>
      <c r="C2" s="200" t="s">
        <v>42</v>
      </c>
      <c r="D2" s="199" t="s">
        <v>43</v>
      </c>
      <c r="E2" s="199" t="s">
        <v>44</v>
      </c>
      <c r="F2" s="199" t="s">
        <v>45</v>
      </c>
      <c r="I2" s="35"/>
    </row>
    <row r="3" spans="1:9" ht="11.25" x14ac:dyDescent="0.25">
      <c r="A3" s="2" t="s">
        <v>85</v>
      </c>
      <c r="B3" s="1"/>
      <c r="C3" s="7"/>
      <c r="D3" s="1"/>
      <c r="E3" s="1"/>
      <c r="F3" s="1"/>
    </row>
    <row r="4" spans="1:9" ht="11.25" x14ac:dyDescent="0.25">
      <c r="A4" s="2" t="s">
        <v>86</v>
      </c>
      <c r="B4" s="1"/>
      <c r="C4" s="7"/>
      <c r="D4" s="1"/>
      <c r="E4" s="1"/>
      <c r="F4" s="1"/>
    </row>
    <row r="5" spans="1:9" ht="11.25" x14ac:dyDescent="0.25">
      <c r="A5" s="82" t="s">
        <v>87</v>
      </c>
      <c r="B5" s="1">
        <v>1191</v>
      </c>
      <c r="C5" s="7">
        <v>1191</v>
      </c>
      <c r="D5" s="1">
        <v>1191</v>
      </c>
      <c r="E5" s="1">
        <v>1191</v>
      </c>
      <c r="F5" s="1">
        <v>1191</v>
      </c>
    </row>
    <row r="6" spans="1:9" ht="11.25" x14ac:dyDescent="0.25">
      <c r="A6" s="270" t="s">
        <v>88</v>
      </c>
      <c r="B6" s="1">
        <v>44532</v>
      </c>
      <c r="C6" s="7">
        <v>35385</v>
      </c>
      <c r="D6" s="1">
        <v>35385</v>
      </c>
      <c r="E6" s="1">
        <v>35385</v>
      </c>
      <c r="F6" s="1">
        <v>35385</v>
      </c>
    </row>
    <row r="7" spans="1:9" s="83" customFormat="1" ht="10.5" x14ac:dyDescent="0.25">
      <c r="A7" s="83" t="s">
        <v>89</v>
      </c>
      <c r="B7" s="51">
        <f>SUM(B4:B6)</f>
        <v>45723</v>
      </c>
      <c r="C7" s="52">
        <f>SUM(C4:C6)</f>
        <v>36576</v>
      </c>
      <c r="D7" s="51">
        <f>SUM(D4:D6)</f>
        <v>36576</v>
      </c>
      <c r="E7" s="51">
        <f>SUM(E4:E6)</f>
        <v>36576</v>
      </c>
      <c r="F7" s="51">
        <f>SUM(F4:F6)</f>
        <v>36576</v>
      </c>
    </row>
    <row r="8" spans="1:9" ht="11.25" x14ac:dyDescent="0.25">
      <c r="A8" s="2" t="s">
        <v>90</v>
      </c>
      <c r="B8" s="1"/>
      <c r="C8" s="7"/>
      <c r="D8" s="1"/>
      <c r="E8" s="1"/>
      <c r="F8" s="1"/>
    </row>
    <row r="9" spans="1:9" ht="11.25" x14ac:dyDescent="0.25">
      <c r="A9" s="82" t="s">
        <v>91</v>
      </c>
      <c r="B9" s="1">
        <v>36702</v>
      </c>
      <c r="C9" s="7">
        <v>30831</v>
      </c>
      <c r="D9" s="1">
        <v>25074</v>
      </c>
      <c r="E9" s="1">
        <v>19634</v>
      </c>
      <c r="F9" s="1">
        <v>14716</v>
      </c>
    </row>
    <row r="10" spans="1:9" ht="11.25" x14ac:dyDescent="0.25">
      <c r="A10" s="82" t="s">
        <v>92</v>
      </c>
      <c r="B10" s="1">
        <v>10931</v>
      </c>
      <c r="C10" s="7">
        <v>9952</v>
      </c>
      <c r="D10" s="1">
        <v>11278</v>
      </c>
      <c r="E10" s="1">
        <v>10025</v>
      </c>
      <c r="F10" s="1">
        <v>8772</v>
      </c>
    </row>
    <row r="11" spans="1:9" ht="11.25" x14ac:dyDescent="0.25">
      <c r="A11" s="82" t="s">
        <v>93</v>
      </c>
      <c r="B11" s="1">
        <v>40810</v>
      </c>
      <c r="C11" s="7">
        <v>53413</v>
      </c>
      <c r="D11" s="1">
        <v>46633</v>
      </c>
      <c r="E11" s="1">
        <v>39568</v>
      </c>
      <c r="F11" s="1">
        <v>30011</v>
      </c>
    </row>
    <row r="12" spans="1:9" ht="11.25" x14ac:dyDescent="0.25">
      <c r="A12" s="82" t="s">
        <v>94</v>
      </c>
      <c r="B12" s="1">
        <v>2980</v>
      </c>
      <c r="C12" s="7">
        <v>2980</v>
      </c>
      <c r="D12" s="1">
        <v>2980</v>
      </c>
      <c r="E12" s="1">
        <v>2980</v>
      </c>
      <c r="F12" s="1">
        <v>2980</v>
      </c>
    </row>
    <row r="13" spans="1:9" s="83" customFormat="1" ht="10.5" x14ac:dyDescent="0.25">
      <c r="A13" s="3" t="s">
        <v>95</v>
      </c>
      <c r="B13" s="51">
        <f>SUM(B9:B12)</f>
        <v>91423</v>
      </c>
      <c r="C13" s="52">
        <f>SUM(C9:C12)</f>
        <v>97176</v>
      </c>
      <c r="D13" s="51">
        <f>SUM(D9:D12)</f>
        <v>85965</v>
      </c>
      <c r="E13" s="51">
        <f>SUM(E9:E12)</f>
        <v>72207</v>
      </c>
      <c r="F13" s="51">
        <f>SUM(F9:F12)</f>
        <v>56479</v>
      </c>
    </row>
    <row r="14" spans="1:9" s="80" customFormat="1" ht="11.25" x14ac:dyDescent="0.25">
      <c r="A14" s="80" t="s">
        <v>96</v>
      </c>
      <c r="B14" s="49">
        <f>B13+B7</f>
        <v>137146</v>
      </c>
      <c r="C14" s="50">
        <f t="shared" ref="C14:F14" si="0">C13+C7</f>
        <v>133752</v>
      </c>
      <c r="D14" s="49">
        <f t="shared" si="0"/>
        <v>122541</v>
      </c>
      <c r="E14" s="49">
        <f t="shared" si="0"/>
        <v>108783</v>
      </c>
      <c r="F14" s="49">
        <f t="shared" si="0"/>
        <v>93055</v>
      </c>
    </row>
    <row r="15" spans="1:9" ht="11.25" x14ac:dyDescent="0.25">
      <c r="A15" s="4" t="s">
        <v>97</v>
      </c>
      <c r="B15" s="1"/>
      <c r="C15" s="7"/>
      <c r="D15" s="1"/>
      <c r="E15" s="1"/>
      <c r="F15" s="1"/>
    </row>
    <row r="16" spans="1:9" ht="11.25" x14ac:dyDescent="0.25">
      <c r="A16" s="2" t="s">
        <v>98</v>
      </c>
      <c r="B16" s="1"/>
      <c r="C16" s="7"/>
      <c r="D16" s="1"/>
      <c r="E16" s="1"/>
      <c r="F16" s="1"/>
    </row>
    <row r="17" spans="1:9" ht="11.25" x14ac:dyDescent="0.25">
      <c r="A17" s="55" t="s">
        <v>58</v>
      </c>
      <c r="B17" s="1">
        <v>3224</v>
      </c>
      <c r="C17" s="7">
        <v>3224</v>
      </c>
      <c r="D17" s="1">
        <v>3224</v>
      </c>
      <c r="E17" s="1">
        <v>3224</v>
      </c>
      <c r="F17" s="1">
        <v>3224</v>
      </c>
    </row>
    <row r="18" spans="1:9" ht="11.25" x14ac:dyDescent="0.25">
      <c r="A18" s="5" t="s">
        <v>99</v>
      </c>
      <c r="B18" s="1">
        <v>1876</v>
      </c>
      <c r="C18" s="7">
        <v>1876</v>
      </c>
      <c r="D18" s="1">
        <v>1876</v>
      </c>
      <c r="E18" s="1">
        <v>1876</v>
      </c>
      <c r="F18" s="1">
        <v>1876</v>
      </c>
    </row>
    <row r="19" spans="1:9" s="83" customFormat="1" ht="10.5" x14ac:dyDescent="0.25">
      <c r="A19" s="6" t="s">
        <v>100</v>
      </c>
      <c r="B19" s="51">
        <f>SUM(B17:B18)</f>
        <v>5100</v>
      </c>
      <c r="C19" s="52">
        <f>SUM(C17:C18)</f>
        <v>5100</v>
      </c>
      <c r="D19" s="51">
        <f>SUM(D17:D18)</f>
        <v>5100</v>
      </c>
      <c r="E19" s="51">
        <f>SUM(E17:E18)</f>
        <v>5100</v>
      </c>
      <c r="F19" s="51">
        <f>SUM(F17:F18)</f>
        <v>5100</v>
      </c>
    </row>
    <row r="20" spans="1:9" ht="11.25" x14ac:dyDescent="0.25">
      <c r="A20" s="4" t="s">
        <v>101</v>
      </c>
      <c r="B20" s="1"/>
      <c r="C20" s="7"/>
      <c r="D20" s="1"/>
      <c r="E20" s="1"/>
      <c r="F20" s="1"/>
    </row>
    <row r="21" spans="1:9" ht="11.25" x14ac:dyDescent="0.25">
      <c r="A21" s="55" t="s">
        <v>102</v>
      </c>
      <c r="B21" s="1">
        <v>39035</v>
      </c>
      <c r="C21" s="7">
        <v>33817</v>
      </c>
      <c r="D21" s="1">
        <v>28433</v>
      </c>
      <c r="E21" s="1">
        <v>23036</v>
      </c>
      <c r="F21" s="1">
        <v>17941</v>
      </c>
    </row>
    <row r="22" spans="1:9" s="83" customFormat="1" ht="10.5" x14ac:dyDescent="0.25">
      <c r="A22" s="6" t="s">
        <v>103</v>
      </c>
      <c r="B22" s="51">
        <f>SUM(B21:B21)</f>
        <v>39035</v>
      </c>
      <c r="C22" s="52">
        <f>SUM(C21:C21)</f>
        <v>33817</v>
      </c>
      <c r="D22" s="51">
        <f>SUM(D21:D21)</f>
        <v>28433</v>
      </c>
      <c r="E22" s="51">
        <f>SUM(E21:E21)</f>
        <v>23036</v>
      </c>
      <c r="F22" s="51">
        <f>SUM(F21:F21)</f>
        <v>17941</v>
      </c>
    </row>
    <row r="23" spans="1:9" ht="11.25" x14ac:dyDescent="0.25">
      <c r="A23" s="4" t="s">
        <v>104</v>
      </c>
      <c r="B23" s="1"/>
      <c r="C23" s="7"/>
      <c r="D23" s="1"/>
      <c r="E23" s="1"/>
      <c r="F23" s="1"/>
    </row>
    <row r="24" spans="1:9" ht="11.25" x14ac:dyDescent="0.25">
      <c r="A24" s="5" t="s">
        <v>105</v>
      </c>
      <c r="B24" s="1">
        <v>17648</v>
      </c>
      <c r="C24" s="7">
        <v>17648</v>
      </c>
      <c r="D24" s="1">
        <v>17648</v>
      </c>
      <c r="E24" s="1">
        <v>17648</v>
      </c>
      <c r="F24" s="1">
        <v>17648</v>
      </c>
    </row>
    <row r="25" spans="1:9" s="83" customFormat="1" ht="10.5" x14ac:dyDescent="0.25">
      <c r="A25" s="6" t="s">
        <v>106</v>
      </c>
      <c r="B25" s="51">
        <f>B24</f>
        <v>17648</v>
      </c>
      <c r="C25" s="52">
        <f t="shared" ref="C25:F25" si="1">C24</f>
        <v>17648</v>
      </c>
      <c r="D25" s="51">
        <f t="shared" si="1"/>
        <v>17648</v>
      </c>
      <c r="E25" s="51">
        <f t="shared" si="1"/>
        <v>17648</v>
      </c>
      <c r="F25" s="51">
        <f t="shared" si="1"/>
        <v>17648</v>
      </c>
    </row>
    <row r="26" spans="1:9" s="80" customFormat="1" ht="11.25" x14ac:dyDescent="0.25">
      <c r="A26" s="4" t="s">
        <v>107</v>
      </c>
      <c r="B26" s="53">
        <f>B19+B22+B25</f>
        <v>61783</v>
      </c>
      <c r="C26" s="54">
        <f>C19+C22+C25</f>
        <v>56565</v>
      </c>
      <c r="D26" s="53">
        <f>D19+D22+D25</f>
        <v>51181</v>
      </c>
      <c r="E26" s="53">
        <f>E19+E22+E25</f>
        <v>45784</v>
      </c>
      <c r="F26" s="53">
        <f>F19+F22+F25</f>
        <v>40689</v>
      </c>
    </row>
    <row r="27" spans="1:9" s="80" customFormat="1" ht="11.25" x14ac:dyDescent="0.25">
      <c r="A27" s="265" t="s">
        <v>108</v>
      </c>
      <c r="B27" s="242">
        <f>B14-B26</f>
        <v>75363</v>
      </c>
      <c r="C27" s="243">
        <f>C14-C26</f>
        <v>77187</v>
      </c>
      <c r="D27" s="242">
        <f>D14-D26</f>
        <v>71360</v>
      </c>
      <c r="E27" s="242">
        <f>E14-E26</f>
        <v>62999</v>
      </c>
      <c r="F27" s="242">
        <f>F14-F26</f>
        <v>52366</v>
      </c>
      <c r="I27" s="122"/>
    </row>
    <row r="28" spans="1:9" ht="11.25" x14ac:dyDescent="0.25">
      <c r="A28" s="38" t="s">
        <v>109</v>
      </c>
      <c r="B28" s="16"/>
      <c r="C28" s="17"/>
      <c r="D28" s="16"/>
      <c r="E28" s="16"/>
      <c r="F28" s="16"/>
      <c r="G28" s="36"/>
      <c r="H28" s="36"/>
    </row>
    <row r="29" spans="1:9" ht="11.25" x14ac:dyDescent="0.25">
      <c r="A29" s="38" t="s">
        <v>110</v>
      </c>
      <c r="B29" s="16"/>
      <c r="C29" s="17"/>
      <c r="D29" s="16"/>
      <c r="E29" s="16"/>
      <c r="F29" s="16"/>
      <c r="G29" s="36"/>
      <c r="H29" s="36"/>
    </row>
    <row r="30" spans="1:9" ht="11.25" x14ac:dyDescent="0.25">
      <c r="A30" s="74" t="s">
        <v>111</v>
      </c>
      <c r="B30" s="16">
        <v>167815</v>
      </c>
      <c r="C30" s="17">
        <v>182330</v>
      </c>
      <c r="D30" s="16">
        <v>188883</v>
      </c>
      <c r="E30" s="16">
        <v>195269</v>
      </c>
      <c r="F30" s="16">
        <v>199163</v>
      </c>
      <c r="G30" s="36"/>
      <c r="I30" s="121"/>
    </row>
    <row r="31" spans="1:9" ht="11.25" x14ac:dyDescent="0.25">
      <c r="A31" s="74" t="s">
        <v>112</v>
      </c>
      <c r="B31" s="16">
        <v>1089</v>
      </c>
      <c r="C31" s="17">
        <v>1089</v>
      </c>
      <c r="D31" s="16">
        <v>1089</v>
      </c>
      <c r="E31" s="16">
        <v>1089</v>
      </c>
      <c r="F31" s="16">
        <v>1089</v>
      </c>
      <c r="G31" s="36"/>
      <c r="H31" s="36"/>
    </row>
    <row r="32" spans="1:9" ht="22.5" x14ac:dyDescent="0.25">
      <c r="A32" s="102" t="s">
        <v>113</v>
      </c>
      <c r="B32" s="16">
        <v>-93541</v>
      </c>
      <c r="C32" s="17">
        <v>-106232</v>
      </c>
      <c r="D32" s="16">
        <v>-118612</v>
      </c>
      <c r="E32" s="16">
        <v>-133359</v>
      </c>
      <c r="F32" s="16">
        <v>-147886</v>
      </c>
      <c r="G32" s="36"/>
      <c r="H32" s="36"/>
    </row>
    <row r="33" spans="1:8" ht="11.25" x14ac:dyDescent="0.25">
      <c r="A33" s="57" t="s">
        <v>114</v>
      </c>
      <c r="B33" s="41">
        <f>SUM(B30:B32)</f>
        <v>75363</v>
      </c>
      <c r="C33" s="58">
        <f>SUM(C30:C32)</f>
        <v>77187</v>
      </c>
      <c r="D33" s="41">
        <f>SUM(D30:D32)</f>
        <v>71360</v>
      </c>
      <c r="E33" s="41">
        <f>SUM(E30:E32)</f>
        <v>62999</v>
      </c>
      <c r="F33" s="41">
        <f>SUM(F30:F32)</f>
        <v>52366</v>
      </c>
      <c r="G33" s="75"/>
      <c r="H33" s="75"/>
    </row>
    <row r="34" spans="1:8" ht="11.25" x14ac:dyDescent="0.25">
      <c r="A34" s="255" t="s">
        <v>115</v>
      </c>
      <c r="B34" s="256">
        <f>B33</f>
        <v>75363</v>
      </c>
      <c r="C34" s="257">
        <f t="shared" ref="C34:F34" si="2">C33</f>
        <v>77187</v>
      </c>
      <c r="D34" s="256">
        <f t="shared" si="2"/>
        <v>71360</v>
      </c>
      <c r="E34" s="256">
        <f t="shared" si="2"/>
        <v>62999</v>
      </c>
      <c r="F34" s="256">
        <f t="shared" si="2"/>
        <v>52366</v>
      </c>
      <c r="G34" s="37"/>
      <c r="H34" s="37"/>
    </row>
    <row r="35" spans="1:8" ht="21.4" customHeight="1" x14ac:dyDescent="0.2">
      <c r="A35" s="301" t="s">
        <v>116</v>
      </c>
      <c r="B35" s="285"/>
      <c r="C35" s="285"/>
      <c r="D35" s="36"/>
      <c r="E35" s="36"/>
      <c r="F35" s="36"/>
      <c r="G35" s="36"/>
      <c r="H35" s="36"/>
    </row>
    <row r="36" spans="1:8" ht="22.5" x14ac:dyDescent="0.25">
      <c r="A36" s="302" t="s">
        <v>117</v>
      </c>
      <c r="B36" s="286"/>
      <c r="C36" s="286"/>
      <c r="D36" s="286"/>
      <c r="E36" s="286"/>
      <c r="F36" s="286"/>
      <c r="G36" s="36"/>
      <c r="H36" s="36"/>
    </row>
    <row r="37" spans="1:8" ht="12" customHeight="1" x14ac:dyDescent="0.25">
      <c r="A37" s="286"/>
      <c r="B37" s="286"/>
      <c r="C37" s="286"/>
      <c r="D37" s="286"/>
      <c r="E37" s="286"/>
      <c r="F37" s="286"/>
      <c r="G37" s="36"/>
      <c r="H37" s="36"/>
    </row>
    <row r="38" spans="1:8" ht="12" customHeight="1" x14ac:dyDescent="0.25">
      <c r="A38" s="36"/>
      <c r="B38" s="36"/>
      <c r="C38" s="36"/>
      <c r="D38" s="36"/>
      <c r="E38" s="36"/>
      <c r="F38" s="36"/>
      <c r="G38" s="36"/>
      <c r="H38" s="36"/>
    </row>
    <row r="39" spans="1:8" ht="12" customHeight="1" x14ac:dyDescent="0.25">
      <c r="A39" s="36"/>
      <c r="B39" s="36"/>
      <c r="C39" s="36"/>
      <c r="D39" s="36"/>
      <c r="E39" s="36"/>
      <c r="F39" s="36"/>
      <c r="G39" s="36"/>
      <c r="H39" s="36"/>
    </row>
    <row r="40" spans="1:8" ht="12" customHeight="1" x14ac:dyDescent="0.25">
      <c r="A40" s="36"/>
      <c r="B40" s="36"/>
      <c r="C40" s="36"/>
      <c r="D40" s="36"/>
      <c r="E40" s="36"/>
      <c r="F40" s="36"/>
      <c r="G40" s="36"/>
      <c r="H40" s="36"/>
    </row>
    <row r="41" spans="1:8" ht="12" customHeight="1" x14ac:dyDescent="0.25">
      <c r="A41" s="36"/>
      <c r="B41" s="36"/>
      <c r="C41" s="36"/>
      <c r="D41" s="36"/>
      <c r="E41" s="36"/>
      <c r="F41" s="36"/>
      <c r="G41" s="36"/>
      <c r="H41" s="36"/>
    </row>
    <row r="42" spans="1:8" ht="12" customHeight="1" x14ac:dyDescent="0.25">
      <c r="A42" s="36"/>
      <c r="B42" s="36"/>
      <c r="C42" s="36"/>
      <c r="D42" s="36"/>
      <c r="E42" s="36"/>
      <c r="F42" s="36"/>
      <c r="G42" s="36"/>
      <c r="H42" s="36"/>
    </row>
    <row r="43" spans="1:8" ht="12" customHeight="1" x14ac:dyDescent="0.25">
      <c r="A43" s="36"/>
      <c r="B43" s="36"/>
      <c r="C43" s="36"/>
      <c r="D43" s="36"/>
      <c r="E43" s="36"/>
      <c r="F43" s="36"/>
      <c r="G43" s="36"/>
      <c r="H43" s="36"/>
    </row>
    <row r="44" spans="1:8" ht="12" customHeight="1" x14ac:dyDescent="0.25">
      <c r="A44" s="36"/>
      <c r="B44" s="36"/>
      <c r="C44" s="36"/>
      <c r="D44" s="36"/>
      <c r="E44" s="36"/>
      <c r="F44" s="36"/>
      <c r="G44" s="36"/>
      <c r="H44" s="36"/>
    </row>
    <row r="45" spans="1:8" ht="12" customHeight="1" x14ac:dyDescent="0.25">
      <c r="A45" s="36"/>
      <c r="B45" s="36"/>
      <c r="C45" s="36"/>
      <c r="D45" s="36"/>
      <c r="E45" s="36"/>
      <c r="F45" s="36"/>
      <c r="G45" s="36"/>
      <c r="H45" s="36"/>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pageSetUpPr fitToPage="1"/>
  </sheetPr>
  <dimension ref="A1:G22"/>
  <sheetViews>
    <sheetView showGridLines="0" zoomScale="110" zoomScaleNormal="110" zoomScaleSheetLayoutView="100" workbookViewId="0">
      <selection activeCell="O23" sqref="O23"/>
    </sheetView>
  </sheetViews>
  <sheetFormatPr defaultColWidth="8" defaultRowHeight="11.25" x14ac:dyDescent="0.25"/>
  <cols>
    <col min="1" max="1" width="29.7109375" style="36" customWidth="1"/>
    <col min="2" max="2" width="8.28515625" style="73" customWidth="1"/>
    <col min="3" max="3" width="8.7109375" style="73" customWidth="1"/>
    <col min="4" max="4" width="9" style="73" customWidth="1"/>
    <col min="5" max="5" width="8.28515625" style="73" customWidth="1"/>
    <col min="6" max="6" width="7.42578125" style="36" customWidth="1"/>
    <col min="7" max="7" width="8" style="37"/>
    <col min="8" max="16384" width="8" style="36"/>
  </cols>
  <sheetData>
    <row r="1" spans="1:7" ht="34.35" customHeight="1" x14ac:dyDescent="0.25">
      <c r="A1" s="268" t="s">
        <v>118</v>
      </c>
      <c r="B1" s="287"/>
      <c r="C1" s="287"/>
      <c r="D1" s="287"/>
      <c r="E1" s="287"/>
    </row>
    <row r="2" spans="1:7" s="73" customFormat="1" ht="45" x14ac:dyDescent="0.25">
      <c r="A2" s="104"/>
      <c r="B2" s="158" t="s">
        <v>119</v>
      </c>
      <c r="C2" s="158" t="s">
        <v>120</v>
      </c>
      <c r="D2" s="158" t="s">
        <v>121</v>
      </c>
      <c r="E2" s="158" t="s">
        <v>122</v>
      </c>
      <c r="G2" s="131"/>
    </row>
    <row r="3" spans="1:7" s="73" customFormat="1" x14ac:dyDescent="0.25">
      <c r="A3" s="268" t="s">
        <v>123</v>
      </c>
      <c r="B3" s="16"/>
      <c r="C3" s="16"/>
      <c r="D3" s="16"/>
      <c r="E3" s="16"/>
      <c r="F3" s="84"/>
      <c r="G3" s="131"/>
    </row>
    <row r="4" spans="1:7" ht="22.5" x14ac:dyDescent="0.25">
      <c r="A4" s="103" t="s">
        <v>124</v>
      </c>
      <c r="B4" s="16">
        <v>-93541</v>
      </c>
      <c r="C4" s="16">
        <v>1089</v>
      </c>
      <c r="D4" s="16">
        <v>167815</v>
      </c>
      <c r="E4" s="16">
        <f>SUM(B4:D4)</f>
        <v>75363</v>
      </c>
    </row>
    <row r="5" spans="1:7" s="75" customFormat="1" ht="10.5" x14ac:dyDescent="0.25">
      <c r="A5" s="85" t="s">
        <v>125</v>
      </c>
      <c r="B5" s="41">
        <f>SUM(B4:B4)</f>
        <v>-93541</v>
      </c>
      <c r="C5" s="41">
        <f>SUM(C4:C4)</f>
        <v>1089</v>
      </c>
      <c r="D5" s="41">
        <f>SUM(D4:D4)</f>
        <v>167815</v>
      </c>
      <c r="E5" s="41">
        <f>SUM(B5:D5)</f>
        <v>75363</v>
      </c>
    </row>
    <row r="6" spans="1:7" x14ac:dyDescent="0.25">
      <c r="A6" s="287" t="s">
        <v>126</v>
      </c>
      <c r="B6" s="16"/>
      <c r="C6" s="16"/>
      <c r="D6" s="16"/>
      <c r="E6" s="16"/>
    </row>
    <row r="7" spans="1:7" x14ac:dyDescent="0.25">
      <c r="A7" s="270" t="s">
        <v>127</v>
      </c>
      <c r="B7" s="16">
        <v>-12691</v>
      </c>
      <c r="C7" s="16">
        <v>0</v>
      </c>
      <c r="D7" s="16">
        <v>0</v>
      </c>
      <c r="E7" s="16">
        <f>SUM(B7:D7)</f>
        <v>-12691</v>
      </c>
      <c r="F7" s="73"/>
    </row>
    <row r="8" spans="1:7" s="75" customFormat="1" ht="10.5" x14ac:dyDescent="0.25">
      <c r="A8" s="85" t="s">
        <v>128</v>
      </c>
      <c r="B8" s="61">
        <f>B7</f>
        <v>-12691</v>
      </c>
      <c r="C8" s="61">
        <f t="shared" ref="C8:D8" si="0">C7</f>
        <v>0</v>
      </c>
      <c r="D8" s="61">
        <f t="shared" si="0"/>
        <v>0</v>
      </c>
      <c r="E8" s="61">
        <f t="shared" ref="E8" si="1">SUM(B8:D8)</f>
        <v>-12691</v>
      </c>
      <c r="F8" s="86"/>
    </row>
    <row r="9" spans="1:7" x14ac:dyDescent="0.25">
      <c r="A9" s="74" t="s">
        <v>129</v>
      </c>
      <c r="B9" s="18"/>
      <c r="C9" s="18"/>
      <c r="D9" s="18"/>
      <c r="E9" s="18"/>
      <c r="F9" s="73"/>
    </row>
    <row r="10" spans="1:7" ht="22.5" x14ac:dyDescent="0.25">
      <c r="A10" s="138" t="s">
        <v>130</v>
      </c>
      <c r="B10" s="16">
        <v>-12691</v>
      </c>
      <c r="C10" s="16">
        <v>0</v>
      </c>
      <c r="D10" s="16">
        <v>0</v>
      </c>
      <c r="E10" s="16">
        <f>SUM(B10:D10)</f>
        <v>-12691</v>
      </c>
      <c r="F10" s="73"/>
    </row>
    <row r="11" spans="1:7" x14ac:dyDescent="0.25">
      <c r="A11" s="287" t="s">
        <v>131</v>
      </c>
      <c r="B11" s="16"/>
      <c r="C11" s="16"/>
      <c r="D11" s="16"/>
      <c r="E11" s="16"/>
    </row>
    <row r="12" spans="1:7" ht="15" x14ac:dyDescent="0.25">
      <c r="A12" s="159" t="s">
        <v>132</v>
      </c>
      <c r="B12" s="16"/>
      <c r="C12" s="16"/>
      <c r="D12" s="16"/>
      <c r="E12" s="16"/>
      <c r="F12" s="59"/>
      <c r="G12" s="120"/>
    </row>
    <row r="13" spans="1:7" ht="15" x14ac:dyDescent="0.25">
      <c r="A13" s="60" t="s">
        <v>133</v>
      </c>
      <c r="B13" s="16">
        <v>0</v>
      </c>
      <c r="C13" s="16">
        <v>0</v>
      </c>
      <c r="D13" s="16">
        <v>11334</v>
      </c>
      <c r="E13" s="16">
        <f t="shared" ref="E13:E15" si="2">SUM(B13:D13)</f>
        <v>11334</v>
      </c>
      <c r="F13" s="59"/>
      <c r="G13" s="224"/>
    </row>
    <row r="14" spans="1:7" s="59" customFormat="1" ht="15" x14ac:dyDescent="0.25">
      <c r="A14" s="87" t="s">
        <v>134</v>
      </c>
      <c r="B14" s="19">
        <v>0</v>
      </c>
      <c r="C14" s="19">
        <v>0</v>
      </c>
      <c r="D14" s="19">
        <v>3181</v>
      </c>
      <c r="E14" s="19">
        <f t="shared" si="2"/>
        <v>3181</v>
      </c>
      <c r="G14" s="224"/>
    </row>
    <row r="15" spans="1:7" s="75" customFormat="1" ht="21" x14ac:dyDescent="0.15">
      <c r="A15" s="160" t="s">
        <v>135</v>
      </c>
      <c r="B15" s="161">
        <f>SUM(B12:B14)</f>
        <v>0</v>
      </c>
      <c r="C15" s="161">
        <f>SUM(C12:C14)</f>
        <v>0</v>
      </c>
      <c r="D15" s="161">
        <f>SUM(D12:D14)</f>
        <v>14515</v>
      </c>
      <c r="E15" s="161">
        <f t="shared" si="2"/>
        <v>14515</v>
      </c>
    </row>
    <row r="16" spans="1:7" s="37" customFormat="1" ht="22.5" x14ac:dyDescent="0.2">
      <c r="A16" s="268" t="s">
        <v>136</v>
      </c>
      <c r="B16" s="162">
        <f>B5+B8+B15</f>
        <v>-106232</v>
      </c>
      <c r="C16" s="162">
        <f t="shared" ref="C16:D16" si="3">C5+C8+C15</f>
        <v>1089</v>
      </c>
      <c r="D16" s="162">
        <f t="shared" si="3"/>
        <v>182330</v>
      </c>
      <c r="E16" s="162">
        <f>SUM(B16:D16)</f>
        <v>77187</v>
      </c>
    </row>
    <row r="17" spans="1:5" s="37" customFormat="1" ht="22.5" x14ac:dyDescent="0.2">
      <c r="A17" s="244" t="s">
        <v>137</v>
      </c>
      <c r="B17" s="245">
        <f>B16</f>
        <v>-106232</v>
      </c>
      <c r="C17" s="245">
        <f>C16</f>
        <v>1089</v>
      </c>
      <c r="D17" s="245">
        <f>D16</f>
        <v>182330</v>
      </c>
      <c r="E17" s="245">
        <f>SUM(B17:D17)</f>
        <v>77187</v>
      </c>
    </row>
    <row r="18" spans="1:5" ht="22.5" x14ac:dyDescent="0.25">
      <c r="A18" s="302" t="s">
        <v>116</v>
      </c>
      <c r="B18" s="286"/>
      <c r="C18" s="286"/>
      <c r="D18" s="286"/>
      <c r="E18" s="286"/>
    </row>
    <row r="19" spans="1:5" x14ac:dyDescent="0.25">
      <c r="A19" s="286"/>
      <c r="B19" s="286"/>
      <c r="C19" s="286"/>
      <c r="D19" s="286"/>
      <c r="E19" s="286"/>
    </row>
    <row r="20" spans="1:5" x14ac:dyDescent="0.25">
      <c r="A20" s="286"/>
      <c r="B20" s="286"/>
      <c r="C20" s="286"/>
      <c r="D20" s="286"/>
      <c r="E20" s="286"/>
    </row>
    <row r="21" spans="1:5" x14ac:dyDescent="0.25">
      <c r="A21" s="286"/>
      <c r="B21" s="286"/>
      <c r="C21" s="286"/>
      <c r="D21" s="286"/>
      <c r="E21" s="286"/>
    </row>
    <row r="22" spans="1:5" x14ac:dyDescent="0.25">
      <c r="A22" s="286"/>
      <c r="B22" s="286"/>
      <c r="C22" s="286"/>
      <c r="D22" s="286"/>
      <c r="E22" s="286"/>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pageSetUpPr fitToPage="1"/>
  </sheetPr>
  <dimension ref="A1:N33"/>
  <sheetViews>
    <sheetView showGridLines="0" zoomScale="110" zoomScaleNormal="110" zoomScaleSheetLayoutView="100" workbookViewId="0">
      <selection activeCell="O23" sqref="O23"/>
    </sheetView>
  </sheetViews>
  <sheetFormatPr defaultColWidth="8" defaultRowHeight="12" customHeight="1" x14ac:dyDescent="0.25"/>
  <cols>
    <col min="1" max="1" width="30.7109375" style="36" customWidth="1"/>
    <col min="2" max="7" width="8.28515625" style="36" customWidth="1"/>
    <col min="8" max="8" width="7.85546875" style="36" customWidth="1"/>
    <col min="9" max="16384" width="8" style="36"/>
  </cols>
  <sheetData>
    <row r="1" spans="1:6" ht="23.25" customHeight="1" x14ac:dyDescent="0.25">
      <c r="A1" s="79" t="s">
        <v>138</v>
      </c>
    </row>
    <row r="2" spans="1:6" ht="45" x14ac:dyDescent="0.25">
      <c r="A2" s="95"/>
      <c r="B2" s="311" t="s">
        <v>1</v>
      </c>
      <c r="C2" s="312" t="s">
        <v>42</v>
      </c>
      <c r="D2" s="311" t="s">
        <v>43</v>
      </c>
      <c r="E2" s="311" t="s">
        <v>44</v>
      </c>
      <c r="F2" s="311" t="s">
        <v>45</v>
      </c>
    </row>
    <row r="3" spans="1:6" ht="11.25" x14ac:dyDescent="0.25">
      <c r="A3" s="38" t="s">
        <v>139</v>
      </c>
      <c r="B3" s="16"/>
      <c r="C3" s="17"/>
      <c r="D3" s="16"/>
      <c r="E3" s="16"/>
      <c r="F3" s="16"/>
    </row>
    <row r="4" spans="1:6" ht="11.25" x14ac:dyDescent="0.25">
      <c r="A4" s="40" t="s">
        <v>140</v>
      </c>
      <c r="B4" s="16"/>
      <c r="C4" s="17"/>
      <c r="D4" s="16"/>
      <c r="E4" s="16"/>
      <c r="F4" s="16"/>
    </row>
    <row r="5" spans="1:6" ht="11.25" x14ac:dyDescent="0.25">
      <c r="A5" s="74" t="s">
        <v>141</v>
      </c>
      <c r="B5" s="16">
        <v>97314</v>
      </c>
      <c r="C5" s="17">
        <v>97675</v>
      </c>
      <c r="D5" s="16">
        <v>112770</v>
      </c>
      <c r="E5" s="16">
        <v>114804</v>
      </c>
      <c r="F5" s="16">
        <v>116366</v>
      </c>
    </row>
    <row r="6" spans="1:6" ht="11.25" x14ac:dyDescent="0.25">
      <c r="A6" s="74" t="s">
        <v>142</v>
      </c>
      <c r="B6" s="16">
        <v>5800</v>
      </c>
      <c r="C6" s="17">
        <v>5600</v>
      </c>
      <c r="D6" s="16">
        <v>5050</v>
      </c>
      <c r="E6" s="16">
        <v>5050</v>
      </c>
      <c r="F6" s="16">
        <v>5050</v>
      </c>
    </row>
    <row r="7" spans="1:6" ht="11.25" x14ac:dyDescent="0.25">
      <c r="A7" s="74" t="s">
        <v>143</v>
      </c>
      <c r="B7" s="16">
        <v>2770</v>
      </c>
      <c r="C7" s="17">
        <v>4798</v>
      </c>
      <c r="D7" s="16">
        <v>2980</v>
      </c>
      <c r="E7" s="16">
        <v>3004</v>
      </c>
      <c r="F7" s="16">
        <v>441</v>
      </c>
    </row>
    <row r="8" spans="1:6" s="75" customFormat="1" ht="10.5" x14ac:dyDescent="0.25">
      <c r="A8" s="75" t="s">
        <v>144</v>
      </c>
      <c r="B8" s="41">
        <f>SUM(B5:B7)</f>
        <v>105884</v>
      </c>
      <c r="C8" s="58">
        <f>SUM(C5:C7)</f>
        <v>108073</v>
      </c>
      <c r="D8" s="41">
        <f>SUM(D5:D7)</f>
        <v>120800</v>
      </c>
      <c r="E8" s="41">
        <f>SUM(E5:E7)</f>
        <v>122858</v>
      </c>
      <c r="F8" s="41">
        <f>SUM(F5:F7)</f>
        <v>121857</v>
      </c>
    </row>
    <row r="9" spans="1:6" ht="11.25" x14ac:dyDescent="0.25">
      <c r="A9" s="40" t="s">
        <v>145</v>
      </c>
      <c r="B9" s="16"/>
      <c r="C9" s="17"/>
      <c r="D9" s="16"/>
      <c r="E9" s="16"/>
      <c r="F9" s="16"/>
    </row>
    <row r="10" spans="1:6" ht="11.25" x14ac:dyDescent="0.25">
      <c r="A10" s="74" t="s">
        <v>146</v>
      </c>
      <c r="B10" s="16">
        <v>60954</v>
      </c>
      <c r="C10" s="17">
        <v>68099</v>
      </c>
      <c r="D10" s="16">
        <v>75101</v>
      </c>
      <c r="E10" s="16">
        <v>76832</v>
      </c>
      <c r="F10" s="16">
        <v>75820</v>
      </c>
    </row>
    <row r="11" spans="1:6" ht="11.25" x14ac:dyDescent="0.25">
      <c r="A11" s="74" t="s">
        <v>58</v>
      </c>
      <c r="B11" s="16">
        <v>32843</v>
      </c>
      <c r="C11" s="17">
        <v>28337</v>
      </c>
      <c r="D11" s="16">
        <v>34528</v>
      </c>
      <c r="E11" s="16">
        <v>34938</v>
      </c>
      <c r="F11" s="16">
        <v>35360</v>
      </c>
    </row>
    <row r="12" spans="1:6" ht="11.25" x14ac:dyDescent="0.25">
      <c r="A12" s="270" t="s">
        <v>147</v>
      </c>
      <c r="B12" s="16">
        <v>5800</v>
      </c>
      <c r="C12" s="17">
        <v>5600</v>
      </c>
      <c r="D12" s="16">
        <v>5050</v>
      </c>
      <c r="E12" s="16">
        <v>5050</v>
      </c>
      <c r="F12" s="16">
        <v>5050</v>
      </c>
    </row>
    <row r="13" spans="1:6" ht="11.25" x14ac:dyDescent="0.25">
      <c r="A13" s="216" t="s">
        <v>148</v>
      </c>
      <c r="B13" s="16">
        <v>733</v>
      </c>
      <c r="C13" s="17">
        <v>819</v>
      </c>
      <c r="D13" s="16">
        <v>737</v>
      </c>
      <c r="E13" s="16">
        <v>641</v>
      </c>
      <c r="F13" s="16">
        <v>532</v>
      </c>
    </row>
    <row r="14" spans="1:6" s="75" customFormat="1" ht="10.5" x14ac:dyDescent="0.25">
      <c r="A14" s="62" t="s">
        <v>149</v>
      </c>
      <c r="B14" s="61">
        <f>SUM(B10:B13)</f>
        <v>100330</v>
      </c>
      <c r="C14" s="63">
        <f>SUM(C10:C13)</f>
        <v>102855</v>
      </c>
      <c r="D14" s="61">
        <f>SUM(D10:D13)</f>
        <v>115416</v>
      </c>
      <c r="E14" s="61">
        <f>SUM(E10:E13)</f>
        <v>117461</v>
      </c>
      <c r="F14" s="61">
        <f>SUM(F10:F13)</f>
        <v>116762</v>
      </c>
    </row>
    <row r="15" spans="1:6" s="37" customFormat="1" ht="22.5" x14ac:dyDescent="0.2">
      <c r="A15" s="268" t="s">
        <v>150</v>
      </c>
      <c r="B15" s="162">
        <f>B8-B14</f>
        <v>5554</v>
      </c>
      <c r="C15" s="163">
        <f>C8-C14</f>
        <v>5218</v>
      </c>
      <c r="D15" s="162">
        <f>D8-D14</f>
        <v>5384</v>
      </c>
      <c r="E15" s="162">
        <f>E8-E14</f>
        <v>5397</v>
      </c>
      <c r="F15" s="162">
        <f>F8-F14</f>
        <v>5095</v>
      </c>
    </row>
    <row r="16" spans="1:6" ht="11.25" x14ac:dyDescent="0.25">
      <c r="A16" s="38" t="s">
        <v>151</v>
      </c>
      <c r="B16" s="16"/>
      <c r="C16" s="17"/>
      <c r="D16" s="16"/>
      <c r="E16" s="16"/>
      <c r="F16" s="16"/>
    </row>
    <row r="17" spans="1:14" ht="11.25" x14ac:dyDescent="0.25">
      <c r="A17" s="38" t="s">
        <v>145</v>
      </c>
      <c r="B17" s="16"/>
      <c r="C17" s="17"/>
      <c r="D17" s="16"/>
      <c r="E17" s="16"/>
      <c r="F17" s="16"/>
    </row>
    <row r="18" spans="1:14" ht="22.5" x14ac:dyDescent="0.25">
      <c r="A18" s="103" t="s">
        <v>152</v>
      </c>
      <c r="B18" s="16">
        <v>22543</v>
      </c>
      <c r="C18" s="17">
        <v>23662</v>
      </c>
      <c r="D18" s="16">
        <v>6553</v>
      </c>
      <c r="E18" s="16">
        <v>6386</v>
      </c>
      <c r="F18" s="16">
        <v>3894</v>
      </c>
    </row>
    <row r="19" spans="1:14" s="75" customFormat="1" ht="10.5" x14ac:dyDescent="0.25">
      <c r="A19" s="75" t="s">
        <v>149</v>
      </c>
      <c r="B19" s="41">
        <f>SUM(B18:B18)</f>
        <v>22543</v>
      </c>
      <c r="C19" s="58">
        <f>SUM(C18:C18)</f>
        <v>23662</v>
      </c>
      <c r="D19" s="41">
        <f>SUM(D18:D18)</f>
        <v>6553</v>
      </c>
      <c r="E19" s="41">
        <f>SUM(E18:E18)</f>
        <v>6386</v>
      </c>
      <c r="F19" s="41">
        <f>SUM(F18:F18)</f>
        <v>3894</v>
      </c>
    </row>
    <row r="20" spans="1:14" s="37" customFormat="1" ht="22.5" x14ac:dyDescent="0.2">
      <c r="A20" s="268" t="s">
        <v>153</v>
      </c>
      <c r="B20" s="245">
        <f>-B19</f>
        <v>-22543</v>
      </c>
      <c r="C20" s="246">
        <f t="shared" ref="C20:F20" si="0">-C19</f>
        <v>-23662</v>
      </c>
      <c r="D20" s="245">
        <f t="shared" si="0"/>
        <v>-6553</v>
      </c>
      <c r="E20" s="245">
        <f t="shared" si="0"/>
        <v>-6386</v>
      </c>
      <c r="F20" s="245">
        <f t="shared" si="0"/>
        <v>-3894</v>
      </c>
      <c r="J20" s="121"/>
    </row>
    <row r="21" spans="1:14" ht="11.25" x14ac:dyDescent="0.25">
      <c r="A21" s="40" t="s">
        <v>154</v>
      </c>
      <c r="B21" s="16"/>
      <c r="C21" s="17"/>
      <c r="D21" s="16"/>
      <c r="E21" s="16"/>
      <c r="F21" s="16"/>
    </row>
    <row r="22" spans="1:14" ht="11.25" x14ac:dyDescent="0.25">
      <c r="A22" s="40" t="s">
        <v>140</v>
      </c>
      <c r="B22" s="16"/>
      <c r="C22" s="17"/>
      <c r="D22" s="16"/>
      <c r="E22" s="16"/>
      <c r="F22" s="16"/>
    </row>
    <row r="23" spans="1:14" ht="11.25" x14ac:dyDescent="0.25">
      <c r="A23" s="74" t="s">
        <v>111</v>
      </c>
      <c r="B23" s="16">
        <v>22543</v>
      </c>
      <c r="C23" s="17">
        <v>23662</v>
      </c>
      <c r="D23" s="16">
        <v>6553</v>
      </c>
      <c r="E23" s="16">
        <v>6386</v>
      </c>
      <c r="F23" s="16">
        <v>3894</v>
      </c>
    </row>
    <row r="24" spans="1:14" s="75" customFormat="1" ht="10.5" x14ac:dyDescent="0.25">
      <c r="A24" s="62" t="s">
        <v>144</v>
      </c>
      <c r="B24" s="41">
        <f>SUM(B23:B23)</f>
        <v>22543</v>
      </c>
      <c r="C24" s="58">
        <f>SUM(C23:C23)</f>
        <v>23662</v>
      </c>
      <c r="D24" s="41">
        <f>SUM(D23:D23)</f>
        <v>6553</v>
      </c>
      <c r="E24" s="41">
        <f>SUM(E23:E23)</f>
        <v>6386</v>
      </c>
      <c r="F24" s="41">
        <f>SUM(F23:F23)</f>
        <v>3894</v>
      </c>
    </row>
    <row r="25" spans="1:14" ht="11.25" x14ac:dyDescent="0.25">
      <c r="A25" s="40" t="s">
        <v>145</v>
      </c>
      <c r="B25" s="16"/>
      <c r="C25" s="17"/>
      <c r="D25" s="16"/>
      <c r="E25" s="16"/>
      <c r="F25" s="16"/>
    </row>
    <row r="26" spans="1:14" ht="11.25" x14ac:dyDescent="0.25">
      <c r="A26" s="270" t="s">
        <v>155</v>
      </c>
      <c r="B26" s="16">
        <v>5554</v>
      </c>
      <c r="C26" s="17">
        <v>5218</v>
      </c>
      <c r="D26" s="16">
        <v>5384</v>
      </c>
      <c r="E26" s="16">
        <v>5397</v>
      </c>
      <c r="F26" s="16">
        <v>5095</v>
      </c>
      <c r="N26" s="270"/>
    </row>
    <row r="27" spans="1:14" s="75" customFormat="1" ht="10.5" x14ac:dyDescent="0.25">
      <c r="A27" s="62" t="s">
        <v>149</v>
      </c>
      <c r="B27" s="41">
        <f>SUM(B26:B26)</f>
        <v>5554</v>
      </c>
      <c r="C27" s="58">
        <f>SUM(C26:C26)</f>
        <v>5218</v>
      </c>
      <c r="D27" s="41">
        <f>SUM(D26:D26)</f>
        <v>5384</v>
      </c>
      <c r="E27" s="41">
        <f>SUM(E26:E26)</f>
        <v>5397</v>
      </c>
      <c r="F27" s="41">
        <f>SUM(F26:F26)</f>
        <v>5095</v>
      </c>
    </row>
    <row r="28" spans="1:14" s="37" customFormat="1" ht="22.5" x14ac:dyDescent="0.2">
      <c r="A28" s="105" t="s">
        <v>156</v>
      </c>
      <c r="B28" s="247">
        <f>B24-B27</f>
        <v>16989</v>
      </c>
      <c r="C28" s="248">
        <f>C24-C27</f>
        <v>18444</v>
      </c>
      <c r="D28" s="247">
        <f>D24-D27</f>
        <v>1169</v>
      </c>
      <c r="E28" s="247">
        <f>E24-E27</f>
        <v>989</v>
      </c>
      <c r="F28" s="247">
        <f>F24-F27</f>
        <v>-1201</v>
      </c>
    </row>
    <row r="29" spans="1:14" s="37" customFormat="1" ht="22.5" x14ac:dyDescent="0.2">
      <c r="A29" s="105" t="s">
        <v>157</v>
      </c>
      <c r="B29" s="247">
        <f>B15+B20+B28</f>
        <v>0</v>
      </c>
      <c r="C29" s="248">
        <f>C15+C20+C28</f>
        <v>0</v>
      </c>
      <c r="D29" s="247">
        <f>D15+D20+D28</f>
        <v>0</v>
      </c>
      <c r="E29" s="247">
        <f>E15+E20+E28</f>
        <v>0</v>
      </c>
      <c r="F29" s="247">
        <f>F15+F20+F28</f>
        <v>0</v>
      </c>
    </row>
    <row r="30" spans="1:14" ht="22.5" x14ac:dyDescent="0.25">
      <c r="A30" s="103" t="s">
        <v>158</v>
      </c>
      <c r="B30" s="16">
        <v>1191</v>
      </c>
      <c r="C30" s="17">
        <v>1191</v>
      </c>
      <c r="D30" s="16">
        <v>1191</v>
      </c>
      <c r="E30" s="16">
        <v>1191</v>
      </c>
      <c r="F30" s="16">
        <v>1191</v>
      </c>
    </row>
    <row r="31" spans="1:14" ht="22.5" x14ac:dyDescent="0.2">
      <c r="A31" s="260" t="s">
        <v>159</v>
      </c>
      <c r="B31" s="178">
        <f>SUM(B29:B30)</f>
        <v>1191</v>
      </c>
      <c r="C31" s="179">
        <f>SUM(C29:C30)</f>
        <v>1191</v>
      </c>
      <c r="D31" s="178">
        <f>SUM(D29:D30)</f>
        <v>1191</v>
      </c>
      <c r="E31" s="178">
        <f>SUM(E29:E30)</f>
        <v>1191</v>
      </c>
      <c r="F31" s="178">
        <f>SUM(F29:F30)</f>
        <v>1191</v>
      </c>
    </row>
    <row r="32" spans="1:14" ht="22.5" x14ac:dyDescent="0.2">
      <c r="A32" s="303" t="s">
        <v>116</v>
      </c>
      <c r="B32" s="288"/>
      <c r="C32" s="288"/>
      <c r="D32" s="288"/>
      <c r="E32" s="288"/>
      <c r="F32" s="288"/>
    </row>
    <row r="33" spans="1:6" ht="12" customHeight="1" x14ac:dyDescent="0.2">
      <c r="A33" s="288"/>
      <c r="B33" s="288"/>
      <c r="C33" s="288"/>
      <c r="D33" s="288"/>
      <c r="E33" s="288"/>
      <c r="F33" s="288"/>
    </row>
  </sheetData>
  <pageMargins left="0.70866141732283472" right="0.70866141732283472" top="0.74803149606299213" bottom="0.74803149606299213" header="0.31496062992125984" footer="0.31496062992125984"/>
  <pageSetup paperSize="9" scale="82"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A1:M34"/>
  <sheetViews>
    <sheetView showGridLines="0" topLeftCell="A10" zoomScale="110" zoomScaleNormal="110" zoomScaleSheetLayoutView="100" workbookViewId="0">
      <selection activeCell="O23" sqref="O23"/>
    </sheetView>
  </sheetViews>
  <sheetFormatPr defaultColWidth="9.140625" defaultRowHeight="12" customHeight="1" x14ac:dyDescent="0.25"/>
  <cols>
    <col min="1" max="1" width="30.7109375" style="13" customWidth="1"/>
    <col min="2" max="6" width="8.28515625" style="13" customWidth="1"/>
    <col min="7" max="7" width="9.140625" style="13"/>
    <col min="8" max="8" width="9.140625" style="132"/>
    <col min="9" max="9" width="9.140625" style="67"/>
    <col min="10" max="13" width="9.140625" style="13"/>
    <col min="14" max="14" width="2" style="13" customWidth="1"/>
    <col min="15" max="16384" width="9.140625" style="13"/>
  </cols>
  <sheetData>
    <row r="1" spans="1:13" s="221" customFormat="1" ht="33.75" x14ac:dyDescent="0.2">
      <c r="A1" s="304" t="s">
        <v>160</v>
      </c>
      <c r="B1" s="12"/>
      <c r="C1" s="88"/>
      <c r="D1" s="12"/>
      <c r="E1" s="12"/>
      <c r="F1" s="12"/>
      <c r="G1" s="12"/>
      <c r="H1" s="132"/>
      <c r="I1" s="14"/>
      <c r="J1" s="12"/>
    </row>
    <row r="2" spans="1:13" ht="45" x14ac:dyDescent="0.25">
      <c r="A2" s="95"/>
      <c r="B2" s="199" t="s">
        <v>1</v>
      </c>
      <c r="C2" s="200" t="s">
        <v>42</v>
      </c>
      <c r="D2" s="199" t="s">
        <v>43</v>
      </c>
      <c r="E2" s="199" t="s">
        <v>44</v>
      </c>
      <c r="F2" s="199" t="s">
        <v>45</v>
      </c>
      <c r="G2" s="66"/>
      <c r="H2" s="225"/>
      <c r="J2" s="65"/>
    </row>
    <row r="3" spans="1:13" ht="12" customHeight="1" x14ac:dyDescent="0.25">
      <c r="A3" s="14" t="s">
        <v>161</v>
      </c>
      <c r="B3" s="171"/>
      <c r="C3" s="172"/>
      <c r="D3" s="171"/>
      <c r="E3" s="171"/>
      <c r="F3" s="171"/>
      <c r="G3" s="11"/>
      <c r="H3" s="14"/>
      <c r="J3" s="65"/>
    </row>
    <row r="4" spans="1:13" ht="12" customHeight="1" x14ac:dyDescent="0.25">
      <c r="A4" s="165" t="s">
        <v>162</v>
      </c>
      <c r="B4" s="171">
        <v>3042</v>
      </c>
      <c r="C4" s="172">
        <v>3181</v>
      </c>
      <c r="D4" s="171">
        <v>3244</v>
      </c>
      <c r="E4" s="171">
        <v>3284</v>
      </c>
      <c r="F4" s="171">
        <v>3319</v>
      </c>
      <c r="G4" s="11"/>
      <c r="H4" s="14"/>
      <c r="J4" s="65"/>
    </row>
    <row r="5" spans="1:13" ht="12" customHeight="1" x14ac:dyDescent="0.25">
      <c r="A5" s="165" t="s">
        <v>163</v>
      </c>
      <c r="B5" s="171">
        <v>19501</v>
      </c>
      <c r="C5" s="172">
        <v>11334</v>
      </c>
      <c r="D5" s="171">
        <v>3309</v>
      </c>
      <c r="E5" s="171">
        <v>3102</v>
      </c>
      <c r="F5" s="171">
        <v>575</v>
      </c>
      <c r="G5" s="11"/>
      <c r="H5" s="133"/>
      <c r="J5" s="65"/>
    </row>
    <row r="6" spans="1:13" s="70" customFormat="1" ht="12" customHeight="1" x14ac:dyDescent="0.25">
      <c r="A6" s="166" t="s">
        <v>164</v>
      </c>
      <c r="B6" s="185">
        <f>SUM(B4:B5)</f>
        <v>22543</v>
      </c>
      <c r="C6" s="249">
        <f>SUM(C4:C5)</f>
        <v>14515</v>
      </c>
      <c r="D6" s="185">
        <f>SUM(D4:D5)</f>
        <v>6553</v>
      </c>
      <c r="E6" s="185">
        <f>SUM(E4:E5)</f>
        <v>6386</v>
      </c>
      <c r="F6" s="185">
        <f>SUM(F4:F5)</f>
        <v>3894</v>
      </c>
      <c r="G6" s="68"/>
      <c r="H6" s="133"/>
      <c r="I6" s="64"/>
      <c r="J6" s="69"/>
    </row>
    <row r="7" spans="1:13" ht="12" customHeight="1" x14ac:dyDescent="0.25">
      <c r="A7" s="167" t="s">
        <v>165</v>
      </c>
      <c r="B7" s="173"/>
      <c r="C7" s="174"/>
      <c r="D7" s="173"/>
      <c r="E7" s="173"/>
      <c r="F7" s="173"/>
      <c r="G7" s="11"/>
      <c r="J7" s="65"/>
    </row>
    <row r="8" spans="1:13" ht="12" customHeight="1" x14ac:dyDescent="0.25">
      <c r="A8" s="170" t="s">
        <v>166</v>
      </c>
      <c r="B8" s="173">
        <v>22543</v>
      </c>
      <c r="C8" s="174">
        <v>14515</v>
      </c>
      <c r="D8" s="173">
        <v>6553</v>
      </c>
      <c r="E8" s="173">
        <v>6386</v>
      </c>
      <c r="F8" s="173">
        <v>3894</v>
      </c>
      <c r="G8" s="11"/>
      <c r="J8" s="65"/>
    </row>
    <row r="9" spans="1:13" s="70" customFormat="1" ht="12" customHeight="1" x14ac:dyDescent="0.25">
      <c r="A9" s="167" t="s">
        <v>167</v>
      </c>
      <c r="B9" s="184">
        <f>SUM(B8:B8)</f>
        <v>22543</v>
      </c>
      <c r="C9" s="250">
        <f>SUM(C8:C8)</f>
        <v>14515</v>
      </c>
      <c r="D9" s="184">
        <f>SUM(D8:D8)</f>
        <v>6553</v>
      </c>
      <c r="E9" s="184">
        <f>SUM(E8:E8)</f>
        <v>6386</v>
      </c>
      <c r="F9" s="184">
        <f>SUM(F8:F8)</f>
        <v>3894</v>
      </c>
      <c r="G9" s="68"/>
      <c r="H9" s="129"/>
      <c r="I9" s="64"/>
      <c r="J9" s="69"/>
    </row>
    <row r="10" spans="1:13" s="107" customFormat="1" ht="22.5" x14ac:dyDescent="0.25">
      <c r="A10" s="168" t="s">
        <v>168</v>
      </c>
      <c r="B10" s="175"/>
      <c r="C10" s="176"/>
      <c r="D10" s="175"/>
      <c r="E10" s="175"/>
      <c r="F10" s="175"/>
      <c r="G10" s="106"/>
      <c r="H10" s="134"/>
      <c r="I10" s="108"/>
      <c r="J10" s="109"/>
    </row>
    <row r="11" spans="1:13" ht="12" customHeight="1" x14ac:dyDescent="0.25">
      <c r="A11" s="165" t="s">
        <v>169</v>
      </c>
      <c r="B11" s="171">
        <v>19501</v>
      </c>
      <c r="C11" s="172">
        <v>20481</v>
      </c>
      <c r="D11" s="171">
        <v>3309</v>
      </c>
      <c r="E11" s="171">
        <v>3102</v>
      </c>
      <c r="F11" s="171">
        <v>575</v>
      </c>
      <c r="G11" s="11"/>
      <c r="H11" s="133"/>
      <c r="J11" s="65"/>
    </row>
    <row r="12" spans="1:13" ht="22.5" x14ac:dyDescent="0.25">
      <c r="A12" s="164" t="s">
        <v>170</v>
      </c>
      <c r="B12" s="171">
        <v>3042</v>
      </c>
      <c r="C12" s="172">
        <v>3181</v>
      </c>
      <c r="D12" s="171">
        <v>3244</v>
      </c>
      <c r="E12" s="171">
        <v>3284</v>
      </c>
      <c r="F12" s="171">
        <v>3319</v>
      </c>
      <c r="G12" s="11"/>
      <c r="H12" s="133"/>
      <c r="J12" s="65"/>
    </row>
    <row r="13" spans="1:13" s="70" customFormat="1" ht="12" customHeight="1" x14ac:dyDescent="0.25">
      <c r="A13" s="166" t="s">
        <v>171</v>
      </c>
      <c r="B13" s="185">
        <f>SUM(B11:B12)</f>
        <v>22543</v>
      </c>
      <c r="C13" s="249">
        <f>SUM(C11:C12)</f>
        <v>23662</v>
      </c>
      <c r="D13" s="185">
        <f>SUM(D11:D12)</f>
        <v>6553</v>
      </c>
      <c r="E13" s="185">
        <f>SUM(E11:E12)</f>
        <v>6386</v>
      </c>
      <c r="F13" s="185">
        <f>SUM(F11:F12)</f>
        <v>3894</v>
      </c>
      <c r="G13" s="71"/>
      <c r="H13" s="135"/>
      <c r="I13" s="64"/>
      <c r="J13" s="69"/>
    </row>
    <row r="14" spans="1:13" ht="33.75" x14ac:dyDescent="0.25">
      <c r="A14" s="168" t="s">
        <v>172</v>
      </c>
      <c r="B14" s="169"/>
      <c r="C14" s="172"/>
      <c r="D14" s="169"/>
      <c r="E14" s="169"/>
      <c r="F14" s="169"/>
      <c r="G14"/>
      <c r="H14" s="133"/>
      <c r="I14"/>
      <c r="J14"/>
      <c r="K14"/>
      <c r="L14"/>
      <c r="M14"/>
    </row>
    <row r="15" spans="1:13" ht="12" customHeight="1" x14ac:dyDescent="0.25">
      <c r="A15" s="226" t="s">
        <v>173</v>
      </c>
      <c r="B15" s="169">
        <v>22543</v>
      </c>
      <c r="C15" s="172">
        <v>23662</v>
      </c>
      <c r="D15" s="169">
        <v>6553</v>
      </c>
      <c r="E15" s="169">
        <v>6386</v>
      </c>
      <c r="F15" s="169">
        <v>3894</v>
      </c>
      <c r="G15"/>
      <c r="H15" s="137"/>
      <c r="I15"/>
      <c r="J15"/>
      <c r="K15"/>
      <c r="L15"/>
      <c r="M15"/>
    </row>
    <row r="16" spans="1:13" s="70" customFormat="1" ht="12" customHeight="1" x14ac:dyDescent="0.25">
      <c r="A16" s="261" t="s">
        <v>174</v>
      </c>
      <c r="B16" s="251">
        <f>SUM(B15:B15)</f>
        <v>22543</v>
      </c>
      <c r="C16" s="249">
        <f>SUM(C15:C15)</f>
        <v>23662</v>
      </c>
      <c r="D16" s="251">
        <f>SUM(D15:D15)</f>
        <v>6553</v>
      </c>
      <c r="E16" s="251">
        <f>SUM(E15:E15)</f>
        <v>6386</v>
      </c>
      <c r="F16" s="251">
        <f>SUM(F15:F15)</f>
        <v>3894</v>
      </c>
      <c r="G16"/>
      <c r="H16" s="136"/>
      <c r="I16"/>
      <c r="J16"/>
      <c r="K16"/>
      <c r="L16"/>
      <c r="M16"/>
    </row>
    <row r="17" spans="1:13" ht="22.5" x14ac:dyDescent="0.25">
      <c r="A17" s="305" t="s">
        <v>116</v>
      </c>
      <c r="B17" s="291"/>
      <c r="C17" s="291"/>
      <c r="D17" s="291"/>
      <c r="E17" s="291"/>
      <c r="F17" s="291"/>
      <c r="G17" s="12"/>
      <c r="J17" s="65"/>
    </row>
    <row r="18" spans="1:13" ht="22.5" x14ac:dyDescent="0.25">
      <c r="A18" s="289" t="s">
        <v>175</v>
      </c>
      <c r="B18" s="289"/>
      <c r="C18" s="289"/>
      <c r="D18" s="289"/>
      <c r="E18" s="289"/>
      <c r="F18" s="289"/>
      <c r="G18"/>
      <c r="H18" s="136"/>
      <c r="I18"/>
      <c r="J18"/>
      <c r="K18"/>
      <c r="L18"/>
      <c r="M18"/>
    </row>
    <row r="19" spans="1:13" ht="24.75" customHeight="1" x14ac:dyDescent="0.25">
      <c r="A19" s="290" t="s">
        <v>176</v>
      </c>
      <c r="B19" s="290"/>
      <c r="C19" s="290"/>
      <c r="D19" s="290"/>
      <c r="E19" s="290"/>
      <c r="F19" s="290"/>
      <c r="G19"/>
      <c r="H19" s="136"/>
      <c r="I19"/>
      <c r="J19"/>
      <c r="K19"/>
      <c r="L19"/>
      <c r="M19"/>
    </row>
    <row r="20" spans="1:13" ht="15" x14ac:dyDescent="0.25">
      <c r="A20" s="291"/>
      <c r="B20" s="291"/>
      <c r="C20" s="291"/>
      <c r="D20" s="291"/>
      <c r="E20" s="291"/>
      <c r="F20" s="291"/>
      <c r="G20" s="12"/>
      <c r="H20" s="137"/>
      <c r="J20" s="65"/>
    </row>
    <row r="21" spans="1:13" ht="15" x14ac:dyDescent="0.25">
      <c r="A21" s="291"/>
      <c r="B21" s="291"/>
      <c r="C21" s="291"/>
      <c r="D21" s="291"/>
      <c r="E21" s="291"/>
      <c r="F21" s="291"/>
      <c r="G21" s="12"/>
      <c r="H21" s="137"/>
      <c r="J21" s="65"/>
    </row>
    <row r="22" spans="1:13" ht="15" x14ac:dyDescent="0.25">
      <c r="A22" s="291"/>
      <c r="B22" s="291"/>
      <c r="C22" s="291"/>
      <c r="D22" s="291"/>
      <c r="E22" s="291"/>
      <c r="F22" s="291"/>
      <c r="G22" s="12"/>
      <c r="H22" s="137"/>
      <c r="J22" s="65"/>
    </row>
    <row r="23" spans="1:13" ht="15" x14ac:dyDescent="0.25">
      <c r="A23" s="291"/>
      <c r="B23" s="291"/>
      <c r="C23" s="291"/>
      <c r="D23" s="291"/>
      <c r="E23" s="291"/>
      <c r="F23" s="291"/>
      <c r="G23" s="12"/>
      <c r="H23" s="137"/>
      <c r="J23" s="65"/>
    </row>
    <row r="24" spans="1:13" ht="15" x14ac:dyDescent="0.25">
      <c r="A24" s="291"/>
      <c r="B24" s="291"/>
      <c r="C24" s="291"/>
      <c r="D24" s="291"/>
      <c r="E24" s="291"/>
      <c r="F24" s="291"/>
      <c r="G24" s="12"/>
      <c r="J24" s="65"/>
    </row>
    <row r="25" spans="1:13" ht="15" x14ac:dyDescent="0.25">
      <c r="A25" s="291"/>
      <c r="B25" s="291"/>
      <c r="C25" s="291"/>
      <c r="D25" s="291"/>
      <c r="E25" s="291"/>
      <c r="F25" s="291"/>
      <c r="G25" s="12"/>
      <c r="J25" s="65"/>
    </row>
    <row r="26" spans="1:13" ht="15" x14ac:dyDescent="0.25">
      <c r="A26" s="291"/>
      <c r="B26" s="291"/>
      <c r="C26" s="291"/>
      <c r="D26" s="291"/>
      <c r="E26" s="291"/>
      <c r="F26" s="291"/>
      <c r="G26" s="12"/>
      <c r="J26" s="65"/>
    </row>
    <row r="27" spans="1:13" ht="15" x14ac:dyDescent="0.25">
      <c r="A27" s="291"/>
      <c r="B27" s="291"/>
      <c r="C27" s="291"/>
      <c r="D27" s="291"/>
      <c r="E27" s="291"/>
      <c r="F27" s="291"/>
      <c r="G27" s="12"/>
      <c r="J27" s="65"/>
    </row>
    <row r="28" spans="1:13" ht="12" customHeight="1" x14ac:dyDescent="0.25">
      <c r="A28" s="12"/>
    </row>
    <row r="29" spans="1:13" ht="12" customHeight="1" x14ac:dyDescent="0.25">
      <c r="A29" s="12"/>
    </row>
    <row r="30" spans="1:13" ht="12" customHeight="1" x14ac:dyDescent="0.25">
      <c r="A30" s="12"/>
    </row>
    <row r="31" spans="1:13" ht="12" customHeight="1" x14ac:dyDescent="0.25">
      <c r="A31" s="12"/>
    </row>
    <row r="32" spans="1:13" ht="12" customHeight="1" x14ac:dyDescent="0.25">
      <c r="A32" s="12"/>
    </row>
    <row r="33" spans="1:1" ht="12" customHeight="1" x14ac:dyDescent="0.25">
      <c r="A33" s="12"/>
    </row>
    <row r="34" spans="1:1" ht="12" customHeight="1" x14ac:dyDescent="0.25">
      <c r="A34" s="1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pageSetUpPr fitToPage="1"/>
  </sheetPr>
  <dimension ref="A1:G28"/>
  <sheetViews>
    <sheetView showGridLines="0" topLeftCell="A3" zoomScale="110" zoomScaleNormal="110" zoomScaleSheetLayoutView="100" workbookViewId="0">
      <selection activeCell="O23" sqref="O23"/>
    </sheetView>
  </sheetViews>
  <sheetFormatPr defaultColWidth="9.140625" defaultRowHeight="12.75" x14ac:dyDescent="0.2"/>
  <cols>
    <col min="1" max="1" width="32.7109375" style="46" customWidth="1"/>
    <col min="2" max="4" width="8.7109375" style="46" customWidth="1"/>
    <col min="5" max="5" width="8.7109375" style="72" customWidth="1"/>
    <col min="6" max="6" width="9.140625" style="46" customWidth="1"/>
    <col min="7" max="7" width="9.140625" style="34"/>
    <col min="8" max="16384" width="9.140625" style="46"/>
  </cols>
  <sheetData>
    <row r="1" spans="1:7" s="35" customFormat="1" ht="21" customHeight="1" x14ac:dyDescent="0.2">
      <c r="A1" s="306" t="s">
        <v>177</v>
      </c>
      <c r="E1" s="15"/>
      <c r="G1" s="34"/>
    </row>
    <row r="2" spans="1:7" s="187" customFormat="1" ht="56.25" x14ac:dyDescent="0.25">
      <c r="A2" s="201"/>
      <c r="B2" s="252" t="s">
        <v>178</v>
      </c>
      <c r="C2" s="252" t="s">
        <v>179</v>
      </c>
      <c r="D2" s="252" t="s">
        <v>180</v>
      </c>
      <c r="E2" s="252" t="s">
        <v>181</v>
      </c>
      <c r="F2" s="186"/>
      <c r="G2" s="188"/>
    </row>
    <row r="3" spans="1:7" s="10" customFormat="1" ht="11.25" x14ac:dyDescent="0.2">
      <c r="A3" s="47" t="s">
        <v>182</v>
      </c>
      <c r="B3" s="35"/>
      <c r="C3" s="35"/>
      <c r="D3" s="35"/>
      <c r="E3" s="15"/>
      <c r="G3" s="34"/>
    </row>
    <row r="4" spans="1:7" s="10" customFormat="1" ht="11.25" x14ac:dyDescent="0.2">
      <c r="A4" s="157" t="s">
        <v>183</v>
      </c>
      <c r="B4" s="20">
        <v>0</v>
      </c>
      <c r="C4" s="20">
        <v>36312</v>
      </c>
      <c r="D4" s="20">
        <v>73687</v>
      </c>
      <c r="E4" s="212">
        <f>SUM(B4:D4)</f>
        <v>109999</v>
      </c>
      <c r="G4" s="34"/>
    </row>
    <row r="5" spans="1:7" s="10" customFormat="1" ht="11.25" x14ac:dyDescent="0.2">
      <c r="A5" s="217" t="s">
        <v>184</v>
      </c>
      <c r="B5" s="20">
        <v>52111</v>
      </c>
      <c r="C5" s="20">
        <v>0</v>
      </c>
      <c r="D5" s="20">
        <v>0</v>
      </c>
      <c r="E5" s="212">
        <f>SUM(B5:D5)</f>
        <v>52111</v>
      </c>
      <c r="G5" s="34"/>
    </row>
    <row r="6" spans="1:7" s="10" customFormat="1" ht="22.5" x14ac:dyDescent="0.2">
      <c r="A6" s="157" t="s">
        <v>185</v>
      </c>
      <c r="B6" s="20">
        <v>0</v>
      </c>
      <c r="C6" s="20">
        <v>-25381</v>
      </c>
      <c r="D6" s="20">
        <v>-32877</v>
      </c>
      <c r="E6" s="212">
        <f>SUM(B6:D6)</f>
        <v>-58258</v>
      </c>
      <c r="G6" s="124"/>
    </row>
    <row r="7" spans="1:7" s="10" customFormat="1" ht="22.5" x14ac:dyDescent="0.2">
      <c r="A7" s="198" t="s">
        <v>186</v>
      </c>
      <c r="B7" s="20">
        <v>-15409</v>
      </c>
      <c r="C7" s="20">
        <v>0</v>
      </c>
      <c r="D7" s="20">
        <v>0</v>
      </c>
      <c r="E7" s="212">
        <f>SUM(B7:D7)</f>
        <v>-15409</v>
      </c>
      <c r="G7" s="124"/>
    </row>
    <row r="8" spans="1:7" s="21" customFormat="1" ht="11.25" x14ac:dyDescent="0.2">
      <c r="A8" s="47" t="s">
        <v>187</v>
      </c>
      <c r="B8" s="253">
        <f t="shared" ref="B8:E8" si="0">SUM(B4:B7)</f>
        <v>36702</v>
      </c>
      <c r="C8" s="253">
        <f t="shared" si="0"/>
        <v>10931</v>
      </c>
      <c r="D8" s="253">
        <f t="shared" si="0"/>
        <v>40810</v>
      </c>
      <c r="E8" s="253">
        <f t="shared" si="0"/>
        <v>88443</v>
      </c>
      <c r="G8" s="34"/>
    </row>
    <row r="9" spans="1:7" s="10" customFormat="1" ht="11.25" x14ac:dyDescent="0.2">
      <c r="A9" s="48" t="s">
        <v>188</v>
      </c>
      <c r="B9" s="20"/>
      <c r="C9" s="20"/>
      <c r="D9" s="20"/>
      <c r="E9" s="212"/>
      <c r="G9" s="34"/>
    </row>
    <row r="10" spans="1:7" s="10" customFormat="1" ht="22.5" x14ac:dyDescent="0.2">
      <c r="A10" s="202" t="s">
        <v>189</v>
      </c>
      <c r="B10" s="20"/>
      <c r="C10" s="20"/>
      <c r="D10" s="20"/>
      <c r="E10" s="212"/>
      <c r="G10" s="34"/>
    </row>
    <row r="11" spans="1:7" s="10" customFormat="1" ht="11.25" x14ac:dyDescent="0.2">
      <c r="A11" s="157" t="s">
        <v>190</v>
      </c>
      <c r="B11" s="20">
        <v>0</v>
      </c>
      <c r="C11" s="20">
        <v>0</v>
      </c>
      <c r="D11" s="20">
        <v>20481</v>
      </c>
      <c r="E11" s="212">
        <f>SUM(B11:D11)</f>
        <v>20481</v>
      </c>
      <c r="G11" s="34"/>
    </row>
    <row r="12" spans="1:7" s="10" customFormat="1" ht="22.5" x14ac:dyDescent="0.2">
      <c r="A12" s="157" t="s">
        <v>191</v>
      </c>
      <c r="B12" s="20">
        <v>0</v>
      </c>
      <c r="C12" s="20">
        <v>2961</v>
      </c>
      <c r="D12" s="20">
        <v>220</v>
      </c>
      <c r="E12" s="212">
        <f>SUM(B12:D12)</f>
        <v>3181</v>
      </c>
      <c r="G12" s="34"/>
    </row>
    <row r="13" spans="1:7" s="21" customFormat="1" ht="11.25" x14ac:dyDescent="0.2">
      <c r="A13" s="202" t="s">
        <v>192</v>
      </c>
      <c r="B13" s="228">
        <f>SUM(B11:B12)</f>
        <v>0</v>
      </c>
      <c r="C13" s="228">
        <f>SUM(C11:C12)</f>
        <v>2961</v>
      </c>
      <c r="D13" s="228">
        <f>SUM(D11:D12)</f>
        <v>20701</v>
      </c>
      <c r="E13" s="228">
        <f>SUM(E11:E12)</f>
        <v>23662</v>
      </c>
      <c r="G13" s="124"/>
    </row>
    <row r="14" spans="1:7" s="10" customFormat="1" ht="11.25" x14ac:dyDescent="0.2">
      <c r="A14" s="202" t="s">
        <v>193</v>
      </c>
      <c r="B14" s="228"/>
      <c r="C14" s="228"/>
      <c r="D14" s="228"/>
      <c r="E14" s="228"/>
      <c r="G14" s="34"/>
    </row>
    <row r="15" spans="1:7" s="10" customFormat="1" ht="11.25" x14ac:dyDescent="0.2">
      <c r="A15" s="157" t="s">
        <v>194</v>
      </c>
      <c r="B15" s="20">
        <v>0</v>
      </c>
      <c r="C15" s="20">
        <v>-3940</v>
      </c>
      <c r="D15" s="20">
        <v>-8098</v>
      </c>
      <c r="E15" s="20">
        <f>SUM(B15:D15)</f>
        <v>-12038</v>
      </c>
      <c r="G15" s="124"/>
    </row>
    <row r="16" spans="1:7" s="10" customFormat="1" ht="22.5" x14ac:dyDescent="0.2">
      <c r="A16" s="198" t="s">
        <v>195</v>
      </c>
      <c r="B16" s="20">
        <v>-5871</v>
      </c>
      <c r="C16" s="20">
        <v>0</v>
      </c>
      <c r="D16" s="20">
        <v>0</v>
      </c>
      <c r="E16" s="20">
        <f>SUM(B16:D16)</f>
        <v>-5871</v>
      </c>
      <c r="G16" s="34"/>
    </row>
    <row r="17" spans="1:7" s="21" customFormat="1" ht="11.25" x14ac:dyDescent="0.2">
      <c r="A17" s="202" t="s">
        <v>196</v>
      </c>
      <c r="B17" s="253">
        <f>SUM(B15:B16)</f>
        <v>-5871</v>
      </c>
      <c r="C17" s="253">
        <f>SUM(C15:C16)</f>
        <v>-3940</v>
      </c>
      <c r="D17" s="253">
        <f>SUM(D15:D16)</f>
        <v>-8098</v>
      </c>
      <c r="E17" s="253">
        <f>SUM(E15:E16)</f>
        <v>-17909</v>
      </c>
      <c r="G17" s="34"/>
    </row>
    <row r="18" spans="1:7" s="10" customFormat="1" ht="11.25" x14ac:dyDescent="0.2">
      <c r="A18" s="47" t="s">
        <v>197</v>
      </c>
      <c r="B18" s="20"/>
      <c r="C18" s="20"/>
      <c r="D18" s="20"/>
      <c r="E18" s="212"/>
      <c r="G18" s="34"/>
    </row>
    <row r="19" spans="1:7" s="10" customFormat="1" ht="11.25" x14ac:dyDescent="0.2">
      <c r="A19" s="198" t="s">
        <v>198</v>
      </c>
      <c r="B19" s="20">
        <f>B4+B11+B12</f>
        <v>0</v>
      </c>
      <c r="C19" s="20">
        <f>C4+C11+C12</f>
        <v>39273</v>
      </c>
      <c r="D19" s="20">
        <f>D4+D11+D12</f>
        <v>94388</v>
      </c>
      <c r="E19" s="20">
        <f>SUM(B19:D19)</f>
        <v>133661</v>
      </c>
      <c r="G19" s="34"/>
    </row>
    <row r="20" spans="1:7" s="10" customFormat="1" ht="11.25" x14ac:dyDescent="0.2">
      <c r="A20" s="198" t="s">
        <v>184</v>
      </c>
      <c r="B20" s="20">
        <f>B5</f>
        <v>52111</v>
      </c>
      <c r="C20" s="20">
        <f>C5</f>
        <v>0</v>
      </c>
      <c r="D20" s="20">
        <f>D5</f>
        <v>0</v>
      </c>
      <c r="E20" s="20">
        <f>SUM(B20:D20)</f>
        <v>52111</v>
      </c>
      <c r="G20" s="34"/>
    </row>
    <row r="21" spans="1:7" s="10" customFormat="1" ht="22.5" x14ac:dyDescent="0.2">
      <c r="A21" s="198" t="s">
        <v>185</v>
      </c>
      <c r="B21" s="20">
        <f t="shared" ref="B21:D22" si="1">B6+B15</f>
        <v>0</v>
      </c>
      <c r="C21" s="20">
        <f t="shared" si="1"/>
        <v>-29321</v>
      </c>
      <c r="D21" s="20">
        <f t="shared" si="1"/>
        <v>-40975</v>
      </c>
      <c r="E21" s="20">
        <f>SUM(B21:D21)</f>
        <v>-70296</v>
      </c>
      <c r="G21" s="34"/>
    </row>
    <row r="22" spans="1:7" s="10" customFormat="1" ht="22.5" x14ac:dyDescent="0.2">
      <c r="A22" s="198" t="s">
        <v>186</v>
      </c>
      <c r="B22" s="20">
        <f t="shared" si="1"/>
        <v>-21280</v>
      </c>
      <c r="C22" s="20">
        <f t="shared" si="1"/>
        <v>0</v>
      </c>
      <c r="D22" s="20">
        <f t="shared" si="1"/>
        <v>0</v>
      </c>
      <c r="E22" s="20">
        <f>SUM(B22:D22)</f>
        <v>-21280</v>
      </c>
      <c r="G22" s="128"/>
    </row>
    <row r="23" spans="1:7" s="10" customFormat="1" ht="11.1" customHeight="1" x14ac:dyDescent="0.2">
      <c r="A23" s="234" t="s">
        <v>199</v>
      </c>
      <c r="B23" s="253">
        <f t="shared" ref="B23:D23" si="2">SUM(B19:B22)</f>
        <v>30831</v>
      </c>
      <c r="C23" s="253">
        <f t="shared" si="2"/>
        <v>9952</v>
      </c>
      <c r="D23" s="253">
        <f t="shared" si="2"/>
        <v>53413</v>
      </c>
      <c r="E23" s="253">
        <f>SUM(E19:E22)</f>
        <v>94196</v>
      </c>
      <c r="G23" s="128"/>
    </row>
    <row r="24" spans="1:7" ht="13.5" customHeight="1" x14ac:dyDescent="0.2">
      <c r="A24" s="303" t="s">
        <v>116</v>
      </c>
      <c r="B24" s="288"/>
      <c r="C24" s="288"/>
      <c r="D24" s="288"/>
      <c r="E24" s="288"/>
      <c r="G24" s="128"/>
    </row>
    <row r="25" spans="1:7" ht="33.75" x14ac:dyDescent="0.2">
      <c r="A25" s="280" t="s">
        <v>200</v>
      </c>
      <c r="B25" s="280"/>
      <c r="C25" s="280"/>
      <c r="D25" s="280"/>
      <c r="E25" s="280"/>
      <c r="G25" s="128"/>
    </row>
    <row r="26" spans="1:7" ht="67.5" x14ac:dyDescent="0.2">
      <c r="A26" s="280" t="s">
        <v>201</v>
      </c>
      <c r="B26" s="280"/>
      <c r="C26" s="280"/>
      <c r="D26" s="280"/>
      <c r="E26" s="280"/>
      <c r="G26" s="128"/>
    </row>
    <row r="27" spans="1:7" ht="15.6" customHeight="1" x14ac:dyDescent="0.2">
      <c r="A27" s="292"/>
      <c r="B27" s="292"/>
      <c r="C27" s="292"/>
      <c r="D27" s="292"/>
      <c r="E27" s="292"/>
      <c r="G27" s="128"/>
    </row>
    <row r="28" spans="1:7" ht="15.6" customHeight="1" x14ac:dyDescent="0.2">
      <c r="A28" s="288"/>
      <c r="B28" s="288"/>
      <c r="C28" s="288"/>
      <c r="D28" s="288"/>
      <c r="E28" s="288"/>
      <c r="G28" s="128"/>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FIN33506-1566835604-280636</_dlc_DocId>
    <_dlc_DocIdUrl xmlns="6a7e9632-768a-49bf-85ac-c69233ab2a52">
      <Url>https://financegovau.sharepoint.com/sites/M365_DoF_50033506/_layouts/15/DocIdRedir.aspx?ID=FIN33506-1566835604-280636</Url>
      <Description>FIN33506-1566835604-280636</Description>
    </_dlc_DocIdUrl>
  </documentManagement>
</p:properties>
</file>

<file path=customXml/itemProps1.xml><?xml version="1.0" encoding="utf-8"?>
<ds:datastoreItem xmlns:ds="http://schemas.openxmlformats.org/officeDocument/2006/customXml" ds:itemID="{1E95C53F-6B94-4BE6-93FE-34B72D08A87C}"/>
</file>

<file path=customXml/itemProps2.xml><?xml version="1.0" encoding="utf-8"?>
<ds:datastoreItem xmlns:ds="http://schemas.openxmlformats.org/officeDocument/2006/customXml" ds:itemID="{AF54C4A8-199C-4096-9146-0ABA8A4F7EBC}"/>
</file>

<file path=customXml/itemProps3.xml><?xml version="1.0" encoding="utf-8"?>
<ds:datastoreItem xmlns:ds="http://schemas.openxmlformats.org/officeDocument/2006/customXml" ds:itemID="{79942BA3-E144-4033-8926-29E8E983FBD1}"/>
</file>

<file path=customXml/itemProps4.xml><?xml version="1.0" encoding="utf-8"?>
<ds:datastoreItem xmlns:ds="http://schemas.openxmlformats.org/officeDocument/2006/customXml" ds:itemID="{83D4DBA9-06AC-4158-9462-5EF8617CEF4A}"/>
</file>

<file path=customXml/itemProps5.xml><?xml version="1.0" encoding="utf-8"?>
<ds:datastoreItem xmlns:ds="http://schemas.openxmlformats.org/officeDocument/2006/customXml" ds:itemID="{C298B844-C79C-43B7-826E-36D4E1D07CE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Table 1.1</vt:lpstr>
      <vt:lpstr>Table 1.2</vt:lpstr>
      <vt:lpstr>Table 2.1.1</vt:lpstr>
      <vt:lpstr>Table 3.1</vt:lpstr>
      <vt:lpstr>Table 3.2</vt:lpstr>
      <vt:lpstr>Table 3.3</vt:lpstr>
      <vt:lpstr>Table 3.4</vt:lpstr>
      <vt:lpstr>Table 3.5</vt:lpstr>
      <vt:lpstr>Table 3.6</vt:lpstr>
      <vt:lpstr>Table 3.7</vt:lpstr>
      <vt:lpstr>Table 3.8</vt:lpstr>
      <vt:lpstr>Table 3.9</vt:lpstr>
      <vt:lpstr>'Table 1.1'!Print_Area</vt:lpstr>
      <vt:lpstr>'Table 2.1.1'!Print_Area</vt:lpstr>
      <vt:lpstr>'Table 3.1'!Print_Area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2023-05-09T01:05:51Z</dcterms:created>
  <dcterms:modified xsi:type="dcterms:W3CDTF">2023-05-09T01:06:24Z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SecurityClassification">
    <vt:lpwstr>OFFICIAL</vt:lpwstr>
  </property>
  <property fmtid="{D5CDD505-2E9C-101B-9397-08002B2CF9AE}" pid="4" name="PMHMAC">
    <vt:lpwstr>v=2022.1;a=SHA256;h=33296C382D2C9AD191C0D78069C98CD9C94F044399BAFEEE04201EE80F01A425</vt:lpwstr>
  </property>
  <property fmtid="{D5CDD505-2E9C-101B-9397-08002B2CF9AE}" pid="5" name="PM_Qualifier">
    <vt:lpwstr/>
  </property>
  <property fmtid="{D5CDD505-2E9C-101B-9397-08002B2CF9AE}" pid="6" name="PM_DisplayValueSecClassificationWithQualifier">
    <vt:lpwstr>OFFICIAL</vt:lpwstr>
  </property>
  <property fmtid="{D5CDD505-2E9C-101B-9397-08002B2CF9AE}" pid="7" name="PM_InsertionValue">
    <vt:lpwstr>OFFICIAL</vt:lpwstr>
  </property>
  <property fmtid="{D5CDD505-2E9C-101B-9397-08002B2CF9AE}" pid="8" name="PM_Originator_Hash_SHA1">
    <vt:lpwstr>1E63174609316B4863A6B9F9B5730C3E4C44321F</vt:lpwstr>
  </property>
  <property fmtid="{D5CDD505-2E9C-101B-9397-08002B2CF9AE}" pid="9" name="PM_Originating_FileId">
    <vt:lpwstr>92A4A01110484A9283DBEBB42B1C8EC2</vt:lpwstr>
  </property>
  <property fmtid="{D5CDD505-2E9C-101B-9397-08002B2CF9AE}" pid="10" name="PM_ProtectiveMarkingValue_Footer">
    <vt:lpwstr>OFFICIAL</vt:lpwstr>
  </property>
  <property fmtid="{D5CDD505-2E9C-101B-9397-08002B2CF9AE}" pid="11" name="PM_ProtectiveMarkingValue_Header">
    <vt:lpwstr>OFFICIAL</vt:lpwstr>
  </property>
  <property fmtid="{D5CDD505-2E9C-101B-9397-08002B2CF9AE}" pid="12" name="PM_OriginationTimeStamp">
    <vt:lpwstr>2023-02-17T05:13:31Z</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v=2022.2;d=gov.au;g=46DD6D7C-8107-577B-BC6E-F348953B2E44</vt:lpwstr>
  </property>
  <property fmtid="{D5CDD505-2E9C-101B-9397-08002B2CF9AE}" pid="20" name="PM_Hash_Version">
    <vt:lpwstr>2022.1</vt:lpwstr>
  </property>
  <property fmtid="{D5CDD505-2E9C-101B-9397-08002B2CF9AE}" pid="21" name="PM_Hash_Salt_Prev">
    <vt:lpwstr>0712DC615FA5D54BC0AD9245D3798E73</vt:lpwstr>
  </property>
  <property fmtid="{D5CDD505-2E9C-101B-9397-08002B2CF9AE}" pid="22" name="PM_Hash_Salt">
    <vt:lpwstr>EA8A4A24CDF344C4E051FEA8B6184F0F</vt:lpwstr>
  </property>
  <property fmtid="{D5CDD505-2E9C-101B-9397-08002B2CF9AE}" pid="23" name="PM_PrintOutPlacement_XLS">
    <vt:lpwstr/>
  </property>
  <property fmtid="{D5CDD505-2E9C-101B-9397-08002B2CF9AE}" pid="24" name="PM_Hash_SHA1">
    <vt:lpwstr>A430389B6C469B45F4BB10DC44AAD6AA9447DEDB</vt:lpwstr>
  </property>
  <property fmtid="{D5CDD505-2E9C-101B-9397-08002B2CF9AE}" pid="25" name="MSIP_Label_87d6481e-ccdd-4ab6-8b26-05a0df5699e7_SetDate">
    <vt:lpwstr>2023-02-17T05:13:31Z</vt:lpwstr>
  </property>
  <property fmtid="{D5CDD505-2E9C-101B-9397-08002B2CF9AE}" pid="26" name="PM_OriginatorUserAccountName_SHA256">
    <vt:lpwstr>C1DF66BB13BF9E452ACBAA90D2D7760914A1A56A50B157A118BA8C5A4EED361B</vt:lpwstr>
  </property>
  <property fmtid="{D5CDD505-2E9C-101B-9397-08002B2CF9AE}" pid="27" name="PM_OriginatorDomainName_SHA256">
    <vt:lpwstr>325440F6CA31C4C3BCE4433552DC42928CAAD3E2731ABE35FDE729ECEB763AF0</vt:lpwstr>
  </property>
  <property fmtid="{D5CDD505-2E9C-101B-9397-08002B2CF9AE}" pid="28" name="MSIP_Label_87d6481e-ccdd-4ab6-8b26-05a0df5699e7_Method">
    <vt:lpwstr>Privileged</vt:lpwstr>
  </property>
  <property fmtid="{D5CDD505-2E9C-101B-9397-08002B2CF9AE}" pid="29" name="PM_SecurityClassification_Prev">
    <vt:lpwstr>OFFICIAL</vt:lpwstr>
  </property>
  <property fmtid="{D5CDD505-2E9C-101B-9397-08002B2CF9AE}" pid="30" name="PM_Qualifier_Prev">
    <vt:lpwstr/>
  </property>
  <property fmtid="{D5CDD505-2E9C-101B-9397-08002B2CF9AE}" pid="31" name="MSIP_Label_87d6481e-ccdd-4ab6-8b26-05a0df5699e7_Name">
    <vt:lpwstr>OFFICIAL</vt:lpwstr>
  </property>
  <property fmtid="{D5CDD505-2E9C-101B-9397-08002B2CF9AE}" pid="32" name="MSIP_Label_87d6481e-ccdd-4ab6-8b26-05a0df5699e7_SiteId">
    <vt:lpwstr>08954cee-4782-4ff6-9ad5-1997dccef4b0</vt:lpwstr>
  </property>
  <property fmtid="{D5CDD505-2E9C-101B-9397-08002B2CF9AE}" pid="33" name="MSIP_Label_87d6481e-ccdd-4ab6-8b26-05a0df5699e7_Enabled">
    <vt:lpwstr>true</vt:lpwstr>
  </property>
  <property fmtid="{D5CDD505-2E9C-101B-9397-08002B2CF9AE}" pid="34" name="MSIP_Label_87d6481e-ccdd-4ab6-8b26-05a0df5699e7_ContentBits">
    <vt:lpwstr>0</vt:lpwstr>
  </property>
  <property fmtid="{D5CDD505-2E9C-101B-9397-08002B2CF9AE}" pid="35" name="MSIP_Label_87d6481e-ccdd-4ab6-8b26-05a0df5699e7_ActionId">
    <vt:lpwstr>8109dc01570343798858a8b63d791178</vt:lpwstr>
  </property>
  <property fmtid="{D5CDD505-2E9C-101B-9397-08002B2CF9AE}" pid="36" name="PM_Caveats_Count">
    <vt:lpwstr>0</vt:lpwstr>
  </property>
  <property fmtid="{D5CDD505-2E9C-101B-9397-08002B2CF9AE}" pid="37" name="ContentTypeId">
    <vt:lpwstr>0x010100B7B479F47583304BA8B631462CC772D7008F7CFF9272C47D4280006CCC81AF3990</vt:lpwstr>
  </property>
  <property fmtid="{D5CDD505-2E9C-101B-9397-08002B2CF9AE}" pid="38" name="TaxKeyword">
    <vt:lpwstr>34;#[SEC=OFFICIAL]|07351cc0-de73-4913-be2f-56f124cbf8bb</vt:lpwstr>
  </property>
  <property fmtid="{D5CDD505-2E9C-101B-9397-08002B2CF9AE}" pid="39" name="_dlc_DocIdItemGuid">
    <vt:lpwstr>b6252539-0369-4e92-a440-1af32854984b</vt:lpwstr>
  </property>
  <property fmtid="{D5CDD505-2E9C-101B-9397-08002B2CF9AE}" pid="40" name="About Entity">
    <vt:i4>1</vt:i4>
  </property>
  <property fmtid="{D5CDD505-2E9C-101B-9397-08002B2CF9AE}" pid="41" name="Initiating Entity">
    <vt:i4>1</vt:i4>
  </property>
  <property fmtid="{D5CDD505-2E9C-101B-9397-08002B2CF9AE}" pid="42" name="Organisation Unit">
    <vt:i4>2</vt:i4>
  </property>
</Properties>
</file>