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filterPrivacy="1" defaultThemeVersion="124226"/>
  <xr:revisionPtr revIDLastSave="0" documentId="13_ncr:1_{19C7CC96-13FF-4108-A9D3-1B07D9769DAD}" xr6:coauthVersionLast="36" xr6:coauthVersionMax="36" xr10:uidLastSave="{00000000-0000-0000-0000-000000000000}"/>
  <bookViews>
    <workbookView xWindow="0" yWindow="0" windowWidth="20160" windowHeight="8700" tabRatio="882" xr2:uid="{00000000-000D-0000-FFFF-FFFF00000000}"/>
  </bookViews>
  <sheets>
    <sheet name="Table 1.1" sheetId="64" r:id="rId1"/>
    <sheet name="Table 1.2" sheetId="65" r:id="rId2"/>
    <sheet name="Table 2.1.1" sheetId="6" r:id="rId3"/>
    <sheet name="Table 3.1"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_xlnm.Print_Area" localSheetId="0">'Table 1.1'!$A$1:$C$27</definedName>
    <definedName name="_xlnm.Print_Area" localSheetId="1">'Table 1.2'!#REF!</definedName>
    <definedName name="_xlnm.Print_Area" localSheetId="2">'Table 2.1.1'!$A$1:$F$16</definedName>
    <definedName name="_xlnm.Print_Area" localSheetId="3">'Table 3.1'!$A$1:$F$37</definedName>
    <definedName name="_xlnm.Print_Area" localSheetId="4">'Table 3.2'!$A$1:$F$47</definedName>
    <definedName name="_xlnm.Print_Area" localSheetId="5">'Table 3.3'!$A$1:$E$18</definedName>
    <definedName name="_xlnm.Print_Area" localSheetId="6">'Table 3.4'!$A$1:$F$34</definedName>
    <definedName name="_xlnm.Print_Area" localSheetId="7">'Table 3.5'!$A$1:$F$19</definedName>
    <definedName name="_xlnm.Print_Area" localSheetId="8">'Table 3.6'!$A$1:$P$51</definedName>
    <definedName name="_xlnm.Print_Area" localSheetId="9">'Table 3.7'!$A$1:$N$18</definedName>
    <definedName name="_xlnm.Print_Area" localSheetId="10">'Table 3.8'!$A$1:$F$12</definedName>
    <definedName name="_xlnm.Print_Area" localSheetId="11">'Table 3.9'!$A$1:$F$11</definedName>
    <definedName name="Z_02EC4555_5648_4529_98EC_3FB6B89B867F_.wvu.PrintArea" localSheetId="3" hidden="1">'Table 3.1'!$A$1:$F$39</definedName>
    <definedName name="Z_02EC4555_5648_4529_98EC_3FB6B89B867F_.wvu.PrintArea" localSheetId="4" hidden="1">'Table 3.2'!$A$1:$F$46</definedName>
    <definedName name="Z_02EC4555_5648_4529_98EC_3FB6B89B867F_.wvu.PrintArea" localSheetId="5" hidden="1">'Table 3.3'!$A$1:$E$16</definedName>
    <definedName name="Z_02EC4555_5648_4529_98EC_3FB6B89B867F_.wvu.PrintArea" localSheetId="6" hidden="1">'Table 3.4'!$A$1:$F$21</definedName>
    <definedName name="Z_02EC4555_5648_4529_98EC_3FB6B89B867F_.wvu.PrintArea" localSheetId="7" hidden="1">'Table 3.5'!$A$1:$F$27</definedName>
    <definedName name="Z_02EC4555_5648_4529_98EC_3FB6B89B867F_.wvu.PrintArea" localSheetId="9" hidden="1">'Table 3.7'!$A$1:$F$19</definedName>
    <definedName name="Z_02EC4555_5648_4529_98EC_3FB6B89B867F_.wvu.PrintArea" localSheetId="10" hidden="1">'Table 3.8'!$A$1:$F$12</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3.1'!$A$1:$F$39</definedName>
    <definedName name="Z_BF96F35B_CE86_4EAA_BC56_620191C156ED_.wvu.PrintArea" localSheetId="4" hidden="1">'Table 3.2'!$A$1:$F$46</definedName>
    <definedName name="Z_BF96F35B_CE86_4EAA_BC56_620191C156ED_.wvu.PrintArea" localSheetId="5" hidden="1">'Table 3.3'!$A$1:$E$16</definedName>
    <definedName name="Z_BF96F35B_CE86_4EAA_BC56_620191C156ED_.wvu.PrintArea" localSheetId="6" hidden="1">'Table 3.4'!$A$1:$F$21</definedName>
    <definedName name="Z_BF96F35B_CE86_4EAA_BC56_620191C156ED_.wvu.PrintArea" localSheetId="7" hidden="1">'Table 3.5'!$A$1:$F$27</definedName>
    <definedName name="Z_BF96F35B_CE86_4EAA_BC56_620191C156ED_.wvu.PrintArea" localSheetId="9" hidden="1">'Table 3.7'!$A$1:$F$19</definedName>
    <definedName name="Z_BF96F35B_CE86_4EAA_BC56_620191C156ED_.wvu.PrintArea" localSheetId="10" hidden="1">'Table 3.8'!$A$1:$F$12</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3.1'!$A$1:$F$39</definedName>
    <definedName name="Z_F0126648_A843_4414_99F0_D623F0487F49_.wvu.PrintArea" localSheetId="4" hidden="1">'Table 3.2'!$A$1:$F$46</definedName>
    <definedName name="Z_F0126648_A843_4414_99F0_D623F0487F49_.wvu.PrintArea" localSheetId="5" hidden="1">'Table 3.3'!$A$1:$E$16</definedName>
    <definedName name="Z_F0126648_A843_4414_99F0_D623F0487F49_.wvu.PrintArea" localSheetId="6" hidden="1">'Table 3.4'!$A$1:$F$21</definedName>
    <definedName name="Z_F0126648_A843_4414_99F0_D623F0487F49_.wvu.PrintArea" localSheetId="7" hidden="1">'Table 3.5'!$A$1:$F$27</definedName>
    <definedName name="Z_F0126648_A843_4414_99F0_D623F0487F49_.wvu.PrintArea" localSheetId="9" hidden="1">'Table 3.7'!$A$1:$F$19</definedName>
    <definedName name="Z_F0126648_A843_4414_99F0_D623F0487F49_.wvu.PrintArea" localSheetId="10" hidden="1">'Table 3.8'!$A$1:$F$12</definedName>
  </definedNames>
  <calcPr calcId="191029"/>
</workbook>
</file>

<file path=xl/calcChain.xml><?xml version="1.0" encoding="utf-8"?>
<calcChain xmlns="http://schemas.openxmlformats.org/spreadsheetml/2006/main">
  <c r="D10" i="58" l="1"/>
  <c r="C10" i="58"/>
  <c r="F10" i="58"/>
  <c r="E10" i="58"/>
  <c r="B10" i="58" l="1"/>
  <c r="D23" i="54"/>
  <c r="C23" i="54"/>
  <c r="B23" i="54" l="1"/>
  <c r="E5" i="54"/>
  <c r="B22" i="54"/>
  <c r="D22" i="54"/>
  <c r="C22" i="54"/>
  <c r="C16" i="64"/>
  <c r="B16" i="64"/>
  <c r="D8" i="50" l="1"/>
  <c r="C8" i="50"/>
  <c r="B8" i="50"/>
  <c r="D5" i="50"/>
  <c r="C5" i="50"/>
  <c r="B5" i="50"/>
  <c r="F25" i="48" l="1"/>
  <c r="E25" i="48"/>
  <c r="D25" i="48"/>
  <c r="C25" i="48"/>
  <c r="B25" i="48"/>
  <c r="D25" i="54" l="1"/>
  <c r="C25" i="54"/>
  <c r="B25" i="54"/>
  <c r="D24" i="54"/>
  <c r="C24" i="54"/>
  <c r="B24" i="54"/>
  <c r="E16" i="54"/>
  <c r="D17" i="54"/>
  <c r="C17" i="54"/>
  <c r="B17" i="54"/>
  <c r="E7" i="54"/>
  <c r="D8" i="54"/>
  <c r="C8" i="54"/>
  <c r="B8" i="54"/>
  <c r="F13" i="53"/>
  <c r="E13" i="53"/>
  <c r="D13" i="53"/>
  <c r="C13" i="53"/>
  <c r="B13" i="53"/>
  <c r="B26" i="54" l="1"/>
  <c r="C26" i="54"/>
  <c r="D26" i="54"/>
  <c r="E25" i="54"/>
  <c r="E22" i="54"/>
  <c r="E23" i="54"/>
  <c r="E15" i="54" l="1"/>
  <c r="E11" i="54"/>
  <c r="E12" i="54"/>
  <c r="E6" i="54"/>
  <c r="E4" i="54"/>
  <c r="B6" i="53"/>
  <c r="E10" i="6"/>
  <c r="E11" i="6" s="1"/>
  <c r="B10" i="6"/>
  <c r="B11" i="6" s="1"/>
  <c r="B12" i="64"/>
  <c r="B13" i="64" s="1"/>
  <c r="C12" i="64"/>
  <c r="C13" i="64" s="1"/>
  <c r="F10" i="6"/>
  <c r="F11" i="6" s="1"/>
  <c r="D10" i="6"/>
  <c r="D11" i="6" s="1"/>
  <c r="C10" i="6"/>
  <c r="C11" i="6" s="1"/>
  <c r="F28" i="51"/>
  <c r="E28" i="51"/>
  <c r="D28" i="51"/>
  <c r="C28" i="51"/>
  <c r="C25" i="51"/>
  <c r="B28" i="51"/>
  <c r="F25" i="51"/>
  <c r="E25" i="51"/>
  <c r="D25" i="51"/>
  <c r="B25" i="51"/>
  <c r="D33" i="48"/>
  <c r="D34" i="48" s="1"/>
  <c r="E33" i="48"/>
  <c r="E34" i="48" s="1"/>
  <c r="F33" i="48"/>
  <c r="F34" i="48" s="1"/>
  <c r="D13" i="54"/>
  <c r="C13" i="54"/>
  <c r="B13" i="54"/>
  <c r="F16" i="53"/>
  <c r="E16" i="53"/>
  <c r="D16" i="53"/>
  <c r="C16" i="53"/>
  <c r="B16" i="53"/>
  <c r="F9" i="53"/>
  <c r="E9" i="53"/>
  <c r="D9" i="53"/>
  <c r="C9" i="53"/>
  <c r="B9" i="53"/>
  <c r="F6" i="53"/>
  <c r="E6" i="53"/>
  <c r="D6" i="53"/>
  <c r="F20" i="51"/>
  <c r="F21" i="51" s="1"/>
  <c r="E20" i="51"/>
  <c r="E21" i="51" s="1"/>
  <c r="D20" i="51"/>
  <c r="D21" i="51" s="1"/>
  <c r="C20" i="51"/>
  <c r="C21" i="51" s="1"/>
  <c r="B20" i="51"/>
  <c r="B21" i="51" s="1"/>
  <c r="F15" i="51"/>
  <c r="E15" i="51"/>
  <c r="D15" i="51"/>
  <c r="C15" i="51"/>
  <c r="B15" i="51"/>
  <c r="F9" i="51"/>
  <c r="E9" i="51"/>
  <c r="D9" i="51"/>
  <c r="C9" i="51"/>
  <c r="B9" i="51"/>
  <c r="D15" i="50"/>
  <c r="D16" i="50" s="1"/>
  <c r="D17" i="50" s="1"/>
  <c r="C15" i="50"/>
  <c r="C16" i="50" s="1"/>
  <c r="C17" i="50" s="1"/>
  <c r="B15" i="50"/>
  <c r="B16" i="50" s="1"/>
  <c r="B17" i="50" s="1"/>
  <c r="E14" i="50"/>
  <c r="E13" i="50"/>
  <c r="E10" i="50"/>
  <c r="E7" i="50"/>
  <c r="E4" i="50"/>
  <c r="F22" i="48"/>
  <c r="E22" i="48"/>
  <c r="D22" i="48"/>
  <c r="C22" i="48"/>
  <c r="B22" i="48"/>
  <c r="F19" i="48"/>
  <c r="F26" i="48" s="1"/>
  <c r="E19" i="48"/>
  <c r="D19" i="48"/>
  <c r="C19" i="48"/>
  <c r="B19" i="48"/>
  <c r="F13" i="48"/>
  <c r="E13" i="48"/>
  <c r="E7" i="48"/>
  <c r="D13" i="48"/>
  <c r="C13" i="48"/>
  <c r="C7" i="48"/>
  <c r="B13" i="48"/>
  <c r="F7" i="48"/>
  <c r="D7" i="48"/>
  <c r="B7" i="48"/>
  <c r="F24" i="45"/>
  <c r="E24" i="45"/>
  <c r="D24" i="45"/>
  <c r="C24" i="45"/>
  <c r="B24" i="45"/>
  <c r="F17" i="45"/>
  <c r="E17" i="45"/>
  <c r="E14" i="45"/>
  <c r="E9" i="45"/>
  <c r="D17" i="45"/>
  <c r="C17" i="45"/>
  <c r="B17" i="45"/>
  <c r="F14" i="45"/>
  <c r="D14" i="45"/>
  <c r="C14" i="45"/>
  <c r="B14" i="45"/>
  <c r="F9" i="45"/>
  <c r="D9" i="45"/>
  <c r="C9" i="45"/>
  <c r="B9" i="45"/>
  <c r="C6" i="53"/>
  <c r="B26" i="48" l="1"/>
  <c r="D26" i="48"/>
  <c r="C17" i="64"/>
  <c r="B17" i="64"/>
  <c r="E16" i="51"/>
  <c r="C16" i="51"/>
  <c r="E15" i="50"/>
  <c r="E5" i="50"/>
  <c r="C26" i="48"/>
  <c r="B14" i="48"/>
  <c r="E26" i="48"/>
  <c r="C14" i="48"/>
  <c r="F14" i="48"/>
  <c r="E14" i="48"/>
  <c r="D14" i="48"/>
  <c r="E29" i="51"/>
  <c r="B29" i="51"/>
  <c r="C18" i="45"/>
  <c r="C19" i="45" s="1"/>
  <c r="C21" i="45" s="1"/>
  <c r="C25" i="45" s="1"/>
  <c r="C26" i="45" s="1"/>
  <c r="C30" i="45" s="1"/>
  <c r="C34" i="45" s="1"/>
  <c r="E18" i="45"/>
  <c r="E19" i="45" s="1"/>
  <c r="E21" i="45" s="1"/>
  <c r="E25" i="45" s="1"/>
  <c r="E26" i="45" s="1"/>
  <c r="E30" i="45" s="1"/>
  <c r="E34" i="45" s="1"/>
  <c r="B18" i="45"/>
  <c r="B19" i="45" s="1"/>
  <c r="B21" i="45" s="1"/>
  <c r="B25" i="45" s="1"/>
  <c r="B26" i="45" s="1"/>
  <c r="B30" i="45" s="1"/>
  <c r="B34" i="45" s="1"/>
  <c r="E8" i="50"/>
  <c r="D16" i="51"/>
  <c r="F16" i="51"/>
  <c r="D18" i="45"/>
  <c r="D19" i="45" s="1"/>
  <c r="D21" i="45" s="1"/>
  <c r="D25" i="45" s="1"/>
  <c r="D26" i="45" s="1"/>
  <c r="D30" i="45" s="1"/>
  <c r="D34" i="45" s="1"/>
  <c r="F18" i="45"/>
  <c r="F19" i="45" s="1"/>
  <c r="F21" i="45" s="1"/>
  <c r="F25" i="45" s="1"/>
  <c r="F26" i="45" s="1"/>
  <c r="F30" i="45" s="1"/>
  <c r="F34" i="45" s="1"/>
  <c r="C33" i="48"/>
  <c r="C34" i="48" s="1"/>
  <c r="B33" i="48"/>
  <c r="B34" i="48" s="1"/>
  <c r="E24" i="54"/>
  <c r="E26" i="54" s="1"/>
  <c r="E8" i="54"/>
  <c r="C29" i="51"/>
  <c r="B16" i="51"/>
  <c r="D29" i="51"/>
  <c r="F29" i="51"/>
  <c r="E17" i="54"/>
  <c r="E13" i="54"/>
  <c r="C30" i="51" l="1"/>
  <c r="C32" i="51" s="1"/>
  <c r="D30" i="51"/>
  <c r="D32" i="51" s="1"/>
  <c r="E30" i="51"/>
  <c r="E32" i="51" s="1"/>
  <c r="E16" i="50"/>
  <c r="F27" i="48"/>
  <c r="B27" i="48"/>
  <c r="D27" i="48"/>
  <c r="F30" i="51"/>
  <c r="F32" i="51" s="1"/>
  <c r="C27" i="48"/>
  <c r="E17" i="50"/>
  <c r="E27" i="48"/>
  <c r="B30" i="51"/>
  <c r="B32" i="51" s="1"/>
  <c r="C7" i="58" l="1"/>
  <c r="D7" i="58" l="1"/>
  <c r="C11" i="58"/>
  <c r="C12" i="58" s="1"/>
  <c r="D11" i="58"/>
  <c r="D12" i="58" s="1"/>
  <c r="E7" i="58"/>
  <c r="B7" i="58"/>
  <c r="F7" i="58"/>
  <c r="F11" i="58" l="1"/>
  <c r="F12" i="58" s="1"/>
  <c r="B11" i="58"/>
  <c r="B12" i="58" s="1"/>
  <c r="E11" i="58"/>
  <c r="E12" i="58" s="1"/>
  <c r="F11" i="55" l="1"/>
  <c r="E11" i="55"/>
  <c r="B11" i="55"/>
  <c r="C11" i="55" l="1"/>
  <c r="D11" i="55"/>
  <c r="F16" i="58" l="1"/>
  <c r="E16" i="58"/>
  <c r="D16" i="58"/>
  <c r="C16" i="58"/>
  <c r="B16" i="58"/>
  <c r="C5" i="55"/>
  <c r="D5" i="55" l="1"/>
  <c r="E5" i="55"/>
  <c r="B5" i="55"/>
  <c r="F5" i="55"/>
  <c r="F6" i="56" l="1"/>
  <c r="F7" i="56" s="1"/>
  <c r="F8" i="56" s="1"/>
  <c r="E6" i="56"/>
  <c r="E7" i="56" s="1"/>
  <c r="E8" i="56" s="1"/>
  <c r="D6" i="56"/>
  <c r="D7" i="56" s="1"/>
  <c r="D8" i="56" s="1"/>
  <c r="C6" i="56"/>
  <c r="C7" i="56" s="1"/>
  <c r="C8" i="56" s="1"/>
  <c r="B6" i="56"/>
  <c r="B7" i="56" s="1"/>
  <c r="B8" i="56" s="1"/>
  <c r="F14" i="55"/>
  <c r="F15" i="55" s="1"/>
  <c r="F16" i="55" s="1"/>
  <c r="F17" i="55" s="1"/>
  <c r="F18" i="55" s="1"/>
  <c r="E14" i="55"/>
  <c r="E15" i="55" s="1"/>
  <c r="E16" i="55" s="1"/>
  <c r="E17" i="55" s="1"/>
  <c r="E18" i="55" s="1"/>
  <c r="D14" i="55"/>
  <c r="D15" i="55" s="1"/>
  <c r="D16" i="55" s="1"/>
  <c r="D17" i="55" s="1"/>
  <c r="D18" i="55" s="1"/>
  <c r="C14" i="55"/>
  <c r="C15" i="55" s="1"/>
  <c r="C16" i="55" s="1"/>
  <c r="C17" i="55" s="1"/>
  <c r="C18" i="55" s="1"/>
  <c r="B14" i="55"/>
  <c r="B15" i="55" s="1"/>
  <c r="B16" i="55" s="1"/>
  <c r="B17" i="55" s="1"/>
  <c r="B18" i="55" s="1"/>
  <c r="F19" i="58" l="1"/>
  <c r="F20" i="58" s="1"/>
  <c r="C19" i="58"/>
  <c r="C20" i="58" s="1"/>
  <c r="D19" i="58"/>
  <c r="D20" i="58" s="1"/>
  <c r="E19" i="58"/>
  <c r="E20" i="58" s="1"/>
  <c r="B19" i="58"/>
  <c r="B20" i="58" s="1"/>
  <c r="D11" i="65" l="1"/>
  <c r="C11" i="65" l="1"/>
  <c r="G11" i="65"/>
</calcChain>
</file>

<file path=xl/sharedStrings.xml><?xml version="1.0" encoding="utf-8"?>
<sst xmlns="http://schemas.openxmlformats.org/spreadsheetml/2006/main" count="334" uniqueCount="245">
  <si>
    <t>Format tip:  do not increase the width of the table as it has been sized to fit B5 margins</t>
  </si>
  <si>
    <t xml:space="preserve">Other </t>
  </si>
  <si>
    <t>Appropriations</t>
  </si>
  <si>
    <t>Revenue from Government</t>
  </si>
  <si>
    <t>Other</t>
  </si>
  <si>
    <t>EXPENSES</t>
  </si>
  <si>
    <t>Employee benefits</t>
  </si>
  <si>
    <t>Write-down and impairment of assets</t>
  </si>
  <si>
    <t>Finance costs</t>
  </si>
  <si>
    <t>Total expenses</t>
  </si>
  <si>
    <t xml:space="preserve">LESS: </t>
  </si>
  <si>
    <t>OWN-SOURCE INCOME</t>
  </si>
  <si>
    <t>Fees and fines</t>
  </si>
  <si>
    <t>Gains</t>
  </si>
  <si>
    <t>Total gains</t>
  </si>
  <si>
    <t>Total own-source income</t>
  </si>
  <si>
    <t>OTHER COMPREHENSIVE INCOME</t>
  </si>
  <si>
    <t xml:space="preserve">Total other comprehensive income </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</si>
  <si>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</si>
  <si>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</si>
  <si>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</si>
  <si>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</si>
  <si>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</si>
  <si>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</si>
  <si>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</si>
  <si>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</si>
  <si>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</si>
  <si>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</si>
  <si>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</si>
  <si>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</si>
  <si>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</si>
  <si>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</si>
  <si>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</si>
  <si>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</si>
  <si>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</si>
  <si>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</si>
  <si>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</si>
  <si>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</si>
  <si>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</si>
  <si>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</si>
  <si>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</si>
  <si>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</si>
  <si>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</si>
  <si>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</si>
  <si>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</si>
  <si>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</si>
  <si>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</si>
  <si>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</si>
  <si>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</si>
  <si>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</si>
  <si>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</si>
  <si>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</si>
  <si>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</si>
  <si>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</si>
  <si>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</si>
  <si>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</si>
  <si>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</si>
  <si>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</si>
  <si>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</si>
  <si>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</si>
  <si>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Taxation receivables</t>
  </si>
  <si>
    <t>Net GST received</t>
  </si>
  <si>
    <t>Net GST paid</t>
  </si>
  <si>
    <t>Trade and other receivables</t>
  </si>
  <si>
    <t>Total new capital appropriations</t>
  </si>
  <si>
    <t>Total purchases</t>
  </si>
  <si>
    <t>Comprehensive income</t>
  </si>
  <si>
    <t>Employee provisions</t>
  </si>
  <si>
    <t>Total additions</t>
  </si>
  <si>
    <t>Taxation revenue</t>
  </si>
  <si>
    <t>Total taxation revenue</t>
  </si>
  <si>
    <t>Non-taxation revenue</t>
  </si>
  <si>
    <t>Total non-taxation revenue</t>
  </si>
  <si>
    <t>Contributions by owners</t>
  </si>
  <si>
    <t>Property, plant and equipment</t>
  </si>
  <si>
    <t>Capital budget - Bill 1 (DCB)</t>
  </si>
  <si>
    <t>Equity injections - Bill 2</t>
  </si>
  <si>
    <t>Delete lines if not required</t>
  </si>
  <si>
    <t>Landscape table</t>
  </si>
  <si>
    <t>Own-source revenue</t>
  </si>
  <si>
    <t>Total own-source revenue</t>
  </si>
  <si>
    <r>
      <t xml:space="preserve">Cash </t>
    </r>
    <r>
      <rPr>
        <sz val="8"/>
        <rFont val="Arial"/>
        <family val="2"/>
      </rPr>
      <t>and cash equivalents</t>
    </r>
  </si>
  <si>
    <t>of which:</t>
  </si>
  <si>
    <t>Changes in asset revaluation surplus</t>
  </si>
  <si>
    <t>Other non-financial assets</t>
  </si>
  <si>
    <t>Other payables</t>
  </si>
  <si>
    <t>Other taxes</t>
  </si>
  <si>
    <t>LESS:</t>
  </si>
  <si>
    <t>Net assets/(liabilities)</t>
  </si>
  <si>
    <t>NEW CAPITAL APPROPRIATIONS</t>
  </si>
  <si>
    <t>Provided for:</t>
  </si>
  <si>
    <t>Total other movements</t>
  </si>
  <si>
    <t>Taxes</t>
  </si>
  <si>
    <t>Fines</t>
  </si>
  <si>
    <t>- Appropriations</t>
  </si>
  <si>
    <t>Cash to Official Public Account for:</t>
  </si>
  <si>
    <t>Administered</t>
  </si>
  <si>
    <t>Departmental</t>
  </si>
  <si>
    <t>Departmental expenses</t>
  </si>
  <si>
    <t>Funded by capital appropriations (a)</t>
  </si>
  <si>
    <t>By purchase - appropriation equity (a)</t>
  </si>
  <si>
    <t>Total comprehensive income/(loss)</t>
  </si>
  <si>
    <t xml:space="preserve">ASSETS </t>
  </si>
  <si>
    <t>Total cash used to acquire assets</t>
  </si>
  <si>
    <t>Capital asset additions</t>
  </si>
  <si>
    <t>Total items</t>
  </si>
  <si>
    <t>Note: Impact of net cash appropriation arrangements</t>
  </si>
  <si>
    <t>Average staffing level (number)</t>
  </si>
  <si>
    <t>EQUITY*</t>
  </si>
  <si>
    <t xml:space="preserve">*Equity is the residual interest in assets after the deduction of liabilities. </t>
  </si>
  <si>
    <t>Surplus/(deficit) for the period</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</si>
  <si>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</si>
  <si>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</si>
  <si>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</si>
  <si>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</si>
  <si>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</si>
  <si>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</si>
  <si>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</si>
  <si>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Departmental appropriation</t>
  </si>
  <si>
    <t>Departmental total</t>
  </si>
  <si>
    <t>Total departmental annual appropriations</t>
  </si>
  <si>
    <t>Total departmental resourcing</t>
  </si>
  <si>
    <t>Total equity</t>
  </si>
  <si>
    <t>Equity injection - Appropriation</t>
  </si>
  <si>
    <t xml:space="preserve">Table 3.9: Schedule of budgeted administered cash flows (for the period ended 30 June)  </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</si>
  <si>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</si>
  <si>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</si>
  <si>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</si>
  <si>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</si>
  <si>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</si>
  <si>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</si>
  <si>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</si>
  <si>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</si>
  <si>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</si>
  <si>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</si>
  <si>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</si>
  <si>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</si>
  <si>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</si>
  <si>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</si>
  <si>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</si>
  <si>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</si>
  <si>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</si>
  <si>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</si>
  <si>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</si>
  <si>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</si>
  <si>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</si>
  <si>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</si>
  <si>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</si>
  <si>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RECONCILIATION OF CASH USED
  TO ACQUIRE ASSETS TO ASSET
  MOVEMENT TABLE</t>
  </si>
  <si>
    <t>Computer
software and
intangibles
$'000</t>
  </si>
  <si>
    <t>Accumulated depreciation/
amortisation and impairment</t>
  </si>
  <si>
    <t>Estimated expenditure on new
  or replacement assets</t>
  </si>
  <si>
    <t>Accumulated depreciation/
  amortisation and impairment</t>
  </si>
  <si>
    <t>Total expenses administered on
  behalf of Government</t>
  </si>
  <si>
    <t>Total own-source revenue
  administered on behalf of
  Government</t>
  </si>
  <si>
    <t>Total own-sourced income
  administered on behalf of
  Government</t>
  </si>
  <si>
    <t>Total assets administered on
  behalf of Government</t>
  </si>
  <si>
    <t>Cash and cash equivalents at
  beginning of reporting period</t>
  </si>
  <si>
    <t>- Transfers to other entities 
  (Finance - Whole of
  Government)</t>
  </si>
  <si>
    <t>Cash and cash equivalents at
  end of reporting period</t>
  </si>
  <si>
    <t xml:space="preserve">    Equity injection</t>
  </si>
  <si>
    <t>Other
property,
plant and
equipment
$'000</t>
  </si>
  <si>
    <t>Buildings
$'000</t>
  </si>
  <si>
    <t>Total
$'000</t>
  </si>
  <si>
    <t>By purchase - appropriation
  ordinary annual services (b)</t>
  </si>
  <si>
    <t>Departmental Capital Budget (DCB)</t>
  </si>
  <si>
    <t>Depreciation and amortisation (a)</t>
  </si>
  <si>
    <t>All figures shown above are GST exclusive - these may not match figures in the cash flow statement.</t>
  </si>
  <si>
    <t>s74 External Revenue (a)</t>
  </si>
  <si>
    <r>
      <t xml:space="preserve">(a) Estimated expenses incurred in relation to receipts retained under section 74 of the </t>
    </r>
    <r>
      <rPr>
        <i/>
        <sz val="7.5"/>
        <rFont val="Arial"/>
        <family val="2"/>
      </rPr>
      <t>PGPA Act 2013.</t>
    </r>
  </si>
  <si>
    <t>Total cash to Official Public Account</t>
  </si>
  <si>
    <t>Total cash from Official Public Account</t>
  </si>
  <si>
    <t>Cash from Official Public Account for:</t>
  </si>
  <si>
    <t>(b) Applies leases under AASB 16 Leases.</t>
  </si>
  <si>
    <t>Interest payments on lease liability</t>
  </si>
  <si>
    <t>Principal payments on lease liability</t>
  </si>
  <si>
    <t>Annual appropriations - ordinary annual services (a)</t>
  </si>
  <si>
    <t>Gross book value - ROU assets</t>
  </si>
  <si>
    <t>Depreciation/amortisation on 
 ROU assets</t>
  </si>
  <si>
    <t>Accumulated depreciation/amortisation and impairment - ROU assets</t>
  </si>
  <si>
    <t>Accumulated depreciation/amorisation and impairment - ROU assets</t>
  </si>
  <si>
    <t>2023-24 Forward estimate
$'000</t>
  </si>
  <si>
    <t>2021-22</t>
  </si>
  <si>
    <t>Commentary only: not for inclusion as a footnote in PBS table</t>
  </si>
  <si>
    <t>(b) Includes purchases from current and previous years' Departmental Capital Budgets (DCBs).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</si>
  <si>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</si>
  <si>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</si>
  <si>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</si>
  <si>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</si>
  <si>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</si>
  <si>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</si>
  <si>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</si>
  <si>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</si>
  <si>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</si>
  <si>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</si>
  <si>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</si>
  <si>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</si>
  <si>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(b) 'Appropriation ordinary annual services' refers to funding provided through Appropriation Bill (No.1) 2022-23 for depreciation/amortisation expenses, Departmental Capital Budget or other operational expenses.</t>
  </si>
  <si>
    <t>Net Cash Operating Surplus/ (Deficit)</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</si>
  <si>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</si>
  <si>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</si>
  <si>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</si>
  <si>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</si>
  <si>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(a) Includes both current Bill 2 and prior Act 2/4/6 appropriations.</t>
  </si>
  <si>
    <t>Table 3.8:  Schedule of budgeted assets and liabilities administered on behalf of Government (as at 30 June)</t>
  </si>
  <si>
    <t>Table 3.1:  Comprehensive income statement (showing net cost of services) for the period ended
30 June</t>
  </si>
  <si>
    <t>2022-23 Estimate
$'000</t>
  </si>
  <si>
    <t>Table 1.1: AUSTRAC resource statement - Budget estimates for 2022-23 as at October Budget 2022</t>
  </si>
  <si>
    <t>Total resourcing for AUSTRAC</t>
  </si>
  <si>
    <t xml:space="preserve">    Prior year appropriations available</t>
  </si>
  <si>
    <t xml:space="preserve">    Departmental appropriation (b)</t>
  </si>
  <si>
    <t xml:space="preserve">    Departmental capital budget (d)</t>
  </si>
  <si>
    <t>Annual appropriations - other services - non-operating (e)</t>
  </si>
  <si>
    <t>(b) Excludes departmental capital buget (DCB).</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</si>
  <si>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</si>
  <si>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</si>
  <si>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(e) Appropriation Bill (No. 2) 2022-23.</t>
  </si>
  <si>
    <r>
      <t xml:space="preserve">Outcome 1: </t>
    </r>
    <r>
      <rPr>
        <sz val="8"/>
        <rFont val="Arial"/>
        <family val="2"/>
      </rPr>
      <t>The protection of the financial system from criminal abuse through actionable financial intelligence, risk-based regulation, and collaboration with domestic and international partners.</t>
    </r>
  </si>
  <si>
    <t>Program 1.1: AUSTRAC</t>
  </si>
  <si>
    <t>(b) Expenses not requiring appropriation in the Budget year are made up of depreciation expenses, amortisation expenses, and audit fees.</t>
  </si>
  <si>
    <t xml:space="preserve">Total administered special appropriations </t>
  </si>
  <si>
    <t>Total administered resourcing</t>
  </si>
  <si>
    <t>(a) Appropriation Bill (No. 1) 2022-23 and Supply Act (No.1) 2022-23.</t>
  </si>
  <si>
    <t>(a) 'Appropriation equity' refers to equity injections appropriations provided through Appropriation Bill (No. 2) 2022-23.</t>
  </si>
  <si>
    <t xml:space="preserve">    s74 external revenue (c)</t>
  </si>
  <si>
    <t>Table 2.1.1:  Budgeted expenses for Outcome 1</t>
  </si>
  <si>
    <t>Total expenses for Outcome 1</t>
  </si>
  <si>
    <t>Table 1.2:  Entity October 2022-23 Budget measures</t>
  </si>
  <si>
    <t>Program</t>
  </si>
  <si>
    <t>2021-22
$'000</t>
  </si>
  <si>
    <t>2022-23
$'000</t>
  </si>
  <si>
    <t>2023-24
$'000</t>
  </si>
  <si>
    <t>2024-25
$'000</t>
  </si>
  <si>
    <t>2025-26
$'000</t>
  </si>
  <si>
    <t>Departmental payment</t>
  </si>
  <si>
    <t>Total payment measures</t>
  </si>
  <si>
    <t>Prepared on a Government Finance Statistics (Underlying Cash) basis. Figures displayed as a negative (-) represent a decrease in funds and a positive (+) represent an increase in funds.</t>
  </si>
  <si>
    <t>Measures announced since the March 2022-23 Budget</t>
  </si>
  <si>
    <t>Payment measures</t>
  </si>
  <si>
    <t>An Ambitious and Enduring APS Reform Plan (a)</t>
  </si>
  <si>
    <t>Pacific Security and Engagement Initiatives (b)</t>
  </si>
  <si>
    <t>(a)	The lead entity for the measure An Ambitious and Enduring APS Reform Plan is the Australian Public Service Commission. The full measure description and package details appear in Budget Paper No. 2 under the Prime Minister and Cabinet portfolio.</t>
  </si>
  <si>
    <t xml:space="preserve">(b)	The lead entity for measure Pacific Security and Engagement Initiatives is Department of Foreign Affairs and Trade. The full measure description and </t>
  </si>
  <si>
    <t xml:space="preserve">(c)	The lead entity for measure Pacific Security and Engagement Initiatives is Department of Foreign Affairs and Trade. The full measure description and </t>
  </si>
  <si>
    <t>nfp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</si>
</sst>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0_);&quot;(&quot;#,##0&quot;)&quot;;&quot;-&quot;_)"/>
    <numFmt numFmtId="166" formatCode="_(* #,##0_);_(* \(#,##0\);_(* &quot;(x)&quot;_);_(@_)"/>
  </numFmts>
  <fonts count="3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i/>
      <sz val="7.5"/>
      <name val="Arial"/>
      <family val="2"/>
    </font>
    <font>
      <sz val="8"/>
      <color theme="9" tint="-0.249977111117893"/>
      <name val="Arial"/>
      <family val="2"/>
    </font>
    <font>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8">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2" fillId="0" borderId="0"/>
    <xf numFmtId="0" fontId="2" fillId="0" borderId="0"/>
    <xf numFmtId="0" fontId="9" fillId="0" borderId="0">
      <alignment vertical="center"/>
    </xf>
    <xf numFmtId="0" fontId="9" fillId="0" borderId="0"/>
    <xf numFmtId="0" fontId="2" fillId="0" borderId="0"/>
    <xf numFmtId="0" fontId="18" fillId="0" borderId="0"/>
    <xf numFmtId="0" fontId="2" fillId="0" borderId="0"/>
    <xf numFmtId="0" fontId="2" fillId="0" borderId="0">
      <alignment vertical="center"/>
    </xf>
    <xf numFmtId="0" fontId="25" fillId="0" borderId="0"/>
    <xf numFmtId="0" fontId="2" fillId="0" borderId="0">
      <alignment vertical="center"/>
    </xf>
  </cellStyleXfs>
  <cellXfs count="374">
    <xf numFmtId="0" fontId="0" fillId="0" borderId="0" xfId="0"/>
    <xf numFmtId="165" fontId="8"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20" fillId="0" borderId="0" xfId="5" applyNumberFormat="1" applyFont="1" applyFill="1"/>
    <xf numFmtId="165" fontId="3" fillId="0" borderId="0" xfId="5" applyNumberFormat="1" applyFont="1" applyFill="1"/>
    <xf numFmtId="165" fontId="6" fillId="0" borderId="0" xfId="1" applyNumberFormat="1" applyFont="1" applyBorder="1" applyAlignment="1">
      <alignment vertical="center"/>
    </xf>
    <xf numFmtId="165" fontId="7"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4" fillId="0" borderId="0" xfId="7" applyNumberFormat="1" applyFont="1" applyFill="1" applyBorder="1" applyAlignment="1">
      <alignment horizontal="right" vertical="center"/>
    </xf>
    <xf numFmtId="165" fontId="13" fillId="0" borderId="0" xfId="7"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6" fillId="0" borderId="0" xfId="1" applyNumberFormat="1" applyFont="1" applyFill="1" applyBorder="1" applyAlignment="1">
      <alignment vertical="center"/>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11" fillId="0" borderId="0" xfId="0" applyNumberFormat="1" applyFont="1" applyBorder="1" applyAlignment="1">
      <alignment vertical="center"/>
    </xf>
    <xf numFmtId="165" fontId="11" fillId="0" borderId="0" xfId="0" applyNumberFormat="1" applyFont="1" applyAlignment="1">
      <alignment vertical="center"/>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0" fillId="0" borderId="0" xfId="0" applyNumberFormat="1" applyFill="1"/>
    <xf numFmtId="165" fontId="0" fillId="0" borderId="0" xfId="0" applyNumberFormat="1"/>
    <xf numFmtId="165" fontId="19" fillId="0" borderId="0" xfId="5" applyNumberFormat="1" applyFont="1" applyFill="1"/>
    <xf numFmtId="165" fontId="2" fillId="0" borderId="0" xfId="5" applyNumberFormat="1" applyFont="1" applyFill="1"/>
    <xf numFmtId="165" fontId="20" fillId="0" borderId="0" xfId="5" applyNumberFormat="1" applyFont="1"/>
    <xf numFmtId="165" fontId="4" fillId="0" borderId="0" xfId="5" applyNumberFormat="1" applyFont="1" applyFill="1" applyBorder="1" applyAlignment="1">
      <alignment horizontal="right"/>
    </xf>
    <xf numFmtId="165" fontId="12" fillId="0" borderId="0" xfId="5" applyNumberFormat="1" applyFont="1" applyFill="1" applyAlignment="1"/>
    <xf numFmtId="165" fontId="12" fillId="0" borderId="0" xfId="5" applyNumberFormat="1" applyFont="1"/>
    <xf numFmtId="165" fontId="16" fillId="0" borderId="0" xfId="6" applyNumberFormat="1" applyFont="1"/>
    <xf numFmtId="165" fontId="16" fillId="0" borderId="0" xfId="5" applyNumberFormat="1" applyFont="1" applyFill="1"/>
    <xf numFmtId="165" fontId="24" fillId="0" borderId="0" xfId="5" applyNumberFormat="1" applyFont="1" applyFill="1"/>
    <xf numFmtId="165" fontId="24" fillId="0" borderId="0" xfId="5" applyNumberFormat="1" applyFont="1"/>
    <xf numFmtId="165" fontId="12" fillId="0" borderId="0" xfId="5" applyNumberFormat="1" applyFont="1" applyFill="1"/>
    <xf numFmtId="165" fontId="3" fillId="0" borderId="0" xfId="2" applyNumberFormat="1" applyFont="1" applyFill="1" applyBorder="1"/>
    <xf numFmtId="165" fontId="2" fillId="0" borderId="0" xfId="4" applyNumberFormat="1" applyFill="1"/>
    <xf numFmtId="165" fontId="8" fillId="0" borderId="0" xfId="4" applyNumberFormat="1" applyFont="1" applyFill="1"/>
    <xf numFmtId="165" fontId="7"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15" fillId="0" borderId="0" xfId="9" applyNumberFormat="1" applyFont="1" applyBorder="1" applyAlignment="1">
      <alignment vertical="center"/>
    </xf>
    <xf numFmtId="165" fontId="15" fillId="0" borderId="0" xfId="9" applyNumberFormat="1" applyFont="1" applyAlignment="1">
      <alignment vertical="center"/>
    </xf>
    <xf numFmtId="165" fontId="11" fillId="0" borderId="0" xfId="9" applyNumberFormat="1" applyFont="1" applyBorder="1" applyAlignment="1">
      <alignment vertical="center"/>
    </xf>
    <xf numFmtId="165" fontId="4" fillId="0" borderId="0" xfId="9" applyNumberFormat="1" applyFont="1" applyFill="1" applyBorder="1" applyAlignment="1">
      <alignment horizontal="left" vertical="center" indent="1"/>
    </xf>
    <xf numFmtId="0" fontId="11" fillId="0" borderId="0" xfId="9" applyFont="1" applyAlignment="1">
      <alignment vertical="center"/>
    </xf>
    <xf numFmtId="0" fontId="6" fillId="0" borderId="0" xfId="9" applyFont="1" applyAlignment="1">
      <alignment vertical="center"/>
    </xf>
    <xf numFmtId="0" fontId="15" fillId="0" borderId="0" xfId="9" applyFont="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15" fillId="0" borderId="0" xfId="9" applyNumberFormat="1" applyFont="1" applyFill="1" applyBorder="1" applyAlignment="1">
      <alignment horizontal="left" vertical="center" wrapText="1"/>
    </xf>
    <xf numFmtId="165" fontId="15" fillId="0" borderId="0" xfId="9" applyNumberFormat="1" applyFont="1" applyFill="1" applyBorder="1" applyAlignment="1">
      <alignment vertical="center"/>
    </xf>
    <xf numFmtId="165" fontId="15" fillId="0" borderId="0" xfId="9" applyNumberFormat="1" applyFont="1" applyFill="1" applyBorder="1" applyAlignment="1">
      <alignment horizontal="right" vertical="center"/>
    </xf>
    <xf numFmtId="165" fontId="17" fillId="0" borderId="0" xfId="9" applyNumberFormat="1" applyFont="1" applyAlignment="1">
      <alignment vertical="center"/>
    </xf>
    <xf numFmtId="165" fontId="4" fillId="0" borderId="10" xfId="0" applyNumberFormat="1" applyFont="1" applyFill="1" applyBorder="1" applyAlignment="1">
      <alignment wrapText="1"/>
    </xf>
    <xf numFmtId="165" fontId="11" fillId="0" borderId="8" xfId="0" applyNumberFormat="1" applyFont="1" applyFill="1" applyBorder="1" applyAlignment="1">
      <alignment horizontal="left" vertical="center" wrapText="1"/>
    </xf>
    <xf numFmtId="165" fontId="3" fillId="0" borderId="0" xfId="9" applyNumberFormat="1" applyFont="1" applyFill="1" applyBorder="1" applyAlignment="1">
      <alignment horizontal="left" vertical="top" wrapText="1"/>
    </xf>
    <xf numFmtId="165" fontId="3" fillId="0" borderId="8" xfId="9" applyNumberFormat="1" applyFont="1" applyFill="1" applyBorder="1" applyAlignment="1">
      <alignment horizontal="left" vertical="top" wrapText="1"/>
    </xf>
    <xf numFmtId="165" fontId="11" fillId="0" borderId="4" xfId="9" applyNumberFormat="1" applyFont="1" applyBorder="1" applyAlignment="1">
      <alignment horizontal="left" vertical="center" wrapText="1"/>
    </xf>
    <xf numFmtId="165" fontId="11" fillId="0" borderId="0" xfId="3" applyNumberFormat="1" applyFont="1" applyBorder="1" applyAlignment="1">
      <alignment horizontal="left" vertical="center" wrapText="1"/>
    </xf>
    <xf numFmtId="165" fontId="11" fillId="0" borderId="12"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20" fillId="0" borderId="0" xfId="5" applyNumberFormat="1" applyFont="1" applyFill="1" applyAlignment="1">
      <alignment wrapText="1"/>
    </xf>
    <xf numFmtId="165" fontId="12" fillId="0" borderId="0" xfId="5" applyNumberFormat="1" applyFont="1" applyFill="1" applyAlignment="1">
      <alignment wrapText="1"/>
    </xf>
    <xf numFmtId="165" fontId="2" fillId="0" borderId="0" xfId="5" applyNumberFormat="1" applyFont="1" applyFill="1" applyAlignment="1">
      <alignment wrapText="1"/>
    </xf>
    <xf numFmtId="165" fontId="20" fillId="0" borderId="0" xfId="5" applyNumberFormat="1" applyFont="1" applyAlignment="1">
      <alignment wrapText="1"/>
    </xf>
    <xf numFmtId="165" fontId="17" fillId="0" borderId="0" xfId="9" applyNumberFormat="1" applyFont="1" applyBorder="1" applyAlignment="1">
      <alignment vertical="center"/>
    </xf>
    <xf numFmtId="165" fontId="6" fillId="4" borderId="0" xfId="0" applyNumberFormat="1" applyFont="1" applyFill="1" applyBorder="1" applyAlignment="1">
      <alignment horizontal="left" vertical="top" wrapText="1"/>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7" fillId="0" borderId="0" xfId="0" applyFont="1" applyAlignment="1">
      <alignment horizontal="left"/>
    </xf>
    <xf numFmtId="0" fontId="27" fillId="0" borderId="0" xfId="0" applyFont="1" applyBorder="1" applyAlignment="1">
      <alignment horizontal="left"/>
    </xf>
    <xf numFmtId="165" fontId="28" fillId="0" borderId="0" xfId="9" applyNumberFormat="1" applyFont="1" applyAlignment="1">
      <alignment vertical="center"/>
    </xf>
    <xf numFmtId="165" fontId="26" fillId="0" borderId="0" xfId="9" applyNumberFormat="1" applyFont="1" applyBorder="1" applyAlignment="1">
      <alignment vertical="center"/>
    </xf>
    <xf numFmtId="0" fontId="26" fillId="0" borderId="0" xfId="9" applyFont="1" applyAlignment="1">
      <alignment vertical="center"/>
    </xf>
    <xf numFmtId="165" fontId="26" fillId="0" borderId="0" xfId="7" applyNumberFormat="1" applyFont="1">
      <alignment vertical="center"/>
    </xf>
    <xf numFmtId="0" fontId="26" fillId="4" borderId="0" xfId="0" applyFont="1" applyFill="1"/>
    <xf numFmtId="165" fontId="26" fillId="0" borderId="0" xfId="4" applyNumberFormat="1" applyFont="1" applyAlignment="1">
      <alignment vertical="top"/>
    </xf>
    <xf numFmtId="165" fontId="26" fillId="0" borderId="0" xfId="9" applyNumberFormat="1" applyFont="1" applyAlignment="1">
      <alignment vertical="center"/>
    </xf>
    <xf numFmtId="165" fontId="15" fillId="0" borderId="0" xfId="3" applyNumberFormat="1" applyFont="1" applyBorder="1" applyAlignment="1">
      <alignment horizontal="left" vertical="center" wrapText="1"/>
    </xf>
    <xf numFmtId="165" fontId="26" fillId="0" borderId="0" xfId="4" applyNumberFormat="1" applyFont="1" applyFill="1"/>
    <xf numFmtId="165" fontId="3" fillId="0" borderId="0" xfId="4" applyNumberFormat="1" applyFont="1" applyFill="1" applyAlignment="1">
      <alignment horizontal="left" indent="1"/>
    </xf>
    <xf numFmtId="165" fontId="29" fillId="0" borderId="0" xfId="6" applyNumberFormat="1" applyFont="1"/>
    <xf numFmtId="165" fontId="11" fillId="0" borderId="0" xfId="9" applyNumberFormat="1" applyFont="1" applyBorder="1" applyAlignment="1">
      <alignment horizontal="right" vertical="center"/>
    </xf>
    <xf numFmtId="165" fontId="11" fillId="0" borderId="0" xfId="9" applyNumberFormat="1" applyFont="1" applyAlignment="1">
      <alignment horizontal="right" vertical="center"/>
    </xf>
    <xf numFmtId="165" fontId="30" fillId="0" borderId="0" xfId="5" applyNumberFormat="1" applyFont="1" applyFill="1"/>
    <xf numFmtId="165" fontId="26" fillId="0" borderId="0" xfId="5" applyNumberFormat="1" applyFont="1" applyFill="1"/>
    <xf numFmtId="165" fontId="30" fillId="0" borderId="0" xfId="5" applyNumberFormat="1" applyFont="1" applyFill="1" applyAlignment="1">
      <alignment wrapText="1"/>
    </xf>
    <xf numFmtId="165" fontId="26" fillId="0" borderId="0" xfId="5" applyNumberFormat="1" applyFont="1"/>
    <xf numFmtId="165" fontId="26" fillId="0" borderId="0" xfId="5" applyNumberFormat="1" applyFont="1" applyFill="1" applyAlignment="1">
      <alignment vertical="top"/>
    </xf>
    <xf numFmtId="0" fontId="31" fillId="0" borderId="0" xfId="0" applyFont="1"/>
    <xf numFmtId="0" fontId="26" fillId="0" borderId="0" xfId="0" applyFont="1"/>
    <xf numFmtId="165" fontId="30" fillId="0" borderId="0" xfId="5" applyNumberFormat="1" applyFont="1"/>
    <xf numFmtId="165" fontId="26" fillId="4" borderId="0" xfId="4" applyNumberFormat="1" applyFont="1" applyFill="1"/>
    <xf numFmtId="165" fontId="3" fillId="0" borderId="0" xfId="7" applyNumberFormat="1" applyFont="1" applyBorder="1" applyAlignment="1">
      <alignment horizontal="right" vertical="center" wrapText="1"/>
    </xf>
    <xf numFmtId="0" fontId="6" fillId="4" borderId="0" xfId="0" applyFont="1" applyFill="1"/>
    <xf numFmtId="0" fontId="14"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vertical="top"/>
    </xf>
    <xf numFmtId="0" fontId="14" fillId="4" borderId="0" xfId="0" applyFont="1" applyFill="1" applyAlignment="1">
      <alignment wrapText="1"/>
    </xf>
    <xf numFmtId="0" fontId="15" fillId="4" borderId="0" xfId="0" applyFont="1" applyFill="1" applyAlignment="1">
      <alignment wrapText="1"/>
    </xf>
    <xf numFmtId="0" fontId="11" fillId="4" borderId="0" xfId="0" applyFont="1" applyFill="1" applyAlignment="1">
      <alignment wrapText="1"/>
    </xf>
    <xf numFmtId="0" fontId="11" fillId="4" borderId="14" xfId="0" applyFont="1" applyFill="1" applyBorder="1" applyAlignment="1">
      <alignment wrapText="1"/>
    </xf>
    <xf numFmtId="0" fontId="6" fillId="4" borderId="0" xfId="0" applyFont="1" applyFill="1" applyBorder="1" applyAlignment="1">
      <alignment horizontal="left" wrapText="1"/>
    </xf>
    <xf numFmtId="165" fontId="32" fillId="0" borderId="0" xfId="7" applyNumberFormat="1" applyFont="1">
      <alignment vertical="center"/>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6" fillId="0" borderId="11" xfId="9" applyNumberFormat="1" applyFont="1" applyFill="1" applyBorder="1" applyAlignment="1">
      <alignment horizontal="right" vertical="top" wrapText="1"/>
    </xf>
    <xf numFmtId="165" fontId="15" fillId="0" borderId="0" xfId="9" applyNumberFormat="1" applyFont="1" applyBorder="1" applyAlignment="1">
      <alignment vertical="center" wrapText="1"/>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3" fillId="0" borderId="8" xfId="5" applyNumberFormat="1" applyFont="1" applyFill="1" applyBorder="1" applyAlignment="1">
      <alignment horizontal="lef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165" fontId="26" fillId="0" borderId="0" xfId="4" applyNumberFormat="1" applyFont="1" applyFill="1" applyAlignment="1">
      <alignment vertical="center"/>
    </xf>
    <xf numFmtId="0" fontId="6" fillId="4" borderId="0" xfId="0" applyFont="1" applyFill="1" applyAlignment="1">
      <alignment horizontal="left" wrapText="1"/>
    </xf>
    <xf numFmtId="165" fontId="14" fillId="4" borderId="0" xfId="0" applyNumberFormat="1" applyFont="1" applyFill="1" applyAlignment="1">
      <alignment wrapText="1"/>
    </xf>
    <xf numFmtId="165" fontId="6" fillId="3" borderId="0" xfId="0" applyNumberFormat="1" applyFont="1" applyFill="1" applyAlignment="1">
      <alignment wrapText="1"/>
    </xf>
    <xf numFmtId="165" fontId="14" fillId="4" borderId="0" xfId="0" applyNumberFormat="1" applyFont="1" applyFill="1" applyBorder="1" applyAlignment="1">
      <alignment wrapText="1"/>
    </xf>
    <xf numFmtId="165" fontId="6" fillId="3" borderId="0" xfId="0" applyNumberFormat="1" applyFont="1" applyFill="1" applyBorder="1" applyAlignment="1">
      <alignment wrapText="1"/>
    </xf>
    <xf numFmtId="165" fontId="6" fillId="3" borderId="9" xfId="0" applyNumberFormat="1" applyFont="1" applyFill="1" applyBorder="1" applyAlignment="1">
      <alignment wrapText="1"/>
    </xf>
    <xf numFmtId="165" fontId="11" fillId="3" borderId="9" xfId="0" applyNumberFormat="1" applyFont="1" applyFill="1" applyBorder="1" applyAlignment="1">
      <alignment wrapText="1"/>
    </xf>
    <xf numFmtId="0" fontId="6" fillId="4" borderId="10" xfId="0" applyFont="1" applyFill="1" applyBorder="1" applyAlignment="1">
      <alignment wrapText="1"/>
    </xf>
    <xf numFmtId="165" fontId="15" fillId="4" borderId="9" xfId="0" applyNumberFormat="1" applyFont="1" applyFill="1" applyBorder="1" applyAlignment="1">
      <alignment wrapText="1"/>
    </xf>
    <xf numFmtId="0" fontId="14" fillId="4" borderId="9" xfId="0" applyFont="1" applyFill="1" applyBorder="1" applyAlignment="1">
      <alignment horizontal="right" wrapText="1"/>
    </xf>
    <xf numFmtId="0" fontId="6" fillId="3" borderId="9" xfId="0" applyFont="1" applyFill="1" applyBorder="1" applyAlignment="1">
      <alignment horizontal="right" wrapText="1"/>
    </xf>
    <xf numFmtId="165" fontId="14" fillId="4" borderId="14" xfId="0" applyNumberFormat="1" applyFont="1" applyFill="1" applyBorder="1" applyAlignment="1">
      <alignment horizontal="right" wrapText="1"/>
    </xf>
    <xf numFmtId="165" fontId="6" fillId="3" borderId="14" xfId="0" applyNumberFormat="1" applyFont="1" applyFill="1" applyBorder="1" applyAlignment="1">
      <alignment horizontal="right" wrapText="1"/>
    </xf>
    <xf numFmtId="165" fontId="4" fillId="0" borderId="9" xfId="4" applyNumberFormat="1" applyFont="1" applyBorder="1" applyAlignment="1">
      <alignment horizontal="right" vertical="top" wrapText="1"/>
    </xf>
    <xf numFmtId="165" fontId="4" fillId="3" borderId="9" xfId="4" applyNumberFormat="1" applyFont="1" applyFill="1" applyBorder="1" applyAlignment="1">
      <alignment horizontal="right" vertical="top" wrapText="1"/>
    </xf>
    <xf numFmtId="165" fontId="4" fillId="0" borderId="2" xfId="4" applyNumberFormat="1" applyFont="1" applyFill="1" applyBorder="1" applyAlignment="1">
      <alignment horizontal="right" vertical="center" wrapText="1"/>
    </xf>
    <xf numFmtId="165" fontId="14" fillId="4" borderId="9" xfId="0" applyNumberFormat="1" applyFont="1" applyFill="1" applyBorder="1" applyAlignment="1">
      <alignment wrapText="1"/>
    </xf>
    <xf numFmtId="0" fontId="6" fillId="4" borderId="0" xfId="0" applyFont="1" applyFill="1" applyBorder="1"/>
    <xf numFmtId="165" fontId="6" fillId="4" borderId="0" xfId="9" applyNumberFormat="1" applyFont="1" applyFill="1" applyBorder="1" applyAlignment="1">
      <alignment horizontal="left" vertical="center"/>
    </xf>
    <xf numFmtId="165" fontId="6" fillId="0" borderId="0" xfId="9" applyNumberFormat="1" applyFont="1" applyBorder="1" applyAlignment="1">
      <alignment horizontal="left" vertical="center"/>
    </xf>
    <xf numFmtId="165" fontId="11" fillId="0" borderId="0" xfId="9" applyNumberFormat="1" applyFont="1" applyAlignment="1">
      <alignment vertical="center"/>
    </xf>
    <xf numFmtId="0" fontId="27" fillId="0" borderId="0" xfId="0" applyFont="1" applyAlignment="1">
      <alignment horizontal="left"/>
    </xf>
    <xf numFmtId="165" fontId="11" fillId="0" borderId="9" xfId="7" applyNumberFormat="1" applyFont="1" applyBorder="1" applyAlignment="1">
      <alignment vertical="center" wrapText="1"/>
    </xf>
    <xf numFmtId="165" fontId="11" fillId="0" borderId="0" xfId="9" applyNumberFormat="1" applyFont="1" applyFill="1" applyAlignment="1">
      <alignment horizontal="left" vertical="top" wrapText="1"/>
    </xf>
    <xf numFmtId="165" fontId="4" fillId="0" borderId="0" xfId="9" applyNumberFormat="1" applyFont="1" applyFill="1" applyBorder="1" applyAlignment="1">
      <alignment wrapText="1"/>
    </xf>
    <xf numFmtId="165" fontId="11" fillId="0" borderId="0" xfId="0" applyNumberFormat="1" applyFont="1" applyFill="1" applyBorder="1" applyAlignment="1">
      <alignment horizontal="left" vertical="top" wrapText="1"/>
    </xf>
    <xf numFmtId="165" fontId="11" fillId="0" borderId="0" xfId="9" applyNumberFormat="1" applyFont="1" applyFill="1" applyBorder="1" applyAlignment="1">
      <alignment vertical="center" wrapText="1"/>
    </xf>
    <xf numFmtId="165" fontId="11" fillId="0" borderId="15" xfId="3" applyNumberFormat="1" applyFont="1" applyFill="1" applyBorder="1" applyAlignment="1">
      <alignment horizontal="left" vertical="center" wrapText="1"/>
    </xf>
    <xf numFmtId="165" fontId="6" fillId="0" borderId="0" xfId="0" applyNumberFormat="1" applyFont="1" applyFill="1" applyBorder="1" applyAlignment="1">
      <alignment vertical="center"/>
    </xf>
    <xf numFmtId="165" fontId="6" fillId="0" borderId="0" xfId="0" applyNumberFormat="1" applyFont="1" applyFill="1" applyAlignment="1">
      <alignment vertical="center"/>
    </xf>
    <xf numFmtId="165" fontId="6" fillId="0" borderId="0" xfId="9" applyNumberFormat="1" applyFont="1" applyFill="1" applyAlignment="1">
      <alignment vertical="center"/>
    </xf>
    <xf numFmtId="165" fontId="21" fillId="0" borderId="0" xfId="5" applyNumberFormat="1" applyFont="1" applyFill="1"/>
    <xf numFmtId="165" fontId="21" fillId="0" borderId="0" xfId="5" applyNumberFormat="1" applyFont="1"/>
    <xf numFmtId="165" fontId="6" fillId="0" borderId="0" xfId="9" applyNumberFormat="1" applyFont="1" applyBorder="1" applyAlignment="1">
      <alignment horizontal="left" vertical="center"/>
    </xf>
    <xf numFmtId="0" fontId="35" fillId="0" borderId="0" xfId="9" applyFont="1" applyAlignment="1">
      <alignment vertical="center"/>
    </xf>
    <xf numFmtId="0" fontId="37" fillId="0" borderId="0" xfId="5" applyFont="1" applyFill="1" applyAlignment="1">
      <alignment horizontal="left"/>
    </xf>
    <xf numFmtId="0" fontId="6" fillId="0" borderId="0" xfId="14" applyFont="1" applyAlignment="1">
      <alignment horizontal="left" vertical="center" indent="1"/>
    </xf>
    <xf numFmtId="2" fontId="26" fillId="0" borderId="0" xfId="9" applyNumberFormat="1" applyFont="1" applyAlignment="1">
      <alignment vertical="center"/>
    </xf>
    <xf numFmtId="0" fontId="26" fillId="0" borderId="0" xfId="5" applyFont="1" applyFill="1" applyAlignment="1">
      <alignment vertical="center"/>
    </xf>
    <xf numFmtId="0" fontId="33" fillId="0" borderId="0" xfId="4" applyFont="1"/>
    <xf numFmtId="165" fontId="11" fillId="0" borderId="0" xfId="9" applyNumberFormat="1" applyFont="1" applyAlignment="1">
      <alignment vertical="center"/>
    </xf>
    <xf numFmtId="0" fontId="4" fillId="0" borderId="0" xfId="4" applyFont="1" applyFill="1"/>
    <xf numFmtId="0" fontId="4" fillId="0" borderId="0" xfId="4" applyFont="1"/>
    <xf numFmtId="0" fontId="4" fillId="3" borderId="9" xfId="4" applyFont="1" applyFill="1" applyBorder="1" applyAlignment="1">
      <alignment horizontal="right" wrapText="1"/>
    </xf>
    <xf numFmtId="0" fontId="4" fillId="0" borderId="9" xfId="4" applyFont="1" applyFill="1" applyBorder="1" applyAlignment="1">
      <alignment horizontal="right" wrapText="1"/>
    </xf>
    <xf numFmtId="0" fontId="3" fillId="0" borderId="0" xfId="4" applyFont="1" applyFill="1" applyBorder="1" applyAlignment="1">
      <alignment wrapText="1"/>
    </xf>
    <xf numFmtId="0" fontId="4" fillId="0" borderId="0" xfId="4" applyFont="1" applyFill="1" applyBorder="1" applyAlignment="1">
      <alignment wrapText="1"/>
    </xf>
    <xf numFmtId="0" fontId="6" fillId="4" borderId="0" xfId="0" applyFont="1" applyFill="1" applyAlignment="1">
      <alignment horizontal="left" vertical="top" wrapText="1"/>
    </xf>
    <xf numFmtId="165" fontId="6" fillId="0" borderId="0" xfId="0" applyNumberFormat="1" applyFont="1" applyFill="1" applyBorder="1" applyAlignment="1">
      <alignment horizontal="left" vertical="top" wrapText="1"/>
    </xf>
    <xf numFmtId="165" fontId="11" fillId="0" borderId="0" xfId="9" applyNumberFormat="1" applyFont="1" applyBorder="1" applyAlignment="1">
      <alignment horizontal="left" vertical="center" wrapText="1"/>
    </xf>
    <xf numFmtId="165" fontId="11" fillId="0" borderId="0" xfId="9" applyNumberFormat="1" applyFont="1" applyAlignment="1">
      <alignment horizontal="left" vertical="center" wrapText="1"/>
    </xf>
    <xf numFmtId="0" fontId="6" fillId="4" borderId="0" xfId="0" applyFont="1" applyFill="1" applyBorder="1" applyAlignment="1">
      <alignment vertical="top" wrapText="1"/>
    </xf>
    <xf numFmtId="0" fontId="34" fillId="4" borderId="0" xfId="0" applyFont="1" applyFill="1" applyBorder="1" applyAlignment="1">
      <alignment vertical="top" wrapText="1" readingOrder="1"/>
    </xf>
    <xf numFmtId="0" fontId="6" fillId="4" borderId="0" xfId="0" applyFont="1" applyFill="1" applyAlignment="1">
      <alignment vertical="top" wrapText="1"/>
    </xf>
    <xf numFmtId="0" fontId="3" fillId="0" borderId="17" xfId="4" applyFont="1" applyFill="1" applyBorder="1" applyAlignment="1">
      <alignment vertical="center" wrapText="1"/>
    </xf>
    <xf numFmtId="0" fontId="38" fillId="0" borderId="0" xfId="0" applyFont="1" applyBorder="1" applyAlignment="1">
      <alignment wrapText="1"/>
    </xf>
    <xf numFmtId="0" fontId="4" fillId="0" borderId="0" xfId="4" applyFont="1" applyFill="1" applyAlignment="1">
      <alignment wrapText="1"/>
    </xf>
    <xf numFmtId="0" fontId="0" fillId="0" borderId="17" xfId="0" applyBorder="1" applyAlignment="1">
      <alignment wrapText="1"/>
    </xf>
    <xf numFmtId="0" fontId="4" fillId="0" borderId="10" xfId="4" applyFont="1" applyBorder="1" applyAlignment="1">
      <alignment wrapText="1"/>
    </xf>
    <xf numFmtId="0" fontId="4" fillId="0" borderId="9" xfId="4" applyFont="1" applyFill="1" applyBorder="1" applyAlignment="1">
      <alignment wrapText="1"/>
    </xf>
    <xf numFmtId="166" fontId="4" fillId="0" borderId="0" xfId="4" applyNumberFormat="1" applyFont="1" applyBorder="1" applyAlignment="1">
      <alignment wrapText="1"/>
    </xf>
    <xf numFmtId="166" fontId="4" fillId="3" borderId="0" xfId="4" applyNumberFormat="1" applyFont="1" applyFill="1" applyBorder="1" applyAlignment="1">
      <alignment wrapText="1"/>
    </xf>
    <xf numFmtId="166" fontId="4" fillId="0" borderId="0" xfId="4" applyNumberFormat="1" applyFont="1" applyFill="1" applyBorder="1" applyAlignment="1">
      <alignment wrapText="1"/>
    </xf>
    <xf numFmtId="166" fontId="4" fillId="0" borderId="0" xfId="4" applyNumberFormat="1" applyFont="1" applyFill="1" applyBorder="1" applyAlignment="1">
      <alignment horizontal="right" wrapText="1"/>
    </xf>
    <xf numFmtId="0" fontId="4" fillId="0" borderId="0" xfId="4" applyNumberFormat="1" applyFont="1" applyFill="1" applyBorder="1" applyAlignment="1">
      <alignment horizontal="center" wrapText="1"/>
    </xf>
    <xf numFmtId="0" fontId="4" fillId="0" borderId="0" xfId="4" applyFont="1" applyBorder="1" applyAlignment="1">
      <alignment horizontal="left" wrapText="1"/>
    </xf>
    <xf numFmtId="166" fontId="4" fillId="0" borderId="0" xfId="4" applyNumberFormat="1" applyFont="1" applyFill="1" applyBorder="1" applyAlignment="1">
      <alignment horizontal="center" wrapText="1"/>
    </xf>
    <xf numFmtId="164" fontId="4" fillId="3" borderId="0" xfId="4" applyNumberFormat="1" applyFont="1" applyFill="1" applyBorder="1" applyAlignment="1">
      <alignment wrapText="1"/>
    </xf>
    <xf numFmtId="164" fontId="4" fillId="0" borderId="0" xfId="4" applyNumberFormat="1" applyFont="1" applyFill="1" applyBorder="1" applyAlignment="1">
      <alignment wrapText="1"/>
    </xf>
    <xf numFmtId="164" fontId="4" fillId="0" borderId="0" xfId="4" applyNumberFormat="1" applyFont="1" applyFill="1" applyBorder="1" applyAlignment="1">
      <alignment horizontal="right" wrapText="1"/>
    </xf>
    <xf numFmtId="164" fontId="4" fillId="3" borderId="17" xfId="4" applyNumberFormat="1" applyFont="1" applyFill="1" applyBorder="1" applyAlignment="1">
      <alignment horizontal="right" wrapText="1"/>
    </xf>
    <xf numFmtId="164" fontId="4" fillId="0" borderId="17" xfId="4" applyNumberFormat="1" applyFont="1" applyFill="1" applyBorder="1" applyAlignment="1">
      <alignment horizontal="right" wrapText="1"/>
    </xf>
    <xf numFmtId="0" fontId="3" fillId="0" borderId="17" xfId="4" applyFont="1" applyFill="1" applyBorder="1" applyAlignment="1">
      <alignment wrapText="1"/>
    </xf>
    <xf numFmtId="166" fontId="3" fillId="0" borderId="17" xfId="4" applyNumberFormat="1" applyFont="1" applyFill="1" applyBorder="1" applyAlignment="1">
      <alignment horizontal="left" wrapText="1"/>
    </xf>
    <xf numFmtId="164" fontId="3" fillId="3" borderId="17" xfId="4" applyNumberFormat="1" applyFont="1" applyFill="1" applyBorder="1" applyAlignment="1">
      <alignment horizontal="right" wrapText="1"/>
    </xf>
    <xf numFmtId="164" fontId="3" fillId="0" borderId="17" xfId="4" applyNumberFormat="1" applyFont="1" applyFill="1" applyBorder="1" applyAlignment="1">
      <alignment horizontal="right" wrapText="1"/>
    </xf>
    <xf numFmtId="0" fontId="0" fillId="0" borderId="0" xfId="0" applyBorder="1" applyAlignment="1">
      <alignment wrapText="1"/>
    </xf>
    <xf numFmtId="0" fontId="4" fillId="0" borderId="0" xfId="4" applyFont="1" applyAlignment="1">
      <alignment wrapText="1"/>
    </xf>
    <xf numFmtId="165" fontId="10" fillId="0" borderId="0" xfId="4" applyNumberFormat="1" applyFont="1" applyBorder="1" applyAlignment="1">
      <alignment vertical="top" wrapText="1"/>
    </xf>
    <xf numFmtId="165" fontId="11" fillId="0" borderId="10" xfId="7" applyNumberFormat="1" applyFont="1" applyBorder="1" applyAlignment="1">
      <alignment vertical="center" wrapText="1"/>
    </xf>
    <xf numFmtId="165" fontId="3" fillId="3" borderId="10" xfId="3" applyNumberFormat="1" applyFont="1" applyFill="1" applyBorder="1" applyAlignment="1">
      <alignment vertical="center" wrapText="1"/>
    </xf>
    <xf numFmtId="165" fontId="11" fillId="0" borderId="0" xfId="7" applyNumberFormat="1" applyFont="1" applyBorder="1" applyAlignment="1">
      <alignment vertical="center" wrapText="1"/>
    </xf>
    <xf numFmtId="165" fontId="6" fillId="0" borderId="0" xfId="7" applyNumberFormat="1" applyFont="1" applyBorder="1" applyAlignment="1">
      <alignment vertical="center" wrapText="1"/>
    </xf>
    <xf numFmtId="165" fontId="4" fillId="0" borderId="0" xfId="7" applyNumberFormat="1" applyFont="1" applyAlignment="1">
      <alignment vertical="center" wrapText="1"/>
    </xf>
    <xf numFmtId="165" fontId="4" fillId="0" borderId="0" xfId="7" applyNumberFormat="1" applyFont="1" applyBorder="1" applyAlignment="1">
      <alignment vertical="center" wrapText="1"/>
    </xf>
    <xf numFmtId="165" fontId="4" fillId="4" borderId="0" xfId="7" applyNumberFormat="1" applyFont="1" applyFill="1" applyBorder="1" applyAlignment="1">
      <alignment vertical="center" wrapText="1"/>
    </xf>
    <xf numFmtId="165" fontId="6" fillId="0" borderId="0" xfId="1" applyNumberFormat="1" applyFont="1" applyFill="1" applyBorder="1" applyAlignment="1">
      <alignment horizontal="right" vertical="center" wrapText="1"/>
    </xf>
    <xf numFmtId="165" fontId="4" fillId="3" borderId="0" xfId="7" applyNumberFormat="1" applyFont="1" applyFill="1" applyBorder="1" applyAlignment="1">
      <alignment horizontal="right" vertical="center" wrapText="1"/>
    </xf>
    <xf numFmtId="165" fontId="4" fillId="4" borderId="0" xfId="7" applyNumberFormat="1" applyFont="1" applyFill="1" applyBorder="1" applyAlignment="1">
      <alignment horizontal="left" vertical="center" wrapText="1"/>
    </xf>
    <xf numFmtId="165" fontId="4" fillId="0" borderId="0" xfId="7" applyNumberFormat="1" applyFont="1" applyBorder="1" applyAlignment="1">
      <alignment horizontal="left" vertical="center" wrapText="1"/>
    </xf>
    <xf numFmtId="165" fontId="6" fillId="0" borderId="6" xfId="1" applyNumberFormat="1" applyFont="1" applyFill="1" applyBorder="1" applyAlignment="1">
      <alignment horizontal="right" vertical="center" wrapText="1"/>
    </xf>
    <xf numFmtId="165" fontId="4" fillId="3" borderId="6" xfId="7" applyNumberFormat="1" applyFont="1" applyFill="1" applyBorder="1" applyAlignment="1">
      <alignment horizontal="right" vertical="center" wrapText="1"/>
    </xf>
    <xf numFmtId="165" fontId="4" fillId="0" borderId="6" xfId="7" applyNumberFormat="1" applyFont="1" applyBorder="1" applyAlignment="1">
      <alignment vertical="center" wrapText="1"/>
    </xf>
    <xf numFmtId="165" fontId="3" fillId="0" borderId="0" xfId="12" applyNumberFormat="1" applyFont="1" applyAlignment="1">
      <alignment vertical="center" wrapText="1"/>
    </xf>
    <xf numFmtId="165" fontId="11" fillId="0" borderId="7" xfId="1" applyNumberFormat="1" applyFont="1" applyFill="1" applyBorder="1" applyAlignment="1">
      <alignment horizontal="right" vertical="center" wrapText="1"/>
    </xf>
    <xf numFmtId="165" fontId="11" fillId="3" borderId="7" xfId="1" applyNumberFormat="1" applyFont="1" applyFill="1" applyBorder="1" applyAlignment="1">
      <alignment horizontal="right" vertical="center" wrapText="1"/>
    </xf>
    <xf numFmtId="165" fontId="3" fillId="0" borderId="7" xfId="7" applyNumberFormat="1" applyFont="1" applyBorder="1" applyAlignment="1">
      <alignment vertical="center" wrapText="1"/>
    </xf>
    <xf numFmtId="165" fontId="6" fillId="0" borderId="3" xfId="12" applyNumberFormat="1" applyFont="1" applyBorder="1" applyAlignment="1">
      <alignment vertical="center" wrapText="1"/>
    </xf>
    <xf numFmtId="165" fontId="11" fillId="0" borderId="0" xfId="1" applyNumberFormat="1" applyFont="1" applyFill="1" applyBorder="1" applyAlignment="1">
      <alignment horizontal="right" vertical="center" wrapText="1"/>
    </xf>
    <xf numFmtId="165" fontId="3" fillId="0" borderId="0" xfId="7" applyNumberFormat="1" applyFont="1" applyBorder="1" applyAlignment="1">
      <alignment vertical="center" wrapText="1"/>
    </xf>
    <xf numFmtId="165" fontId="6" fillId="0" borderId="3" xfId="7" applyNumberFormat="1" applyFont="1" applyBorder="1" applyAlignment="1">
      <alignment vertical="center" wrapText="1"/>
    </xf>
    <xf numFmtId="165" fontId="4" fillId="0" borderId="9" xfId="12" applyNumberFormat="1" applyFont="1" applyFill="1" applyBorder="1" applyAlignment="1">
      <alignment horizontal="right" vertical="center" wrapText="1"/>
    </xf>
    <xf numFmtId="165" fontId="4" fillId="3" borderId="9" xfId="12" applyNumberFormat="1" applyFont="1" applyFill="1" applyBorder="1" applyAlignment="1">
      <alignment horizontal="right" vertical="center" wrapText="1"/>
    </xf>
    <xf numFmtId="165" fontId="11" fillId="0" borderId="4" xfId="7" applyNumberFormat="1" applyFont="1" applyBorder="1" applyAlignment="1">
      <alignment vertical="center" wrapText="1"/>
    </xf>
    <xf numFmtId="165" fontId="6" fillId="0" borderId="9" xfId="1" applyNumberFormat="1" applyFont="1" applyFill="1" applyBorder="1" applyAlignment="1">
      <alignment horizontal="right" vertical="center" wrapText="1"/>
    </xf>
    <xf numFmtId="165" fontId="6" fillId="3" borderId="9" xfId="1" applyNumberFormat="1" applyFont="1" applyFill="1" applyBorder="1" applyAlignment="1">
      <alignment horizontal="right" vertical="center" wrapText="1"/>
    </xf>
    <xf numFmtId="165" fontId="6" fillId="0" borderId="0" xfId="0" applyNumberFormat="1" applyFont="1" applyFill="1" applyBorder="1" applyAlignment="1">
      <alignment vertical="top" wrapText="1"/>
    </xf>
    <xf numFmtId="165" fontId="6" fillId="4" borderId="0" xfId="0" applyNumberFormat="1" applyFont="1" applyFill="1" applyBorder="1" applyAlignment="1">
      <alignment vertical="top" wrapText="1"/>
    </xf>
    <xf numFmtId="165" fontId="11" fillId="0" borderId="0" xfId="9" applyNumberFormat="1" applyFont="1" applyBorder="1" applyAlignment="1">
      <alignment vertical="center" wrapText="1"/>
    </xf>
    <xf numFmtId="165" fontId="3" fillId="0" borderId="10" xfId="9" applyNumberFormat="1" applyFont="1" applyFill="1" applyBorder="1" applyAlignment="1">
      <alignment vertical="top" wrapText="1"/>
    </xf>
    <xf numFmtId="165" fontId="3" fillId="0" borderId="0" xfId="9" applyNumberFormat="1" applyFont="1" applyFill="1" applyBorder="1" applyAlignment="1">
      <alignment vertical="top" wrapText="1"/>
    </xf>
    <xf numFmtId="165" fontId="4" fillId="0" borderId="0" xfId="9" applyNumberFormat="1" applyFont="1" applyFill="1" applyBorder="1" applyAlignment="1">
      <alignment horizontal="right" vertical="top" wrapText="1"/>
    </xf>
    <xf numFmtId="165" fontId="3" fillId="3" borderId="0" xfId="9" applyNumberFormat="1" applyFont="1" applyFill="1" applyBorder="1" applyAlignment="1">
      <alignment horizontal="right" vertical="top" wrapText="1"/>
    </xf>
    <xf numFmtId="165" fontId="3" fillId="0" borderId="0" xfId="9" applyNumberFormat="1" applyFont="1" applyFill="1" applyBorder="1" applyAlignment="1">
      <alignment horizontal="right" vertical="top" wrapText="1"/>
    </xf>
    <xf numFmtId="165" fontId="4" fillId="0" borderId="0" xfId="9" applyNumberFormat="1" applyFont="1" applyFill="1" applyBorder="1" applyAlignment="1">
      <alignment horizontal="left" vertical="top" wrapText="1"/>
    </xf>
    <xf numFmtId="165" fontId="4" fillId="3" borderId="0" xfId="9" applyNumberFormat="1" applyFont="1" applyFill="1" applyBorder="1" applyAlignment="1">
      <alignment horizontal="right" vertical="top" wrapText="1"/>
    </xf>
    <xf numFmtId="165" fontId="3" fillId="0" borderId="2" xfId="9" applyNumberFormat="1" applyFont="1" applyFill="1" applyBorder="1" applyAlignment="1">
      <alignment horizontal="right" vertical="top" wrapText="1"/>
    </xf>
    <xf numFmtId="165" fontId="3" fillId="3" borderId="2" xfId="9" applyNumberFormat="1" applyFont="1" applyFill="1" applyBorder="1" applyAlignment="1">
      <alignment horizontal="right" vertical="top" wrapText="1"/>
    </xf>
    <xf numFmtId="165" fontId="3" fillId="0" borderId="8" xfId="9" applyNumberFormat="1" applyFont="1" applyFill="1" applyBorder="1" applyAlignment="1">
      <alignment horizontal="right" wrapText="1"/>
    </xf>
    <xf numFmtId="165" fontId="3" fillId="3" borderId="8" xfId="9" applyNumberFormat="1" applyFont="1" applyFill="1" applyBorder="1" applyAlignment="1">
      <alignment horizontal="right" wrapText="1"/>
    </xf>
    <xf numFmtId="165" fontId="4" fillId="0" borderId="8" xfId="9" applyNumberFormat="1" applyFont="1" applyFill="1" applyBorder="1" applyAlignment="1">
      <alignment horizontal="right" vertical="top" wrapText="1"/>
    </xf>
    <xf numFmtId="165" fontId="4" fillId="3" borderId="8" xfId="9" applyNumberFormat="1" applyFont="1" applyFill="1" applyBorder="1" applyAlignment="1">
      <alignment horizontal="right" vertical="top" wrapText="1"/>
    </xf>
    <xf numFmtId="165" fontId="4" fillId="0" borderId="0" xfId="9" applyNumberFormat="1" applyFont="1" applyFill="1" applyBorder="1" applyAlignment="1">
      <alignment horizontal="right" wrapText="1"/>
    </xf>
    <xf numFmtId="165" fontId="3" fillId="0" borderId="0" xfId="9" applyNumberFormat="1" applyFont="1" applyFill="1" applyBorder="1" applyAlignment="1">
      <alignment horizontal="right" wrapText="1"/>
    </xf>
    <xf numFmtId="165" fontId="11" fillId="0" borderId="0" xfId="0" applyNumberFormat="1" applyFont="1" applyFill="1" applyBorder="1" applyAlignment="1">
      <alignment vertical="center" wrapText="1"/>
    </xf>
    <xf numFmtId="165" fontId="4" fillId="0" borderId="0" xfId="0" applyNumberFormat="1" applyFont="1" applyFill="1" applyBorder="1" applyAlignment="1">
      <alignment horizontal="right" wrapText="1"/>
    </xf>
    <xf numFmtId="165" fontId="3" fillId="0" borderId="0" xfId="0" applyNumberFormat="1" applyFont="1" applyFill="1" applyBorder="1" applyAlignment="1">
      <alignment horizontal="right" wrapText="1"/>
    </xf>
    <xf numFmtId="165" fontId="11" fillId="0" borderId="0" xfId="0" applyNumberFormat="1" applyFont="1" applyFill="1" applyBorder="1" applyAlignment="1">
      <alignment horizontal="right" wrapText="1"/>
    </xf>
    <xf numFmtId="165" fontId="11" fillId="3" borderId="0" xfId="0" applyNumberFormat="1" applyFont="1" applyFill="1" applyBorder="1" applyAlignment="1">
      <alignment horizontal="right" wrapText="1"/>
    </xf>
    <xf numFmtId="165" fontId="6" fillId="0" borderId="0" xfId="9" applyNumberFormat="1" applyFont="1" applyFill="1" applyAlignment="1">
      <alignment horizontal="left" vertical="top" wrapText="1"/>
    </xf>
    <xf numFmtId="165" fontId="4" fillId="3" borderId="0" xfId="0" applyNumberFormat="1" applyFont="1" applyFill="1" applyBorder="1" applyAlignment="1">
      <alignment horizontal="right" wrapText="1"/>
    </xf>
    <xf numFmtId="0" fontId="3" fillId="0" borderId="0" xfId="3" applyAlignment="1">
      <alignment wrapText="1"/>
    </xf>
    <xf numFmtId="0" fontId="6" fillId="0" borderId="0" xfId="9" applyFont="1" applyAlignment="1">
      <alignment vertical="center" wrapText="1"/>
    </xf>
    <xf numFmtId="0" fontId="11" fillId="0" borderId="0" xfId="3" applyFont="1" applyBorder="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Border="1" applyAlignment="1">
      <alignment horizontal="left" vertical="center" wrapText="1"/>
    </xf>
    <xf numFmtId="165" fontId="4" fillId="0" borderId="0" xfId="9" applyNumberFormat="1" applyFont="1" applyFill="1" applyBorder="1" applyAlignment="1">
      <alignment horizontal="left" vertical="center" wrapText="1"/>
    </xf>
    <xf numFmtId="0" fontId="15" fillId="0" borderId="0" xfId="9" applyFont="1" applyBorder="1" applyAlignment="1">
      <alignment vertical="center" wrapText="1"/>
    </xf>
    <xf numFmtId="164" fontId="15" fillId="0" borderId="5" xfId="1" applyNumberFormat="1" applyFont="1" applyBorder="1" applyAlignment="1">
      <alignment vertical="center" wrapText="1"/>
    </xf>
    <xf numFmtId="164" fontId="15" fillId="3" borderId="5" xfId="1" applyNumberFormat="1" applyFont="1" applyFill="1" applyBorder="1" applyAlignment="1">
      <alignment vertical="center" wrapText="1"/>
    </xf>
    <xf numFmtId="0" fontId="15" fillId="0" borderId="0" xfId="3" applyFont="1" applyBorder="1" applyAlignment="1">
      <alignment vertical="center" wrapText="1"/>
    </xf>
    <xf numFmtId="0" fontId="11" fillId="0" borderId="0" xfId="9" applyFont="1" applyBorder="1" applyAlignment="1">
      <alignment vertical="center" wrapText="1"/>
    </xf>
    <xf numFmtId="164" fontId="11" fillId="0" borderId="5" xfId="1" applyNumberFormat="1" applyFont="1" applyBorder="1" applyAlignment="1">
      <alignment vertical="center" wrapText="1"/>
    </xf>
    <xf numFmtId="164" fontId="11" fillId="3" borderId="5" xfId="1" applyNumberFormat="1" applyFont="1" applyFill="1" applyBorder="1" applyAlignment="1">
      <alignment vertical="center" wrapText="1"/>
    </xf>
    <xf numFmtId="0" fontId="11" fillId="0" borderId="0" xfId="3" applyFont="1" applyBorder="1" applyAlignment="1">
      <alignment horizontal="left" vertical="center" wrapText="1"/>
    </xf>
    <xf numFmtId="165" fontId="6" fillId="0" borderId="0" xfId="3" applyNumberFormat="1" applyFont="1" applyBorder="1" applyAlignment="1">
      <alignment horizontal="left" vertical="center" wrapText="1"/>
    </xf>
    <xf numFmtId="0" fontId="6" fillId="0" borderId="0" xfId="3" applyFont="1" applyBorder="1" applyAlignment="1">
      <alignment horizontal="left" vertical="center" wrapText="1"/>
    </xf>
    <xf numFmtId="0" fontId="15" fillId="0" borderId="0" xfId="3" applyFont="1" applyBorder="1" applyAlignment="1">
      <alignment horizontal="left" vertical="center" wrapText="1"/>
    </xf>
    <xf numFmtId="164" fontId="11" fillId="0" borderId="2" xfId="1" applyNumberFormat="1" applyFont="1" applyBorder="1" applyAlignment="1">
      <alignment vertical="center" wrapText="1"/>
    </xf>
    <xf numFmtId="164" fontId="11" fillId="3" borderId="2" xfId="1" applyNumberFormat="1" applyFont="1" applyFill="1" applyBorder="1" applyAlignment="1">
      <alignment vertical="center" wrapText="1"/>
    </xf>
    <xf numFmtId="0" fontId="3" fillId="0" borderId="0" xfId="3" applyFont="1" applyBorder="1" applyAlignment="1">
      <alignment horizontal="left" vertical="center" wrapText="1"/>
    </xf>
    <xf numFmtId="164" fontId="11" fillId="0" borderId="8" xfId="1" applyNumberFormat="1" applyFont="1" applyBorder="1" applyAlignment="1">
      <alignment vertical="center" wrapText="1"/>
    </xf>
    <xf numFmtId="164" fontId="11" fillId="3" borderId="8" xfId="1" applyNumberFormat="1" applyFont="1" applyFill="1" applyBorder="1" applyAlignment="1">
      <alignment vertical="center"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6" fillId="0" borderId="0" xfId="9" applyNumberFormat="1" applyFont="1" applyBorder="1" applyAlignment="1">
      <alignment horizontal="left" vertical="center" wrapText="1"/>
    </xf>
    <xf numFmtId="165" fontId="15" fillId="0" borderId="5" xfId="1" applyNumberFormat="1" applyFont="1" applyBorder="1" applyAlignment="1">
      <alignment vertical="center" wrapText="1"/>
    </xf>
    <xf numFmtId="165" fontId="15" fillId="3" borderId="5" xfId="1" applyNumberFormat="1" applyFont="1" applyFill="1" applyBorder="1" applyAlignment="1">
      <alignment vertical="center" wrapText="1"/>
    </xf>
    <xf numFmtId="165" fontId="11" fillId="0" borderId="4" xfId="9" applyNumberFormat="1" applyFont="1" applyBorder="1" applyAlignment="1">
      <alignment vertical="center" wrapText="1"/>
    </xf>
    <xf numFmtId="165" fontId="11" fillId="0" borderId="4" xfId="1" applyNumberFormat="1" applyFont="1" applyBorder="1" applyAlignment="1">
      <alignment vertical="center" wrapText="1"/>
    </xf>
    <xf numFmtId="165" fontId="11" fillId="3" borderId="4" xfId="1" applyNumberFormat="1" applyFont="1" applyFill="1" applyBorder="1" applyAlignment="1">
      <alignment vertical="center" wrapText="1"/>
    </xf>
    <xf numFmtId="0" fontId="27" fillId="0" borderId="3" xfId="0" applyFont="1" applyBorder="1" applyAlignment="1">
      <alignment wrapText="1"/>
    </xf>
    <xf numFmtId="165" fontId="6" fillId="0" borderId="0" xfId="9" applyNumberFormat="1" applyFont="1" applyBorder="1" applyAlignment="1">
      <alignment vertical="center" wrapText="1"/>
    </xf>
    <xf numFmtId="165" fontId="11" fillId="0" borderId="0" xfId="9" applyNumberFormat="1" applyFont="1" applyAlignment="1">
      <alignment vertical="center" wrapText="1"/>
    </xf>
    <xf numFmtId="165" fontId="6" fillId="4" borderId="0" xfId="9" applyNumberFormat="1" applyFont="1" applyFill="1" applyBorder="1" applyAlignment="1">
      <alignment vertical="top" wrapText="1"/>
    </xf>
    <xf numFmtId="165" fontId="6" fillId="0" borderId="10" xfId="9" applyNumberFormat="1" applyFont="1" applyFill="1" applyBorder="1" applyAlignment="1">
      <alignment horizontal="right" vertical="center" wrapText="1"/>
    </xf>
    <xf numFmtId="165" fontId="6" fillId="0" borderId="0" xfId="9" applyNumberFormat="1" applyFont="1" applyFill="1" applyBorder="1" applyAlignment="1">
      <alignment horizontal="left" vertical="center" wrapText="1"/>
    </xf>
    <xf numFmtId="165" fontId="15" fillId="0" borderId="3" xfId="1" applyNumberFormat="1" applyFont="1" applyBorder="1" applyAlignment="1">
      <alignment vertical="center" wrapText="1"/>
    </xf>
    <xf numFmtId="165" fontId="6" fillId="0" borderId="3" xfId="1" applyNumberFormat="1" applyFont="1" applyBorder="1" applyAlignment="1">
      <alignment vertical="center" wrapText="1"/>
    </xf>
    <xf numFmtId="165" fontId="6" fillId="0" borderId="0" xfId="0" applyNumberFormat="1" applyFont="1" applyFill="1" applyBorder="1" applyAlignment="1">
      <alignment horizontal="left" vertical="center" wrapText="1"/>
    </xf>
    <xf numFmtId="165" fontId="6" fillId="0" borderId="0" xfId="2" applyNumberFormat="1" applyFont="1" applyBorder="1" applyAlignment="1">
      <alignment vertical="center" wrapText="1"/>
    </xf>
    <xf numFmtId="165" fontId="15" fillId="0" borderId="5" xfId="1" applyNumberFormat="1" applyFont="1" applyBorder="1" applyAlignment="1">
      <alignment wrapText="1"/>
    </xf>
    <xf numFmtId="165" fontId="11" fillId="0" borderId="2" xfId="1" applyNumberFormat="1" applyFont="1" applyBorder="1" applyAlignment="1">
      <alignment wrapText="1"/>
    </xf>
    <xf numFmtId="165" fontId="11" fillId="0" borderId="8" xfId="1" applyNumberFormat="1" applyFont="1" applyBorder="1" applyAlignment="1">
      <alignment wrapText="1"/>
    </xf>
    <xf numFmtId="165" fontId="6" fillId="0" borderId="0" xfId="9" applyNumberFormat="1" applyFont="1" applyAlignment="1">
      <alignment vertical="center" wrapText="1"/>
    </xf>
    <xf numFmtId="165" fontId="11" fillId="0" borderId="0" xfId="3" applyNumberFormat="1" applyFont="1" applyBorder="1" applyAlignment="1">
      <alignment vertical="center" wrapText="1"/>
    </xf>
    <xf numFmtId="165" fontId="4" fillId="0" borderId="0" xfId="9" applyNumberFormat="1" applyFont="1" applyBorder="1" applyAlignment="1">
      <alignment horizontal="left" vertical="center" wrapText="1"/>
    </xf>
    <xf numFmtId="165" fontId="15" fillId="0" borderId="0" xfId="3" applyNumberFormat="1" applyFont="1" applyBorder="1" applyAlignment="1">
      <alignment vertical="center" wrapText="1"/>
    </xf>
    <xf numFmtId="165" fontId="15" fillId="3" borderId="3" xfId="1" applyNumberFormat="1" applyFont="1" applyFill="1" applyBorder="1" applyAlignment="1">
      <alignment vertical="center" wrapText="1"/>
    </xf>
    <xf numFmtId="165" fontId="11" fillId="3" borderId="2" xfId="1" applyNumberFormat="1" applyFont="1" applyFill="1" applyBorder="1" applyAlignment="1">
      <alignment wrapText="1"/>
    </xf>
    <xf numFmtId="165" fontId="11" fillId="3" borderId="8" xfId="1" applyNumberFormat="1" applyFont="1" applyFill="1" applyBorder="1" applyAlignment="1">
      <alignment wrapText="1"/>
    </xf>
    <xf numFmtId="165" fontId="11" fillId="0" borderId="4" xfId="1" applyNumberFormat="1" applyFont="1" applyBorder="1" applyAlignment="1">
      <alignment wrapText="1"/>
    </xf>
    <xf numFmtId="165" fontId="11" fillId="3" borderId="4" xfId="1" applyNumberFormat="1" applyFont="1" applyFill="1" applyBorder="1" applyAlignment="1">
      <alignment wrapText="1"/>
    </xf>
    <xf numFmtId="165" fontId="11" fillId="0" borderId="13" xfId="1" applyNumberFormat="1" applyFont="1" applyBorder="1" applyAlignment="1">
      <alignment wrapText="1"/>
    </xf>
    <xf numFmtId="165" fontId="11" fillId="3" borderId="13" xfId="1" applyNumberFormat="1" applyFont="1" applyFill="1" applyBorder="1" applyAlignment="1">
      <alignment wrapText="1"/>
    </xf>
    <xf numFmtId="0" fontId="27" fillId="0" borderId="0" xfId="0" applyFont="1" applyBorder="1" applyAlignment="1">
      <alignment wrapText="1"/>
    </xf>
    <xf numFmtId="165" fontId="4" fillId="0" borderId="0" xfId="5" applyNumberFormat="1" applyFont="1" applyFill="1" applyAlignment="1">
      <alignment vertical="top" wrapText="1"/>
    </xf>
    <xf numFmtId="165" fontId="4" fillId="4" borderId="0" xfId="5" applyNumberFormat="1" applyFont="1" applyFill="1" applyAlignment="1">
      <alignment vertical="top" wrapText="1"/>
    </xf>
    <xf numFmtId="165" fontId="3" fillId="0" borderId="0" xfId="5" applyNumberFormat="1" applyFont="1" applyFill="1" applyAlignment="1">
      <alignment wrapText="1"/>
    </xf>
    <xf numFmtId="165" fontId="4" fillId="0" borderId="0" xfId="5" applyNumberFormat="1" applyFont="1" applyFill="1" applyAlignment="1">
      <alignment wrapText="1"/>
    </xf>
    <xf numFmtId="165" fontId="4" fillId="2" borderId="0" xfId="5" applyNumberFormat="1" applyFont="1" applyFill="1" applyAlignment="1">
      <alignment wrapText="1"/>
    </xf>
    <xf numFmtId="165" fontId="3" fillId="0" borderId="0" xfId="5" applyNumberFormat="1" applyFont="1" applyFill="1" applyBorder="1" applyAlignment="1">
      <alignment wrapText="1"/>
    </xf>
    <xf numFmtId="165" fontId="4" fillId="0" borderId="0" xfId="5" applyNumberFormat="1" applyFont="1" applyFill="1" applyBorder="1" applyAlignment="1">
      <alignment horizontal="left" vertical="center" wrapText="1"/>
    </xf>
    <xf numFmtId="165" fontId="3" fillId="0" borderId="2" xfId="2" applyNumberFormat="1" applyFont="1" applyFill="1" applyBorder="1" applyAlignment="1">
      <alignment vertical="center" wrapText="1"/>
    </xf>
    <xf numFmtId="165" fontId="3" fillId="3" borderId="2" xfId="2" applyNumberFormat="1" applyFont="1" applyFill="1" applyBorder="1" applyAlignment="1">
      <alignment vertical="center" wrapText="1"/>
    </xf>
    <xf numFmtId="165" fontId="23" fillId="0" borderId="0" xfId="5" applyNumberFormat="1" applyFont="1" applyFill="1" applyBorder="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Fill="1" applyBorder="1" applyAlignment="1">
      <alignment horizontal="left" vertical="center" wrapText="1"/>
    </xf>
    <xf numFmtId="165" fontId="23" fillId="0" borderId="2" xfId="2" applyNumberFormat="1" applyFont="1" applyFill="1" applyBorder="1" applyAlignment="1">
      <alignment vertical="center" wrapText="1"/>
    </xf>
    <xf numFmtId="165" fontId="23" fillId="3" borderId="2" xfId="2" applyNumberFormat="1" applyFont="1" applyFill="1" applyBorder="1" applyAlignment="1">
      <alignment vertical="center" wrapText="1"/>
    </xf>
    <xf numFmtId="165" fontId="4" fillId="0" borderId="0" xfId="5" applyNumberFormat="1" applyFont="1" applyFill="1" applyAlignment="1">
      <alignment vertical="center" wrapText="1"/>
    </xf>
    <xf numFmtId="165" fontId="4" fillId="0" borderId="0" xfId="5" applyNumberFormat="1" applyFont="1" applyFill="1" applyAlignment="1">
      <alignment horizontal="left" vertical="center" wrapText="1"/>
    </xf>
    <xf numFmtId="165" fontId="3" fillId="0" borderId="2" xfId="5" applyNumberFormat="1" applyFont="1" applyFill="1" applyBorder="1" applyAlignment="1">
      <alignment vertical="center" wrapText="1"/>
    </xf>
    <xf numFmtId="165" fontId="4" fillId="0" borderId="0" xfId="5" quotePrefix="1" applyNumberFormat="1" applyFont="1" applyFill="1" applyAlignment="1">
      <alignment vertical="top" wrapText="1"/>
    </xf>
    <xf numFmtId="165" fontId="4" fillId="0" borderId="0" xfId="4" applyNumberFormat="1" applyFont="1" applyFill="1" applyAlignment="1">
      <alignment vertical="top" wrapText="1"/>
    </xf>
    <xf numFmtId="165" fontId="11" fillId="0" borderId="0" xfId="4" applyNumberFormat="1" applyFont="1" applyFill="1" applyAlignment="1">
      <alignment vertical="center" wrapText="1"/>
    </xf>
    <xf numFmtId="165" fontId="4" fillId="0" borderId="0" xfId="4" applyNumberFormat="1" applyFont="1" applyFill="1" applyAlignment="1">
      <alignment wrapText="1"/>
    </xf>
    <xf numFmtId="165" fontId="4" fillId="0" borderId="0" xfId="4" applyNumberFormat="1" applyFont="1" applyFill="1" applyAlignment="1">
      <alignment horizontal="right" wrapText="1"/>
    </xf>
    <xf numFmtId="165" fontId="4" fillId="0" borderId="10" xfId="4" applyNumberFormat="1" applyFont="1" applyFill="1" applyBorder="1" applyAlignment="1">
      <alignment vertical="center" wrapText="1"/>
    </xf>
    <xf numFmtId="165" fontId="4" fillId="0" borderId="0" xfId="4" applyNumberFormat="1" applyFont="1" applyFill="1" applyBorder="1" applyAlignment="1">
      <alignment wrapText="1"/>
    </xf>
    <xf numFmtId="165" fontId="4" fillId="0" borderId="0" xfId="4" applyNumberFormat="1" applyFont="1" applyFill="1" applyBorder="1" applyAlignment="1">
      <alignment horizontal="right" wrapText="1"/>
    </xf>
    <xf numFmtId="165" fontId="4" fillId="0" borderId="0" xfId="4" applyNumberFormat="1" applyFont="1" applyFill="1" applyBorder="1" applyAlignment="1">
      <alignment horizontal="left" wrapText="1"/>
    </xf>
    <xf numFmtId="165" fontId="4" fillId="0" borderId="0" xfId="4" applyNumberFormat="1" applyFont="1" applyFill="1" applyBorder="1" applyAlignment="1">
      <alignment vertical="center" wrapText="1"/>
    </xf>
    <xf numFmtId="165" fontId="4" fillId="0" borderId="0" xfId="4" applyNumberFormat="1" applyFont="1" applyFill="1" applyBorder="1" applyAlignment="1">
      <alignment horizontal="right" vertical="center" wrapText="1"/>
    </xf>
    <xf numFmtId="165" fontId="4" fillId="0" borderId="0" xfId="4" applyNumberFormat="1" applyFont="1" applyFill="1" applyBorder="1" applyAlignment="1">
      <alignment horizontal="left" vertical="center" wrapText="1"/>
    </xf>
    <xf numFmtId="165" fontId="3" fillId="0" borderId="2" xfId="4" applyNumberFormat="1" applyFont="1" applyFill="1" applyBorder="1" applyAlignment="1">
      <alignment vertical="center" wrapText="1"/>
    </xf>
    <xf numFmtId="165" fontId="3" fillId="0" borderId="1" xfId="4" applyNumberFormat="1" applyFont="1" applyFill="1" applyBorder="1" applyAlignment="1">
      <alignment vertical="center" wrapText="1"/>
    </xf>
    <xf numFmtId="165" fontId="3" fillId="0" borderId="10" xfId="4" applyNumberFormat="1" applyFont="1" applyFill="1" applyBorder="1" applyAlignment="1">
      <alignment wrapText="1"/>
    </xf>
    <xf numFmtId="165" fontId="3" fillId="0" borderId="16" xfId="4" applyNumberFormat="1" applyFont="1" applyFill="1" applyBorder="1" applyAlignment="1">
      <alignment wrapText="1"/>
    </xf>
    <xf numFmtId="165" fontId="3" fillId="0" borderId="8" xfId="4" applyNumberFormat="1" applyFont="1" applyFill="1" applyBorder="1" applyAlignment="1">
      <alignment wrapText="1"/>
    </xf>
    <xf numFmtId="0" fontId="27" fillId="0" borderId="0" xfId="0" applyFont="1" applyAlignment="1">
      <alignment wrapText="1"/>
    </xf>
    <xf numFmtId="165" fontId="11" fillId="0" borderId="0" xfId="9" applyNumberFormat="1" applyFont="1" applyAlignment="1">
      <alignment vertical="top" wrapText="1"/>
    </xf>
    <xf numFmtId="165" fontId="11" fillId="0" borderId="9" xfId="1" applyNumberFormat="1" applyFont="1" applyBorder="1" applyAlignment="1">
      <alignment wrapText="1"/>
    </xf>
    <xf numFmtId="165" fontId="11" fillId="3" borderId="9" xfId="1" applyNumberFormat="1" applyFont="1" applyFill="1" applyBorder="1" applyAlignment="1">
      <alignment wrapText="1"/>
    </xf>
    <xf numFmtId="165" fontId="15" fillId="0" borderId="9" xfId="1" applyNumberFormat="1" applyFont="1" applyBorder="1" applyAlignment="1">
      <alignment vertical="center" wrapText="1"/>
    </xf>
    <xf numFmtId="165" fontId="15" fillId="3" borderId="9" xfId="1" applyNumberFormat="1" applyFont="1" applyFill="1" applyBorder="1" applyAlignment="1">
      <alignment vertical="center" wrapText="1"/>
    </xf>
    <xf numFmtId="165" fontId="4" fillId="0" borderId="0" xfId="3" applyNumberFormat="1" applyFont="1" applyFill="1" applyBorder="1" applyAlignment="1">
      <alignment horizontal="left" vertical="center" wrapText="1"/>
    </xf>
    <xf numFmtId="165" fontId="15" fillId="0" borderId="0" xfId="3" applyNumberFormat="1" applyFont="1" applyFill="1" applyBorder="1" applyAlignment="1">
      <alignment vertical="center" wrapText="1"/>
    </xf>
    <xf numFmtId="165" fontId="11" fillId="0" borderId="7" xfId="1" applyNumberFormat="1" applyFont="1" applyBorder="1" applyAlignment="1">
      <alignment vertical="center" wrapText="1"/>
    </xf>
    <xf numFmtId="165" fontId="11" fillId="0" borderId="6" xfId="1" applyNumberFormat="1" applyFont="1" applyBorder="1" applyAlignment="1">
      <alignment vertical="center" wrapText="1"/>
    </xf>
    <xf numFmtId="165" fontId="11" fillId="3" borderId="6" xfId="1" applyNumberFormat="1" applyFont="1" applyFill="1" applyBorder="1" applyAlignment="1">
      <alignment vertical="center" wrapText="1"/>
    </xf>
    <xf numFmtId="165" fontId="6" fillId="0" borderId="0" xfId="9" applyNumberFormat="1" applyFont="1" applyBorder="1" applyAlignment="1">
      <alignment vertical="top" wrapText="1"/>
    </xf>
    <xf numFmtId="165" fontId="11" fillId="0" borderId="2" xfId="1" applyNumberFormat="1" applyFont="1" applyBorder="1" applyAlignment="1">
      <alignment vertical="center" wrapText="1"/>
    </xf>
    <xf numFmtId="165" fontId="11" fillId="3" borderId="2" xfId="1" applyNumberFormat="1" applyFont="1" applyFill="1" applyBorder="1" applyAlignment="1">
      <alignment vertical="center" wrapText="1"/>
    </xf>
    <xf numFmtId="165" fontId="14" fillId="3" borderId="5" xfId="1" applyNumberFormat="1" applyFont="1" applyFill="1" applyBorder="1" applyAlignment="1">
      <alignment vertical="center" wrapText="1"/>
    </xf>
    <xf numFmtId="165" fontId="4" fillId="0" borderId="0" xfId="3" applyNumberFormat="1" applyFont="1" applyBorder="1" applyAlignment="1">
      <alignment horizontal="left" vertical="center" wrapText="1"/>
    </xf>
    <xf numFmtId="165" fontId="15" fillId="0" borderId="2" xfId="1" applyNumberFormat="1" applyFont="1" applyBorder="1" applyAlignment="1">
      <alignment wrapText="1"/>
    </xf>
    <xf numFmtId="165" fontId="15" fillId="3" borderId="2" xfId="1" applyNumberFormat="1" applyFont="1" applyFill="1" applyBorder="1" applyAlignment="1">
      <alignment wrapText="1"/>
    </xf>
    <xf numFmtId="165" fontId="6" fillId="0" borderId="0" xfId="3" quotePrefix="1" applyNumberFormat="1" applyFont="1" applyBorder="1" applyAlignment="1">
      <alignment horizontal="left" vertical="center" wrapText="1"/>
    </xf>
    <xf numFmtId="165" fontId="14" fillId="0" borderId="0" xfId="3" applyNumberFormat="1" applyFont="1" applyBorder="1" applyAlignment="1">
      <alignment horizontal="left" vertical="center" wrapText="1"/>
    </xf>
    <xf numFmtId="165" fontId="14" fillId="4" borderId="3" xfId="1" applyNumberFormat="1" applyFont="1" applyFill="1" applyBorder="1" applyAlignment="1">
      <alignment wrapText="1"/>
    </xf>
    <xf numFmtId="165" fontId="14" fillId="3" borderId="3" xfId="1" applyNumberFormat="1" applyFont="1" applyFill="1" applyBorder="1" applyAlignment="1">
      <alignment wrapText="1"/>
    </xf>
    <xf numFmtId="165" fontId="14" fillId="0" borderId="3" xfId="1" applyNumberFormat="1" applyFont="1" applyBorder="1" applyAlignment="1">
      <alignment wrapText="1"/>
    </xf>
    <xf numFmtId="165" fontId="6" fillId="0" borderId="1" xfId="1" applyNumberFormat="1" applyFont="1" applyBorder="1" applyAlignment="1">
      <alignment vertical="center" wrapText="1"/>
    </xf>
    <xf numFmtId="165" fontId="6" fillId="3" borderId="1" xfId="1" applyNumberFormat="1" applyFont="1" applyFill="1" applyBorder="1" applyAlignment="1">
      <alignment vertical="center" wrapText="1"/>
    </xf>
  </cellXfs>
  <cellStyles count="15">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 name="Normal_Table 1 3 AEs and Variations to Outcomes - Measures 09-10" xfId="14" xr:uid="{00000000-0005-0000-0000-00000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E27"/>
  <sheetViews>
    <sheetView tabSelected="1" zoomScale="110" zoomScaleNormal="110" zoomScaleSheetLayoutView="90" workbookViewId="0">
      <selection activeCell="B9" sqref="B9"/>
    </sheetView>
  </sheetViews>
  <sheetFormatPr defaultColWidth="4" defaultRowHeight="10.199999999999999" x14ac:dyDescent="0.2"/>
  <cols>
    <col min="1" max="1" width="50.6640625" style="104" customWidth="1"/>
    <col min="2" max="3" width="11.33203125" style="104" customWidth="1"/>
    <col min="4" max="4" width="7.44140625" style="104" customWidth="1"/>
    <col min="5" max="16384" width="4" style="104"/>
  </cols>
  <sheetData>
    <row r="1" spans="1:5" ht="12" customHeight="1" x14ac:dyDescent="0.2">
      <c r="A1" s="111" t="s">
        <v>207</v>
      </c>
      <c r="B1" s="107"/>
      <c r="C1" s="107"/>
    </row>
    <row r="2" spans="1:5" ht="40.799999999999997" x14ac:dyDescent="0.2">
      <c r="A2" s="134"/>
      <c r="B2" s="105" t="s">
        <v>186</v>
      </c>
      <c r="C2" s="106" t="s">
        <v>206</v>
      </c>
      <c r="E2" s="86"/>
    </row>
    <row r="3" spans="1:5" ht="12" customHeight="1" x14ac:dyDescent="0.2">
      <c r="A3" s="111" t="s">
        <v>97</v>
      </c>
      <c r="B3" s="128"/>
      <c r="C3" s="129"/>
      <c r="E3" s="102"/>
    </row>
    <row r="4" spans="1:5" ht="12" customHeight="1" x14ac:dyDescent="0.2">
      <c r="A4" s="107" t="s">
        <v>176</v>
      </c>
      <c r="B4" s="128"/>
      <c r="C4" s="129"/>
      <c r="E4" s="108"/>
    </row>
    <row r="5" spans="1:5" ht="12" customHeight="1" x14ac:dyDescent="0.2">
      <c r="A5" s="127" t="s">
        <v>209</v>
      </c>
      <c r="B5" s="128">
        <v>34512</v>
      </c>
      <c r="C5" s="129">
        <v>34416</v>
      </c>
      <c r="E5" s="108"/>
    </row>
    <row r="6" spans="1:5" ht="12" customHeight="1" x14ac:dyDescent="0.2">
      <c r="A6" s="127" t="s">
        <v>210</v>
      </c>
      <c r="B6" s="128">
        <v>88945</v>
      </c>
      <c r="C6" s="129">
        <v>92314</v>
      </c>
      <c r="E6" s="102"/>
    </row>
    <row r="7" spans="1:5" ht="12" customHeight="1" x14ac:dyDescent="0.2">
      <c r="A7" s="127" t="s">
        <v>224</v>
      </c>
      <c r="B7" s="128">
        <v>3015</v>
      </c>
      <c r="C7" s="129">
        <v>2770</v>
      </c>
    </row>
    <row r="8" spans="1:5" ht="12" customHeight="1" x14ac:dyDescent="0.2">
      <c r="A8" s="127" t="s">
        <v>211</v>
      </c>
      <c r="B8" s="128">
        <v>3004</v>
      </c>
      <c r="C8" s="129">
        <v>3042</v>
      </c>
    </row>
    <row r="9" spans="1:5" ht="12" customHeight="1" x14ac:dyDescent="0.2">
      <c r="A9" s="113" t="s">
        <v>212</v>
      </c>
      <c r="B9" s="130"/>
      <c r="C9" s="131"/>
    </row>
    <row r="10" spans="1:5" ht="12" customHeight="1" x14ac:dyDescent="0.2">
      <c r="A10" s="127" t="s">
        <v>209</v>
      </c>
      <c r="B10" s="128">
        <v>13045</v>
      </c>
      <c r="C10" s="129">
        <v>15875</v>
      </c>
    </row>
    <row r="11" spans="1:5" ht="12" customHeight="1" x14ac:dyDescent="0.2">
      <c r="A11" s="127" t="s">
        <v>160</v>
      </c>
      <c r="B11" s="128">
        <v>16990</v>
      </c>
      <c r="C11" s="129">
        <v>19501</v>
      </c>
    </row>
    <row r="12" spans="1:5" ht="12" customHeight="1" x14ac:dyDescent="0.2">
      <c r="A12" s="107" t="s">
        <v>120</v>
      </c>
      <c r="B12" s="143">
        <f>SUM(B5:B11)</f>
        <v>159511</v>
      </c>
      <c r="C12" s="132">
        <f>SUM(C5:C11)</f>
        <v>167918</v>
      </c>
    </row>
    <row r="13" spans="1:5" ht="12" customHeight="1" x14ac:dyDescent="0.2">
      <c r="A13" s="110" t="s">
        <v>121</v>
      </c>
      <c r="B13" s="135">
        <f>B12</f>
        <v>159511</v>
      </c>
      <c r="C13" s="133">
        <f>C12</f>
        <v>167918</v>
      </c>
    </row>
    <row r="14" spans="1:5" ht="12" customHeight="1" x14ac:dyDescent="0.2">
      <c r="A14" s="111" t="s">
        <v>96</v>
      </c>
      <c r="B14" s="128"/>
      <c r="C14" s="129"/>
    </row>
    <row r="15" spans="1:5" x14ac:dyDescent="0.2">
      <c r="A15" s="107" t="s">
        <v>220</v>
      </c>
      <c r="B15" s="128">
        <v>552</v>
      </c>
      <c r="C15" s="129">
        <v>0</v>
      </c>
    </row>
    <row r="16" spans="1:5" ht="12" customHeight="1" x14ac:dyDescent="0.2">
      <c r="A16" s="111" t="s">
        <v>221</v>
      </c>
      <c r="B16" s="135">
        <f>B15</f>
        <v>552</v>
      </c>
      <c r="C16" s="133">
        <f>C15</f>
        <v>0</v>
      </c>
    </row>
    <row r="17" spans="1:5" x14ac:dyDescent="0.2">
      <c r="A17" s="112" t="s">
        <v>208</v>
      </c>
      <c r="B17" s="135">
        <f>B13</f>
        <v>159511</v>
      </c>
      <c r="C17" s="133">
        <f>C13</f>
        <v>167918</v>
      </c>
      <c r="E17" s="102"/>
    </row>
    <row r="18" spans="1:5" ht="3.6" customHeight="1" x14ac:dyDescent="0.2">
      <c r="A18" s="107"/>
      <c r="B18" s="109"/>
      <c r="C18" s="107"/>
    </row>
    <row r="19" spans="1:5" x14ac:dyDescent="0.2">
      <c r="A19" s="134"/>
      <c r="B19" s="136" t="s">
        <v>182</v>
      </c>
      <c r="C19" s="137" t="s">
        <v>187</v>
      </c>
    </row>
    <row r="20" spans="1:5" x14ac:dyDescent="0.2">
      <c r="A20" s="112" t="s">
        <v>107</v>
      </c>
      <c r="B20" s="138">
        <v>433</v>
      </c>
      <c r="C20" s="139">
        <v>471</v>
      </c>
      <c r="E20" s="102"/>
    </row>
    <row r="21" spans="1:5" s="144" customFormat="1" ht="10.199999999999999" customHeight="1" x14ac:dyDescent="0.2">
      <c r="A21" s="178" t="s">
        <v>167</v>
      </c>
      <c r="B21" s="178"/>
      <c r="C21" s="178"/>
    </row>
    <row r="22" spans="1:5" x14ac:dyDescent="0.2">
      <c r="A22" s="179" t="s">
        <v>111</v>
      </c>
      <c r="B22" s="179"/>
      <c r="C22" s="179"/>
    </row>
    <row r="23" spans="1:5" x14ac:dyDescent="0.2">
      <c r="A23" s="180" t="s">
        <v>222</v>
      </c>
      <c r="B23" s="180"/>
      <c r="C23" s="180"/>
      <c r="E23" s="85"/>
    </row>
    <row r="24" spans="1:5" ht="12" customHeight="1" x14ac:dyDescent="0.2">
      <c r="A24" s="174" t="s">
        <v>213</v>
      </c>
      <c r="B24" s="174"/>
      <c r="C24" s="174"/>
    </row>
    <row r="25" spans="1:5" ht="13.65" customHeight="1" x14ac:dyDescent="0.2">
      <c r="A25" s="180" t="s">
        <v>214</v>
      </c>
      <c r="B25" s="180"/>
      <c r="C25" s="180"/>
    </row>
    <row r="26" spans="1:5" ht="35.25" customHeight="1" x14ac:dyDescent="0.2">
      <c r="A26" s="180" t="s">
        <v>215</v>
      </c>
      <c r="B26" s="180"/>
      <c r="C26" s="180"/>
    </row>
    <row r="27" spans="1:5" ht="14.25" customHeight="1" x14ac:dyDescent="0.2">
      <c r="A27" s="180" t="s">
        <v>216</v>
      </c>
      <c r="B27" s="180"/>
      <c r="C27" s="180"/>
    </row>
  </sheetData>
  <pageMargins left="0.43307086614173229" right="0.23622047244094491" top="0.35433070866141736" bottom="0.55118110236220474" header="0.31496062992125984" footer="0.31496062992125984"/>
  <pageSetup paperSize="8"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G19"/>
  <sheetViews>
    <sheetView showGridLines="0" zoomScale="110" zoomScaleNormal="110" zoomScaleSheetLayoutView="100" workbookViewId="0">
      <selection sqref="A1:F19"/>
    </sheetView>
  </sheetViews>
  <sheetFormatPr defaultColWidth="8" defaultRowHeight="12" customHeight="1" x14ac:dyDescent="0.3"/>
  <cols>
    <col min="1" max="1" width="30.6640625" style="16" customWidth="1"/>
    <col min="2" max="6" width="8.33203125" style="16" customWidth="1"/>
    <col min="7" max="16384" width="8" style="16"/>
  </cols>
  <sheetData>
    <row r="1" spans="1:7" ht="22.65" customHeight="1" x14ac:dyDescent="0.3">
      <c r="A1" s="350" t="s">
        <v>117</v>
      </c>
      <c r="B1" s="350"/>
      <c r="C1" s="350"/>
      <c r="D1" s="350"/>
      <c r="E1" s="350"/>
      <c r="F1" s="350"/>
    </row>
    <row r="2" spans="1:7" ht="40.799999999999997" x14ac:dyDescent="0.3">
      <c r="A2" s="236"/>
      <c r="B2" s="140" t="s">
        <v>186</v>
      </c>
      <c r="C2" s="141" t="s">
        <v>188</v>
      </c>
      <c r="D2" s="140" t="s">
        <v>181</v>
      </c>
      <c r="E2" s="140" t="s">
        <v>189</v>
      </c>
      <c r="F2" s="140" t="s">
        <v>190</v>
      </c>
      <c r="G2" s="45"/>
    </row>
    <row r="3" spans="1:7" ht="11.25" customHeight="1" x14ac:dyDescent="0.3">
      <c r="A3" s="303" t="s">
        <v>5</v>
      </c>
      <c r="B3" s="281"/>
      <c r="C3" s="282"/>
      <c r="D3" s="281"/>
      <c r="E3" s="281"/>
      <c r="F3" s="281"/>
      <c r="G3" s="45"/>
    </row>
    <row r="4" spans="1:7" ht="11.25" customHeight="1" x14ac:dyDescent="0.3">
      <c r="A4" s="273" t="s">
        <v>7</v>
      </c>
      <c r="B4" s="281">
        <v>1213</v>
      </c>
      <c r="C4" s="282">
        <v>0</v>
      </c>
      <c r="D4" s="281">
        <v>0</v>
      </c>
      <c r="E4" s="281">
        <v>0</v>
      </c>
      <c r="F4" s="281">
        <v>0</v>
      </c>
      <c r="G4" s="45"/>
    </row>
    <row r="5" spans="1:7" s="17" customFormat="1" ht="20.399999999999999" x14ac:dyDescent="0.2">
      <c r="A5" s="176" t="s">
        <v>153</v>
      </c>
      <c r="B5" s="351">
        <f>SUM(B4:B4)</f>
        <v>1213</v>
      </c>
      <c r="C5" s="352">
        <f>SUM(C4:C4)</f>
        <v>0</v>
      </c>
      <c r="D5" s="351">
        <f>SUM(D4:D4)</f>
        <v>0</v>
      </c>
      <c r="E5" s="351">
        <f>SUM(E4:E4)</f>
        <v>0</v>
      </c>
      <c r="F5" s="351">
        <f>SUM(F4:F4)</f>
        <v>0</v>
      </c>
      <c r="G5" s="50"/>
    </row>
    <row r="6" spans="1:7" ht="11.25" customHeight="1" x14ac:dyDescent="0.3">
      <c r="A6" s="176" t="s">
        <v>87</v>
      </c>
      <c r="B6" s="281"/>
      <c r="C6" s="282"/>
      <c r="D6" s="281"/>
      <c r="E6" s="281"/>
      <c r="F6" s="281"/>
      <c r="G6" s="45"/>
    </row>
    <row r="7" spans="1:7" ht="11.25" customHeight="1" x14ac:dyDescent="0.3">
      <c r="A7" s="303" t="s">
        <v>11</v>
      </c>
      <c r="B7" s="281"/>
      <c r="C7" s="282"/>
      <c r="D7" s="281"/>
      <c r="E7" s="281"/>
      <c r="F7" s="281"/>
      <c r="G7" s="45"/>
    </row>
    <row r="8" spans="1:7" ht="11.25" customHeight="1" x14ac:dyDescent="0.3">
      <c r="A8" s="303" t="s">
        <v>79</v>
      </c>
      <c r="B8" s="281"/>
      <c r="C8" s="282"/>
      <c r="D8" s="281"/>
      <c r="E8" s="281"/>
      <c r="F8" s="281"/>
      <c r="G8" s="45"/>
    </row>
    <row r="9" spans="1:7" ht="11.25" customHeight="1" x14ac:dyDescent="0.3">
      <c r="A9" s="303" t="s">
        <v>69</v>
      </c>
      <c r="B9" s="281"/>
      <c r="C9" s="282"/>
      <c r="D9" s="281"/>
      <c r="E9" s="281"/>
      <c r="F9" s="281"/>
      <c r="G9" s="45"/>
    </row>
    <row r="10" spans="1:7" ht="11.25" customHeight="1" x14ac:dyDescent="0.3">
      <c r="A10" s="283" t="s">
        <v>86</v>
      </c>
      <c r="B10" s="281">
        <v>93692</v>
      </c>
      <c r="C10" s="282">
        <v>98640</v>
      </c>
      <c r="D10" s="281">
        <v>103016</v>
      </c>
      <c r="E10" s="281">
        <v>113641</v>
      </c>
      <c r="F10" s="281">
        <v>118294</v>
      </c>
      <c r="G10" s="45"/>
    </row>
    <row r="11" spans="1:7" s="49" customFormat="1" ht="11.25" customHeight="1" x14ac:dyDescent="0.3">
      <c r="A11" s="118" t="s">
        <v>70</v>
      </c>
      <c r="B11" s="353">
        <f>SUM(B10:B10)</f>
        <v>93692</v>
      </c>
      <c r="C11" s="354">
        <f>SUM(C10:C10)</f>
        <v>98640</v>
      </c>
      <c r="D11" s="353">
        <f>SUM(D10:D10)</f>
        <v>103016</v>
      </c>
      <c r="E11" s="353">
        <f>SUM(E10:E10)</f>
        <v>113641</v>
      </c>
      <c r="F11" s="353">
        <f>SUM(F10:F10)</f>
        <v>118294</v>
      </c>
      <c r="G11" s="48"/>
    </row>
    <row r="12" spans="1:7" ht="11.25" customHeight="1" x14ac:dyDescent="0.3">
      <c r="A12" s="303" t="s">
        <v>71</v>
      </c>
      <c r="B12" s="281"/>
      <c r="C12" s="282"/>
      <c r="D12" s="281"/>
      <c r="E12" s="281"/>
      <c r="F12" s="281"/>
      <c r="G12" s="45"/>
    </row>
    <row r="13" spans="1:7" s="62" customFormat="1" ht="11.25" customHeight="1" x14ac:dyDescent="0.3">
      <c r="A13" s="355" t="s">
        <v>12</v>
      </c>
      <c r="B13" s="281">
        <v>26</v>
      </c>
      <c r="C13" s="282">
        <v>100</v>
      </c>
      <c r="D13" s="281">
        <v>100</v>
      </c>
      <c r="E13" s="281">
        <v>100</v>
      </c>
      <c r="F13" s="281">
        <v>100</v>
      </c>
      <c r="G13" s="75"/>
    </row>
    <row r="14" spans="1:7" s="49" customFormat="1" ht="11.25" customHeight="1" x14ac:dyDescent="0.3">
      <c r="A14" s="356" t="s">
        <v>72</v>
      </c>
      <c r="B14" s="353">
        <f>SUM(B13:B13)</f>
        <v>26</v>
      </c>
      <c r="C14" s="354">
        <f>SUM(C13:C13)</f>
        <v>100</v>
      </c>
      <c r="D14" s="353">
        <f>SUM(D13:D13)</f>
        <v>100</v>
      </c>
      <c r="E14" s="353">
        <f>SUM(E13:E13)</f>
        <v>100</v>
      </c>
      <c r="F14" s="353">
        <f>SUM(F13:F13)</f>
        <v>100</v>
      </c>
      <c r="G14" s="48"/>
    </row>
    <row r="15" spans="1:7" ht="30.6" x14ac:dyDescent="0.2">
      <c r="A15" s="153" t="s">
        <v>154</v>
      </c>
      <c r="B15" s="351">
        <f>B14+B11</f>
        <v>93718</v>
      </c>
      <c r="C15" s="352">
        <f>C14+C11</f>
        <v>98740</v>
      </c>
      <c r="D15" s="351">
        <f>D14+D11</f>
        <v>103116</v>
      </c>
      <c r="E15" s="351">
        <f>E14+E11</f>
        <v>113741</v>
      </c>
      <c r="F15" s="351">
        <f>F14+F11</f>
        <v>118394</v>
      </c>
      <c r="G15" s="45"/>
    </row>
    <row r="16" spans="1:7" s="17" customFormat="1" ht="30.6" x14ac:dyDescent="0.2">
      <c r="A16" s="57" t="s">
        <v>155</v>
      </c>
      <c r="B16" s="351">
        <f>B15</f>
        <v>93718</v>
      </c>
      <c r="C16" s="352">
        <f t="shared" ref="C16:F16" si="0">C15</f>
        <v>98740</v>
      </c>
      <c r="D16" s="351">
        <f t="shared" si="0"/>
        <v>103116</v>
      </c>
      <c r="E16" s="351">
        <f t="shared" si="0"/>
        <v>113741</v>
      </c>
      <c r="F16" s="351">
        <f t="shared" si="0"/>
        <v>118394</v>
      </c>
      <c r="G16" s="50"/>
    </row>
    <row r="17" spans="1:7" s="17" customFormat="1" ht="20.399999999999999" x14ac:dyDescent="0.2">
      <c r="A17" s="154" t="s">
        <v>127</v>
      </c>
      <c r="B17" s="351">
        <f>-B5+B16</f>
        <v>92505</v>
      </c>
      <c r="C17" s="352">
        <f t="shared" ref="C17:F17" si="1">-C5+C16</f>
        <v>98740</v>
      </c>
      <c r="D17" s="351">
        <f t="shared" si="1"/>
        <v>103116</v>
      </c>
      <c r="E17" s="351">
        <f t="shared" si="1"/>
        <v>113741</v>
      </c>
      <c r="F17" s="351">
        <f t="shared" si="1"/>
        <v>118394</v>
      </c>
      <c r="G17" s="50"/>
    </row>
    <row r="18" spans="1:7" ht="10.199999999999999" x14ac:dyDescent="0.3">
      <c r="A18" s="357" t="s">
        <v>101</v>
      </c>
      <c r="B18" s="358">
        <f>B17</f>
        <v>92505</v>
      </c>
      <c r="C18" s="359">
        <f t="shared" ref="C18:F18" si="2">C17</f>
        <v>98740</v>
      </c>
      <c r="D18" s="358">
        <f t="shared" si="2"/>
        <v>103116</v>
      </c>
      <c r="E18" s="358">
        <f t="shared" si="2"/>
        <v>113741</v>
      </c>
      <c r="F18" s="358">
        <f t="shared" si="2"/>
        <v>118394</v>
      </c>
    </row>
    <row r="19" spans="1:7" ht="12" customHeight="1" x14ac:dyDescent="0.3">
      <c r="A19" s="360" t="s">
        <v>112</v>
      </c>
      <c r="B19" s="360"/>
      <c r="C19" s="360"/>
      <c r="D19" s="360"/>
      <c r="E19" s="360"/>
      <c r="F19" s="360"/>
    </row>
  </sheetData>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sheetPr>
  <dimension ref="A1:F19"/>
  <sheetViews>
    <sheetView showGridLines="0" zoomScale="110" zoomScaleNormal="110" zoomScaleSheetLayoutView="100" workbookViewId="0">
      <selection activeCell="E21" sqref="E21"/>
    </sheetView>
  </sheetViews>
  <sheetFormatPr defaultColWidth="8" defaultRowHeight="12" customHeight="1" x14ac:dyDescent="0.3"/>
  <cols>
    <col min="1" max="1" width="30.6640625" style="16" customWidth="1"/>
    <col min="2" max="6" width="8.33203125" style="16" customWidth="1"/>
    <col min="7" max="16384" width="8" style="16"/>
  </cols>
  <sheetData>
    <row r="1" spans="1:6" ht="22.65" customHeight="1" x14ac:dyDescent="0.3">
      <c r="A1" s="291" t="s">
        <v>204</v>
      </c>
      <c r="B1" s="291"/>
      <c r="C1" s="291"/>
      <c r="D1" s="291"/>
      <c r="E1" s="291"/>
      <c r="F1" s="291"/>
    </row>
    <row r="2" spans="1:6" ht="40.799999999999997" x14ac:dyDescent="0.3">
      <c r="A2" s="236"/>
      <c r="B2" s="140" t="s">
        <v>186</v>
      </c>
      <c r="C2" s="141" t="s">
        <v>188</v>
      </c>
      <c r="D2" s="140" t="s">
        <v>181</v>
      </c>
      <c r="E2" s="140" t="s">
        <v>189</v>
      </c>
      <c r="F2" s="140" t="s">
        <v>190</v>
      </c>
    </row>
    <row r="3" spans="1:6" ht="10.199999999999999" x14ac:dyDescent="0.3">
      <c r="A3" s="303" t="s">
        <v>102</v>
      </c>
      <c r="B3" s="281"/>
      <c r="C3" s="282"/>
      <c r="D3" s="281"/>
      <c r="E3" s="281"/>
      <c r="F3" s="281"/>
    </row>
    <row r="4" spans="1:6" ht="10.199999999999999" x14ac:dyDescent="0.3">
      <c r="A4" s="303" t="s">
        <v>21</v>
      </c>
      <c r="B4" s="281"/>
      <c r="C4" s="282"/>
      <c r="D4" s="281"/>
      <c r="E4" s="281"/>
      <c r="F4" s="281"/>
    </row>
    <row r="5" spans="1:6" ht="10.199999999999999" x14ac:dyDescent="0.3">
      <c r="A5" s="304" t="s">
        <v>60</v>
      </c>
      <c r="B5" s="281">
        <v>139</v>
      </c>
      <c r="C5" s="282">
        <v>139</v>
      </c>
      <c r="D5" s="281">
        <v>139</v>
      </c>
      <c r="E5" s="281">
        <v>139</v>
      </c>
      <c r="F5" s="281">
        <v>139</v>
      </c>
    </row>
    <row r="6" spans="1:6" s="49" customFormat="1" ht="10.199999999999999" x14ac:dyDescent="0.3">
      <c r="A6" s="118" t="s">
        <v>22</v>
      </c>
      <c r="B6" s="284">
        <f>SUM(B5:B5)</f>
        <v>139</v>
      </c>
      <c r="C6" s="285">
        <f>SUM(C5:C5)</f>
        <v>139</v>
      </c>
      <c r="D6" s="284">
        <f>SUM(D5:D5)</f>
        <v>139</v>
      </c>
      <c r="E6" s="284">
        <f>SUM(E5:E5)</f>
        <v>139</v>
      </c>
      <c r="F6" s="284">
        <f>SUM(F5:F5)</f>
        <v>139</v>
      </c>
    </row>
    <row r="7" spans="1:6" s="17" customFormat="1" ht="20.399999999999999" x14ac:dyDescent="0.3">
      <c r="A7" s="176" t="s">
        <v>156</v>
      </c>
      <c r="B7" s="361">
        <f>B6</f>
        <v>139</v>
      </c>
      <c r="C7" s="362">
        <f t="shared" ref="C7:F8" si="0">C6</f>
        <v>139</v>
      </c>
      <c r="D7" s="361">
        <f t="shared" si="0"/>
        <v>139</v>
      </c>
      <c r="E7" s="361">
        <f t="shared" si="0"/>
        <v>139</v>
      </c>
      <c r="F7" s="361">
        <f t="shared" si="0"/>
        <v>139</v>
      </c>
    </row>
    <row r="8" spans="1:6" s="17" customFormat="1" ht="10.199999999999999" x14ac:dyDescent="0.3">
      <c r="A8" s="67" t="s">
        <v>88</v>
      </c>
      <c r="B8" s="286">
        <f>B7</f>
        <v>139</v>
      </c>
      <c r="C8" s="363">
        <f t="shared" si="0"/>
        <v>139</v>
      </c>
      <c r="D8" s="286">
        <f t="shared" si="0"/>
        <v>139</v>
      </c>
      <c r="E8" s="286">
        <f t="shared" si="0"/>
        <v>139</v>
      </c>
      <c r="F8" s="286">
        <f t="shared" si="0"/>
        <v>139</v>
      </c>
    </row>
    <row r="9" spans="1:6" ht="12" customHeight="1" x14ac:dyDescent="0.2">
      <c r="A9" s="349" t="s">
        <v>112</v>
      </c>
      <c r="B9" s="349"/>
      <c r="C9" s="349"/>
      <c r="D9" s="349"/>
      <c r="E9" s="349"/>
      <c r="F9" s="349"/>
    </row>
    <row r="10" spans="1:6" ht="12" customHeight="1" x14ac:dyDescent="0.2">
      <c r="A10" s="148"/>
      <c r="B10" s="148"/>
      <c r="C10" s="148"/>
      <c r="D10" s="148"/>
      <c r="E10" s="148"/>
      <c r="F10" s="148"/>
    </row>
    <row r="11" spans="1:6" ht="12" customHeight="1" x14ac:dyDescent="0.2">
      <c r="A11" s="79"/>
      <c r="B11" s="79"/>
      <c r="C11" s="79"/>
      <c r="D11" s="79"/>
      <c r="E11" s="79"/>
      <c r="F11" s="79"/>
    </row>
    <row r="12" spans="1:6" ht="12" customHeight="1" x14ac:dyDescent="0.2">
      <c r="A12" s="79"/>
      <c r="B12" s="79"/>
      <c r="C12" s="79"/>
      <c r="D12" s="79"/>
      <c r="E12" s="79"/>
      <c r="F12" s="79"/>
    </row>
    <row r="13" spans="1:6" ht="12" customHeight="1" x14ac:dyDescent="0.2">
      <c r="A13" s="79"/>
      <c r="B13" s="79"/>
      <c r="C13" s="79"/>
      <c r="D13" s="79"/>
      <c r="E13" s="79"/>
      <c r="F13" s="79"/>
    </row>
    <row r="14" spans="1:6" ht="12" customHeight="1" x14ac:dyDescent="0.2">
      <c r="A14" s="79"/>
      <c r="B14" s="79"/>
      <c r="C14" s="79"/>
      <c r="D14" s="79"/>
      <c r="E14" s="79"/>
      <c r="F14" s="79"/>
    </row>
    <row r="15" spans="1:6" ht="12" customHeight="1" x14ac:dyDescent="0.2">
      <c r="A15" s="79"/>
      <c r="B15" s="79"/>
      <c r="C15" s="79"/>
      <c r="D15" s="79"/>
      <c r="E15" s="79"/>
      <c r="F15" s="79"/>
    </row>
    <row r="16" spans="1:6" ht="12" customHeight="1" x14ac:dyDescent="0.2">
      <c r="A16" s="79"/>
      <c r="B16" s="79"/>
      <c r="C16" s="79"/>
      <c r="D16" s="79"/>
      <c r="E16" s="79"/>
      <c r="F16" s="79"/>
    </row>
    <row r="17" spans="1:6" ht="12" customHeight="1" x14ac:dyDescent="0.2">
      <c r="A17" s="79"/>
      <c r="B17" s="79"/>
      <c r="C17" s="79"/>
      <c r="D17" s="79"/>
      <c r="E17" s="79"/>
      <c r="F17" s="79"/>
    </row>
    <row r="18" spans="1:6" ht="12" customHeight="1" x14ac:dyDescent="0.2">
      <c r="A18" s="79"/>
      <c r="B18" s="79"/>
      <c r="C18" s="79"/>
      <c r="D18" s="79"/>
      <c r="E18" s="79"/>
      <c r="F18" s="79"/>
    </row>
    <row r="19" spans="1:6" ht="12" customHeight="1" x14ac:dyDescent="0.2">
      <c r="A19" s="79"/>
      <c r="B19" s="79"/>
      <c r="C19" s="79"/>
      <c r="D19" s="79"/>
      <c r="E19" s="79"/>
      <c r="F19" s="79"/>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P32"/>
  <sheetViews>
    <sheetView showGridLines="0" zoomScale="110" zoomScaleNormal="110" zoomScaleSheetLayoutView="100" workbookViewId="0">
      <selection activeCell="H15" sqref="H15"/>
    </sheetView>
  </sheetViews>
  <sheetFormatPr defaultColWidth="8" defaultRowHeight="12" customHeight="1" x14ac:dyDescent="0.3"/>
  <cols>
    <col min="1" max="1" width="30.6640625" style="16" customWidth="1"/>
    <col min="2" max="6" width="8.33203125" style="16" customWidth="1"/>
    <col min="7" max="16384" width="8" style="16"/>
  </cols>
  <sheetData>
    <row r="1" spans="1:16" ht="30.6" x14ac:dyDescent="0.3">
      <c r="A1" s="177" t="s">
        <v>124</v>
      </c>
      <c r="B1" s="177"/>
      <c r="C1" s="177"/>
      <c r="D1" s="177"/>
      <c r="E1" s="177"/>
      <c r="F1" s="177"/>
    </row>
    <row r="2" spans="1:16" ht="40.799999999999997" x14ac:dyDescent="0.3">
      <c r="A2" s="236"/>
      <c r="B2" s="140" t="s">
        <v>186</v>
      </c>
      <c r="C2" s="141" t="s">
        <v>188</v>
      </c>
      <c r="D2" s="140" t="s">
        <v>181</v>
      </c>
      <c r="E2" s="140" t="s">
        <v>189</v>
      </c>
      <c r="F2" s="140" t="s">
        <v>190</v>
      </c>
    </row>
    <row r="3" spans="1:16" ht="10.199999999999999" x14ac:dyDescent="0.3">
      <c r="A3" s="303" t="s">
        <v>43</v>
      </c>
      <c r="B3" s="281"/>
      <c r="C3" s="282"/>
      <c r="D3" s="281"/>
      <c r="E3" s="281"/>
      <c r="F3" s="281"/>
    </row>
    <row r="4" spans="1:16" ht="10.199999999999999" x14ac:dyDescent="0.3">
      <c r="A4" s="303" t="s">
        <v>44</v>
      </c>
      <c r="B4" s="281"/>
      <c r="C4" s="282"/>
      <c r="D4" s="281"/>
      <c r="E4" s="281"/>
      <c r="F4" s="281"/>
    </row>
    <row r="5" spans="1:16" ht="10.199999999999999" x14ac:dyDescent="0.3">
      <c r="A5" s="364" t="s">
        <v>92</v>
      </c>
      <c r="B5" s="281">
        <v>92639</v>
      </c>
      <c r="C5" s="282">
        <v>98640</v>
      </c>
      <c r="D5" s="281">
        <v>103016</v>
      </c>
      <c r="E5" s="281">
        <v>113641</v>
      </c>
      <c r="F5" s="281">
        <v>118294</v>
      </c>
    </row>
    <row r="6" spans="1:16" ht="10.199999999999999" x14ac:dyDescent="0.3">
      <c r="A6" s="273" t="s">
        <v>93</v>
      </c>
      <c r="B6" s="281">
        <v>26</v>
      </c>
      <c r="C6" s="282">
        <v>100</v>
      </c>
      <c r="D6" s="281">
        <v>100</v>
      </c>
      <c r="E6" s="281">
        <v>100</v>
      </c>
      <c r="F6" s="281">
        <v>100</v>
      </c>
    </row>
    <row r="7" spans="1:16" s="49" customFormat="1" ht="10.199999999999999" x14ac:dyDescent="0.3">
      <c r="A7" s="118" t="s">
        <v>45</v>
      </c>
      <c r="B7" s="284">
        <f>SUM(B5:B6)</f>
        <v>92665</v>
      </c>
      <c r="C7" s="285">
        <f>SUM(C5:C6)</f>
        <v>98740</v>
      </c>
      <c r="D7" s="284">
        <f>SUM(D5:D6)</f>
        <v>103116</v>
      </c>
      <c r="E7" s="284">
        <f>SUM(E5:E6)</f>
        <v>113741</v>
      </c>
      <c r="F7" s="284">
        <f>SUM(F5:F6)</f>
        <v>118394</v>
      </c>
    </row>
    <row r="8" spans="1:16" ht="10.199999999999999" x14ac:dyDescent="0.3">
      <c r="A8" s="303" t="s">
        <v>46</v>
      </c>
      <c r="B8" s="281"/>
      <c r="C8" s="282"/>
      <c r="D8" s="281"/>
      <c r="E8" s="281"/>
      <c r="F8" s="281"/>
    </row>
    <row r="9" spans="1:16" ht="10.199999999999999" x14ac:dyDescent="0.3">
      <c r="A9" s="283" t="s">
        <v>4</v>
      </c>
      <c r="B9" s="281">
        <v>552</v>
      </c>
      <c r="C9" s="282">
        <v>0</v>
      </c>
      <c r="D9" s="281">
        <v>0</v>
      </c>
      <c r="E9" s="281">
        <v>0</v>
      </c>
      <c r="F9" s="281">
        <v>0</v>
      </c>
    </row>
    <row r="10" spans="1:16" s="49" customFormat="1" ht="10.199999999999999" x14ac:dyDescent="0.3">
      <c r="A10" s="305" t="s">
        <v>47</v>
      </c>
      <c r="B10" s="284">
        <f>SUM(B9:B9)</f>
        <v>552</v>
      </c>
      <c r="C10" s="285">
        <f>SUM(C9:C9)</f>
        <v>0</v>
      </c>
      <c r="D10" s="284">
        <f>SUM(D9:D9)</f>
        <v>0</v>
      </c>
      <c r="E10" s="284">
        <f>SUM(E9:E9)</f>
        <v>0</v>
      </c>
      <c r="F10" s="284">
        <f>SUM(F9:F9)</f>
        <v>0</v>
      </c>
    </row>
    <row r="11" spans="1:16" s="17" customFormat="1" ht="20.399999999999999" x14ac:dyDescent="0.3">
      <c r="A11" s="68" t="s">
        <v>139</v>
      </c>
      <c r="B11" s="287">
        <f>B7-B10</f>
        <v>92113</v>
      </c>
      <c r="C11" s="288">
        <f>C7-C10</f>
        <v>98740</v>
      </c>
      <c r="D11" s="287">
        <f>D7-D10</f>
        <v>103116</v>
      </c>
      <c r="E11" s="287">
        <f>E7-E10</f>
        <v>113741</v>
      </c>
      <c r="F11" s="287">
        <f>F7-F10</f>
        <v>118394</v>
      </c>
      <c r="H11" s="167"/>
    </row>
    <row r="12" spans="1:16" s="49" customFormat="1" ht="20.399999999999999" x14ac:dyDescent="0.2">
      <c r="A12" s="88" t="s">
        <v>143</v>
      </c>
      <c r="B12" s="365">
        <f>B11</f>
        <v>92113</v>
      </c>
      <c r="C12" s="366">
        <f t="shared" ref="C12:F12" si="0">C11</f>
        <v>98740</v>
      </c>
      <c r="D12" s="365">
        <f t="shared" si="0"/>
        <v>103116</v>
      </c>
      <c r="E12" s="365">
        <f t="shared" si="0"/>
        <v>113741</v>
      </c>
      <c r="F12" s="365">
        <f t="shared" si="0"/>
        <v>118394</v>
      </c>
    </row>
    <row r="13" spans="1:16" ht="20.399999999999999" x14ac:dyDescent="0.3">
      <c r="A13" s="273" t="s">
        <v>157</v>
      </c>
      <c r="B13" s="281">
        <v>0</v>
      </c>
      <c r="C13" s="282">
        <v>0</v>
      </c>
      <c r="D13" s="281">
        <v>0</v>
      </c>
      <c r="E13" s="281">
        <v>0</v>
      </c>
      <c r="F13" s="281">
        <v>0</v>
      </c>
      <c r="M13" s="49"/>
      <c r="N13" s="49"/>
      <c r="O13" s="49"/>
      <c r="P13" s="49"/>
    </row>
    <row r="14" spans="1:16" ht="10.199999999999999" x14ac:dyDescent="0.3">
      <c r="A14" s="273" t="s">
        <v>172</v>
      </c>
      <c r="B14" s="281"/>
      <c r="C14" s="282"/>
      <c r="D14" s="281"/>
      <c r="E14" s="281"/>
      <c r="F14" s="281"/>
      <c r="M14" s="49"/>
      <c r="N14" s="49"/>
      <c r="O14" s="49"/>
      <c r="P14" s="49"/>
    </row>
    <row r="15" spans="1:16" ht="10.199999999999999" x14ac:dyDescent="0.3">
      <c r="A15" s="367" t="s">
        <v>94</v>
      </c>
      <c r="B15" s="281">
        <v>552</v>
      </c>
      <c r="C15" s="282">
        <v>0</v>
      </c>
      <c r="D15" s="281">
        <v>0</v>
      </c>
      <c r="E15" s="281">
        <v>0</v>
      </c>
      <c r="F15" s="281">
        <v>0</v>
      </c>
      <c r="M15" s="49"/>
      <c r="N15" s="49"/>
      <c r="O15" s="49"/>
      <c r="P15" s="49"/>
    </row>
    <row r="16" spans="1:16" ht="10.199999999999999" x14ac:dyDescent="0.2">
      <c r="A16" s="368" t="s">
        <v>171</v>
      </c>
      <c r="B16" s="369">
        <f>SUM(B15:B15)</f>
        <v>552</v>
      </c>
      <c r="C16" s="370">
        <f>SUM(C15:C15)</f>
        <v>0</v>
      </c>
      <c r="D16" s="371">
        <f>SUM(D15:D15)</f>
        <v>0</v>
      </c>
      <c r="E16" s="371">
        <f>SUM(E15:E15)</f>
        <v>0</v>
      </c>
      <c r="F16" s="371">
        <f>SUM(F15:F15)</f>
        <v>0</v>
      </c>
    </row>
    <row r="17" spans="1:10" ht="10.199999999999999" x14ac:dyDescent="0.3">
      <c r="A17" s="273" t="s">
        <v>95</v>
      </c>
      <c r="B17" s="372"/>
      <c r="C17" s="373"/>
      <c r="D17" s="372"/>
      <c r="E17" s="372"/>
      <c r="F17" s="372"/>
      <c r="J17" s="87"/>
    </row>
    <row r="18" spans="1:10" ht="30.6" x14ac:dyDescent="0.3">
      <c r="A18" s="367" t="s">
        <v>158</v>
      </c>
      <c r="B18" s="281">
        <v>-92665</v>
      </c>
      <c r="C18" s="282">
        <v>-98740</v>
      </c>
      <c r="D18" s="281">
        <v>-103116</v>
      </c>
      <c r="E18" s="281">
        <v>-113741</v>
      </c>
      <c r="F18" s="281">
        <v>-118394</v>
      </c>
    </row>
    <row r="19" spans="1:10" ht="10.199999999999999" x14ac:dyDescent="0.2">
      <c r="A19" s="368" t="s">
        <v>170</v>
      </c>
      <c r="B19" s="371">
        <f>SUM(B18:B18)</f>
        <v>-92665</v>
      </c>
      <c r="C19" s="370">
        <f>SUM(C18:C18)</f>
        <v>-98740</v>
      </c>
      <c r="D19" s="371">
        <f>SUM(D18:D18)</f>
        <v>-103116</v>
      </c>
      <c r="E19" s="371">
        <f>SUM(E18:E18)</f>
        <v>-113741</v>
      </c>
      <c r="F19" s="371">
        <f>SUM(F18:F18)</f>
        <v>-118394</v>
      </c>
    </row>
    <row r="20" spans="1:10" s="17" customFormat="1" ht="20.399999999999999" x14ac:dyDescent="0.2">
      <c r="A20" s="69" t="s">
        <v>159</v>
      </c>
      <c r="B20" s="311">
        <f>B12+B13+B16+B19</f>
        <v>0</v>
      </c>
      <c r="C20" s="312">
        <f t="shared" ref="C20:F20" si="1">C12+C13+C16+C19</f>
        <v>0</v>
      </c>
      <c r="D20" s="311">
        <f t="shared" si="1"/>
        <v>0</v>
      </c>
      <c r="E20" s="311">
        <f t="shared" si="1"/>
        <v>0</v>
      </c>
      <c r="F20" s="311">
        <f t="shared" si="1"/>
        <v>0</v>
      </c>
      <c r="H20" s="167"/>
    </row>
    <row r="21" spans="1:10" ht="12" customHeight="1" x14ac:dyDescent="0.2">
      <c r="A21" s="349" t="s">
        <v>112</v>
      </c>
      <c r="B21" s="349"/>
      <c r="C21" s="349"/>
      <c r="D21" s="349"/>
      <c r="E21" s="349"/>
      <c r="F21" s="349"/>
    </row>
    <row r="22" spans="1:10" ht="12" customHeight="1" x14ac:dyDescent="0.2">
      <c r="A22" s="148"/>
      <c r="B22" s="148"/>
      <c r="C22" s="148"/>
      <c r="D22" s="148"/>
      <c r="E22" s="148"/>
      <c r="F22" s="148"/>
    </row>
    <row r="23" spans="1:10" ht="12" customHeight="1" x14ac:dyDescent="0.2">
      <c r="A23" s="79"/>
      <c r="B23" s="79"/>
      <c r="C23" s="79"/>
      <c r="D23" s="79"/>
      <c r="E23" s="79"/>
      <c r="F23" s="79"/>
    </row>
    <row r="24" spans="1:10" ht="12" customHeight="1" x14ac:dyDescent="0.2">
      <c r="A24" s="79"/>
      <c r="B24" s="79"/>
      <c r="C24" s="79"/>
      <c r="D24" s="79"/>
      <c r="E24" s="79"/>
      <c r="F24" s="79"/>
    </row>
    <row r="25" spans="1:10" ht="12" customHeight="1" x14ac:dyDescent="0.2">
      <c r="A25" s="79"/>
      <c r="B25" s="79"/>
      <c r="C25" s="79"/>
      <c r="D25" s="79"/>
      <c r="E25" s="79"/>
      <c r="F25" s="79"/>
    </row>
    <row r="26" spans="1:10" ht="12" customHeight="1" x14ac:dyDescent="0.2">
      <c r="A26" s="79"/>
      <c r="B26" s="79"/>
      <c r="C26" s="79"/>
      <c r="D26" s="79"/>
      <c r="E26" s="79"/>
      <c r="F26" s="79"/>
    </row>
    <row r="27" spans="1:10" ht="12" customHeight="1" x14ac:dyDescent="0.2">
      <c r="A27" s="79"/>
      <c r="B27" s="79"/>
      <c r="C27" s="79"/>
      <c r="D27" s="79"/>
      <c r="E27" s="79"/>
      <c r="F27" s="79"/>
    </row>
    <row r="28" spans="1:10" ht="12" customHeight="1" x14ac:dyDescent="0.2">
      <c r="A28" s="79"/>
      <c r="B28" s="79"/>
      <c r="C28" s="79"/>
      <c r="D28" s="79"/>
      <c r="E28" s="79"/>
      <c r="F28" s="79"/>
    </row>
    <row r="31" spans="1:10" ht="12" customHeight="1" x14ac:dyDescent="0.3">
      <c r="A31" s="45"/>
      <c r="B31" s="6"/>
      <c r="C31" s="18"/>
      <c r="D31" s="6"/>
      <c r="E31" s="6"/>
      <c r="F31" s="6"/>
    </row>
    <row r="32" spans="1:10" ht="12" customHeight="1" x14ac:dyDescent="0.3">
      <c r="A32" s="45"/>
      <c r="B32" s="6"/>
      <c r="C32" s="18"/>
      <c r="D32" s="6"/>
      <c r="E32" s="6"/>
      <c r="F32" s="6"/>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
  <sheetViews>
    <sheetView showGridLines="0" zoomScale="110" zoomScaleNormal="110" zoomScaleSheetLayoutView="100" workbookViewId="0">
      <selection sqref="A1:G16"/>
    </sheetView>
  </sheetViews>
  <sheetFormatPr defaultColWidth="9.109375" defaultRowHeight="10.199999999999999" x14ac:dyDescent="0.2"/>
  <cols>
    <col min="1" max="1" width="22.33203125" style="169" customWidth="1"/>
    <col min="2" max="3" width="7.6640625" style="169" customWidth="1"/>
    <col min="4" max="4" width="7.6640625" style="168" customWidth="1"/>
    <col min="5" max="5" width="7.6640625" style="169" customWidth="1"/>
    <col min="6" max="6" width="7.6640625" style="168" customWidth="1"/>
    <col min="7" max="7" width="7.6640625" style="169" customWidth="1"/>
    <col min="8" max="16384" width="9.109375" style="169"/>
  </cols>
  <sheetData>
    <row r="1" spans="1:9" ht="20.399999999999999" x14ac:dyDescent="0.2">
      <c r="A1" s="172" t="s">
        <v>227</v>
      </c>
      <c r="B1" s="173"/>
      <c r="C1" s="173"/>
      <c r="D1" s="183"/>
      <c r="E1" s="183"/>
      <c r="F1" s="183"/>
      <c r="G1" s="183"/>
    </row>
    <row r="2" spans="1:9" ht="14.4" customHeight="1" x14ac:dyDescent="0.3">
      <c r="A2" s="181" t="s">
        <v>237</v>
      </c>
      <c r="B2" s="181"/>
      <c r="C2" s="181"/>
      <c r="D2" s="181"/>
      <c r="E2" s="181"/>
      <c r="F2" s="181"/>
      <c r="G2" s="184"/>
    </row>
    <row r="3" spans="1:9" ht="20.399999999999999" x14ac:dyDescent="0.2">
      <c r="A3" s="185"/>
      <c r="B3" s="186" t="s">
        <v>228</v>
      </c>
      <c r="C3" s="170" t="s">
        <v>229</v>
      </c>
      <c r="D3" s="171" t="s">
        <v>230</v>
      </c>
      <c r="E3" s="170" t="s">
        <v>231</v>
      </c>
      <c r="F3" s="171" t="s">
        <v>232</v>
      </c>
      <c r="G3" s="170" t="s">
        <v>233</v>
      </c>
    </row>
    <row r="4" spans="1:9" x14ac:dyDescent="0.2">
      <c r="A4" s="172" t="s">
        <v>238</v>
      </c>
      <c r="B4" s="187"/>
      <c r="C4" s="188"/>
      <c r="D4" s="189"/>
      <c r="E4" s="188"/>
      <c r="F4" s="190"/>
      <c r="G4" s="188"/>
    </row>
    <row r="5" spans="1:9" ht="20.399999999999999" x14ac:dyDescent="0.2">
      <c r="A5" s="173" t="s">
        <v>239</v>
      </c>
      <c r="B5" s="191">
        <v>1.1000000000000001</v>
      </c>
      <c r="C5" s="188"/>
      <c r="D5" s="189"/>
      <c r="E5" s="188"/>
      <c r="F5" s="190"/>
      <c r="G5" s="188"/>
    </row>
    <row r="6" spans="1:9" x14ac:dyDescent="0.2">
      <c r="A6" s="192" t="s">
        <v>234</v>
      </c>
      <c r="B6" s="193"/>
      <c r="C6" s="194">
        <v>0</v>
      </c>
      <c r="D6" s="195">
        <v>-32</v>
      </c>
      <c r="E6" s="194">
        <v>-95</v>
      </c>
      <c r="F6" s="196">
        <v>-129</v>
      </c>
      <c r="G6" s="194">
        <v>0</v>
      </c>
    </row>
    <row r="7" spans="1:9" ht="20.399999999999999" x14ac:dyDescent="0.2">
      <c r="A7" s="173" t="s">
        <v>240</v>
      </c>
      <c r="B7" s="191">
        <v>1.1000000000000001</v>
      </c>
      <c r="C7" s="188"/>
      <c r="D7" s="189"/>
      <c r="E7" s="188"/>
      <c r="F7" s="190"/>
      <c r="G7" s="188"/>
    </row>
    <row r="8" spans="1:9" x14ac:dyDescent="0.2">
      <c r="A8" s="192" t="s">
        <v>234</v>
      </c>
      <c r="B8" s="193"/>
      <c r="C8" s="194">
        <v>0</v>
      </c>
      <c r="D8" s="195" t="s">
        <v>244</v>
      </c>
      <c r="E8" s="194" t="s">
        <v>244</v>
      </c>
      <c r="F8" s="196" t="s">
        <v>244</v>
      </c>
      <c r="G8" s="194" t="s">
        <v>244</v>
      </c>
    </row>
    <row r="9" spans="1:9" ht="20.399999999999999" x14ac:dyDescent="0.2">
      <c r="A9" s="173" t="s">
        <v>240</v>
      </c>
      <c r="B9" s="191">
        <v>1.1000000000000001</v>
      </c>
      <c r="C9" s="188"/>
      <c r="D9" s="189"/>
      <c r="E9" s="188"/>
      <c r="F9" s="190"/>
      <c r="G9" s="188"/>
    </row>
    <row r="10" spans="1:9" x14ac:dyDescent="0.2">
      <c r="A10" s="192" t="s">
        <v>234</v>
      </c>
      <c r="B10" s="193"/>
      <c r="C10" s="197">
        <v>0</v>
      </c>
      <c r="D10" s="198">
        <v>-1592</v>
      </c>
      <c r="E10" s="197">
        <v>0</v>
      </c>
      <c r="F10" s="198">
        <v>0</v>
      </c>
      <c r="G10" s="197">
        <v>0</v>
      </c>
    </row>
    <row r="11" spans="1:9" x14ac:dyDescent="0.2">
      <c r="A11" s="199" t="s">
        <v>235</v>
      </c>
      <c r="B11" s="200"/>
      <c r="C11" s="201">
        <f>SUM(C8:C10)</f>
        <v>0</v>
      </c>
      <c r="D11" s="202">
        <f>SUM(D8:D10)</f>
        <v>-1592</v>
      </c>
      <c r="E11" s="201">
        <v>-95</v>
      </c>
      <c r="F11" s="202">
        <v>-129</v>
      </c>
      <c r="G11" s="201">
        <f t="shared" ref="G11" si="0">SUM(G8:G10)</f>
        <v>0</v>
      </c>
    </row>
    <row r="12" spans="1:9" ht="29.25" customHeight="1" x14ac:dyDescent="0.2">
      <c r="A12" s="182" t="s">
        <v>236</v>
      </c>
      <c r="B12" s="182"/>
      <c r="C12" s="182"/>
      <c r="D12" s="182"/>
      <c r="E12" s="182"/>
      <c r="F12" s="182"/>
      <c r="G12" s="182"/>
    </row>
    <row r="13" spans="1:9" ht="35.25" customHeight="1" x14ac:dyDescent="0.3">
      <c r="A13" s="182" t="s">
        <v>241</v>
      </c>
      <c r="B13" s="203"/>
      <c r="C13" s="203"/>
      <c r="D13" s="203"/>
      <c r="E13" s="203"/>
      <c r="F13" s="203"/>
      <c r="G13" s="203"/>
      <c r="I13" s="166"/>
    </row>
    <row r="14" spans="1:9" ht="61.2" x14ac:dyDescent="0.2">
      <c r="A14" s="204" t="s">
        <v>242</v>
      </c>
      <c r="B14" s="204"/>
      <c r="C14" s="204"/>
      <c r="D14" s="183"/>
      <c r="E14" s="204"/>
      <c r="F14" s="183"/>
      <c r="G14" s="204"/>
    </row>
    <row r="15" spans="1:9" ht="61.2" x14ac:dyDescent="0.2">
      <c r="A15" s="204" t="s">
        <v>243</v>
      </c>
      <c r="B15" s="204"/>
      <c r="C15" s="204"/>
      <c r="D15" s="183"/>
      <c r="E15" s="204"/>
      <c r="F15" s="183"/>
      <c r="G15" s="204"/>
    </row>
    <row r="16" spans="1:9" x14ac:dyDescent="0.2">
      <c r="A16" s="204"/>
      <c r="B16" s="204"/>
      <c r="C16" s="204"/>
      <c r="D16" s="183"/>
      <c r="E16" s="204"/>
      <c r="F16" s="183"/>
      <c r="G16" s="204"/>
    </row>
  </sheetData>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H18"/>
  <sheetViews>
    <sheetView showGridLines="0" zoomScale="110" zoomScaleNormal="110" zoomScaleSheetLayoutView="115" workbookViewId="0">
      <selection activeCell="A16" sqref="A16"/>
    </sheetView>
  </sheetViews>
  <sheetFormatPr defaultColWidth="9.109375" defaultRowHeight="12" customHeight="1" x14ac:dyDescent="0.3"/>
  <cols>
    <col min="1" max="1" width="30.6640625" style="8" customWidth="1"/>
    <col min="2" max="6" width="8.33203125" style="8" customWidth="1"/>
    <col min="7" max="16384" width="9.109375" style="8"/>
  </cols>
  <sheetData>
    <row r="1" spans="1:8" ht="12" customHeight="1" x14ac:dyDescent="0.3">
      <c r="A1" s="208" t="s">
        <v>225</v>
      </c>
      <c r="B1" s="209"/>
      <c r="C1" s="209"/>
      <c r="D1" s="210"/>
      <c r="E1" s="211"/>
      <c r="F1" s="210"/>
    </row>
    <row r="2" spans="1:8" ht="3.6" customHeight="1" x14ac:dyDescent="0.3">
      <c r="A2" s="208"/>
      <c r="B2" s="209"/>
      <c r="C2" s="209"/>
      <c r="D2" s="211"/>
      <c r="E2" s="211"/>
      <c r="F2" s="210"/>
    </row>
    <row r="3" spans="1:8" ht="22.5" customHeight="1" x14ac:dyDescent="0.3">
      <c r="A3" s="206" t="s">
        <v>217</v>
      </c>
      <c r="B3" s="206"/>
      <c r="C3" s="206"/>
      <c r="D3" s="206"/>
      <c r="E3" s="206"/>
      <c r="F3" s="206"/>
      <c r="H3" s="84"/>
    </row>
    <row r="4" spans="1:8" ht="40.799999999999997" x14ac:dyDescent="0.3">
      <c r="A4" s="149"/>
      <c r="B4" s="140" t="s">
        <v>186</v>
      </c>
      <c r="C4" s="141" t="s">
        <v>188</v>
      </c>
      <c r="D4" s="140" t="s">
        <v>181</v>
      </c>
      <c r="E4" s="140" t="s">
        <v>189</v>
      </c>
      <c r="F4" s="140" t="s">
        <v>190</v>
      </c>
    </row>
    <row r="5" spans="1:8" ht="10.199999999999999" x14ac:dyDescent="0.3">
      <c r="A5" s="207" t="s">
        <v>218</v>
      </c>
      <c r="B5" s="207"/>
      <c r="C5" s="207"/>
      <c r="D5" s="207"/>
      <c r="E5" s="207"/>
      <c r="F5" s="207"/>
    </row>
    <row r="6" spans="1:8" ht="10.199999999999999" x14ac:dyDescent="0.3">
      <c r="A6" s="212" t="s">
        <v>98</v>
      </c>
      <c r="B6" s="213"/>
      <c r="C6" s="214"/>
      <c r="D6" s="211"/>
      <c r="E6" s="211"/>
      <c r="F6" s="211"/>
    </row>
    <row r="7" spans="1:8" ht="10.199999999999999" x14ac:dyDescent="0.3">
      <c r="A7" s="215" t="s">
        <v>118</v>
      </c>
      <c r="B7" s="213">
        <v>90405</v>
      </c>
      <c r="C7" s="214">
        <v>92314</v>
      </c>
      <c r="D7" s="211">
        <v>99730</v>
      </c>
      <c r="E7" s="211">
        <v>113983</v>
      </c>
      <c r="F7" s="211">
        <v>115793</v>
      </c>
    </row>
    <row r="8" spans="1:8" ht="10.199999999999999" x14ac:dyDescent="0.3">
      <c r="A8" s="215" t="s">
        <v>168</v>
      </c>
      <c r="B8" s="213">
        <v>3281</v>
      </c>
      <c r="C8" s="214">
        <v>2770</v>
      </c>
      <c r="D8" s="211">
        <v>1057</v>
      </c>
      <c r="E8" s="211">
        <v>448</v>
      </c>
      <c r="F8" s="211">
        <v>448</v>
      </c>
      <c r="H8" s="84"/>
    </row>
    <row r="9" spans="1:8" ht="30.6" x14ac:dyDescent="0.3">
      <c r="A9" s="216" t="s">
        <v>125</v>
      </c>
      <c r="B9" s="213">
        <v>9878</v>
      </c>
      <c r="C9" s="214">
        <v>13497</v>
      </c>
      <c r="D9" s="211">
        <v>12690</v>
      </c>
      <c r="E9" s="211">
        <v>12612</v>
      </c>
      <c r="F9" s="211">
        <v>14892</v>
      </c>
    </row>
    <row r="10" spans="1:8" ht="10.199999999999999" x14ac:dyDescent="0.3">
      <c r="A10" s="103" t="s">
        <v>119</v>
      </c>
      <c r="B10" s="217">
        <f>SUM(B7:B9)</f>
        <v>103564</v>
      </c>
      <c r="C10" s="218">
        <f>SUM(C7:C9)</f>
        <v>108581</v>
      </c>
      <c r="D10" s="219">
        <f>SUM(D7:D9)</f>
        <v>113477</v>
      </c>
      <c r="E10" s="219">
        <f>SUM(E7:E9)</f>
        <v>127043</v>
      </c>
      <c r="F10" s="219">
        <f>SUM(F7:F9)</f>
        <v>131133</v>
      </c>
    </row>
    <row r="11" spans="1:8" s="13" customFormat="1" ht="10.199999999999999" x14ac:dyDescent="0.3">
      <c r="A11" s="220" t="s">
        <v>226</v>
      </c>
      <c r="B11" s="221">
        <f>+B10</f>
        <v>103564</v>
      </c>
      <c r="C11" s="222">
        <f t="shared" ref="C11:F11" si="0">+C10</f>
        <v>108581</v>
      </c>
      <c r="D11" s="223">
        <f t="shared" si="0"/>
        <v>113477</v>
      </c>
      <c r="E11" s="223">
        <f t="shared" si="0"/>
        <v>127043</v>
      </c>
      <c r="F11" s="223">
        <f t="shared" si="0"/>
        <v>131133</v>
      </c>
    </row>
    <row r="12" spans="1:8" s="13" customFormat="1" ht="10.199999999999999" x14ac:dyDescent="0.3">
      <c r="A12" s="224"/>
      <c r="B12" s="225"/>
      <c r="C12" s="225"/>
      <c r="D12" s="226"/>
      <c r="E12" s="226"/>
      <c r="F12" s="226"/>
    </row>
    <row r="13" spans="1:8" ht="10.199999999999999" x14ac:dyDescent="0.3">
      <c r="A13" s="227"/>
      <c r="B13" s="228" t="s">
        <v>182</v>
      </c>
      <c r="C13" s="229" t="s">
        <v>187</v>
      </c>
      <c r="D13" s="211"/>
      <c r="E13" s="211"/>
      <c r="F13" s="211"/>
    </row>
    <row r="14" spans="1:8" ht="10.199999999999999" x14ac:dyDescent="0.3">
      <c r="A14" s="230" t="s">
        <v>107</v>
      </c>
      <c r="B14" s="231">
        <v>433</v>
      </c>
      <c r="C14" s="232">
        <v>471</v>
      </c>
      <c r="D14" s="211"/>
      <c r="E14" s="211"/>
      <c r="F14" s="211"/>
    </row>
    <row r="15" spans="1:8" ht="13.2" customHeight="1" x14ac:dyDescent="0.25">
      <c r="A15" s="205" t="s">
        <v>169</v>
      </c>
      <c r="B15" s="205"/>
      <c r="C15" s="205"/>
      <c r="D15" s="205"/>
      <c r="E15" s="205"/>
      <c r="F15" s="205"/>
      <c r="H15" s="166"/>
    </row>
    <row r="16" spans="1:8" ht="21.6" customHeight="1" x14ac:dyDescent="0.3">
      <c r="A16" s="205" t="s">
        <v>219</v>
      </c>
      <c r="B16" s="205"/>
      <c r="C16" s="205"/>
      <c r="D16" s="205"/>
      <c r="E16" s="205"/>
      <c r="F16" s="205"/>
      <c r="H16" s="114"/>
    </row>
    <row r="17" spans="1:3" ht="12" customHeight="1" x14ac:dyDescent="0.3">
      <c r="A17" s="9"/>
      <c r="B17" s="10"/>
      <c r="C17" s="11"/>
    </row>
    <row r="18" spans="1:3" ht="12" customHeight="1" x14ac:dyDescent="0.3">
      <c r="B18" s="12"/>
      <c r="C18" s="9"/>
    </row>
  </sheetData>
  <phoneticPr fontId="21"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39"/>
  <sheetViews>
    <sheetView showGridLines="0" topLeftCell="A25" zoomScale="110" zoomScaleNormal="110" zoomScaleSheetLayoutView="100" workbookViewId="0">
      <selection sqref="A1:F37"/>
    </sheetView>
  </sheetViews>
  <sheetFormatPr defaultColWidth="8" defaultRowHeight="12" customHeight="1" x14ac:dyDescent="0.3"/>
  <cols>
    <col min="1" max="1" width="30.6640625" style="16" customWidth="1"/>
    <col min="2" max="6" width="8.33203125" style="16" customWidth="1"/>
    <col min="7" max="16384" width="8" style="16"/>
  </cols>
  <sheetData>
    <row r="1" spans="1:6" ht="22.65" customHeight="1" x14ac:dyDescent="0.3">
      <c r="A1" s="235" t="s">
        <v>205</v>
      </c>
      <c r="B1" s="235"/>
      <c r="C1" s="235"/>
      <c r="D1" s="235"/>
      <c r="E1" s="235"/>
      <c r="F1" s="235"/>
    </row>
    <row r="2" spans="1:6" ht="40.799999999999997" x14ac:dyDescent="0.3">
      <c r="A2" s="236"/>
      <c r="B2" s="140" t="s">
        <v>186</v>
      </c>
      <c r="C2" s="141" t="s">
        <v>188</v>
      </c>
      <c r="D2" s="140" t="s">
        <v>181</v>
      </c>
      <c r="E2" s="140" t="s">
        <v>189</v>
      </c>
      <c r="F2" s="140" t="s">
        <v>190</v>
      </c>
    </row>
    <row r="3" spans="1:6" ht="10.199999999999999" x14ac:dyDescent="0.3">
      <c r="A3" s="237" t="s">
        <v>5</v>
      </c>
      <c r="B3" s="238"/>
      <c r="C3" s="239"/>
      <c r="D3" s="240"/>
      <c r="E3" s="240"/>
      <c r="F3" s="240"/>
    </row>
    <row r="4" spans="1:6" ht="10.199999999999999" x14ac:dyDescent="0.3">
      <c r="A4" s="241" t="s">
        <v>6</v>
      </c>
      <c r="B4" s="238">
        <v>58976</v>
      </c>
      <c r="C4" s="242">
        <v>60954</v>
      </c>
      <c r="D4" s="238">
        <v>63790</v>
      </c>
      <c r="E4" s="238">
        <v>70697</v>
      </c>
      <c r="F4" s="238">
        <v>72194</v>
      </c>
    </row>
    <row r="5" spans="1:6" ht="10.199999999999999" x14ac:dyDescent="0.3">
      <c r="A5" s="241" t="s">
        <v>19</v>
      </c>
      <c r="B5" s="238">
        <v>29441</v>
      </c>
      <c r="C5" s="242">
        <v>27978</v>
      </c>
      <c r="D5" s="238">
        <v>30917</v>
      </c>
      <c r="E5" s="238">
        <v>37960</v>
      </c>
      <c r="F5" s="238">
        <v>38292</v>
      </c>
    </row>
    <row r="6" spans="1:6" ht="10.199999999999999" x14ac:dyDescent="0.3">
      <c r="A6" s="241" t="s">
        <v>166</v>
      </c>
      <c r="B6" s="238">
        <v>14783</v>
      </c>
      <c r="C6" s="242">
        <v>18916</v>
      </c>
      <c r="D6" s="238">
        <v>18114</v>
      </c>
      <c r="E6" s="238">
        <v>17808</v>
      </c>
      <c r="F6" s="238">
        <v>20144</v>
      </c>
    </row>
    <row r="7" spans="1:6" ht="10.199999999999999" x14ac:dyDescent="0.3">
      <c r="A7" s="241" t="s">
        <v>8</v>
      </c>
      <c r="B7" s="238">
        <v>332</v>
      </c>
      <c r="C7" s="242">
        <v>733</v>
      </c>
      <c r="D7" s="238">
        <v>656</v>
      </c>
      <c r="E7" s="238">
        <v>578</v>
      </c>
      <c r="F7" s="238">
        <v>503</v>
      </c>
    </row>
    <row r="8" spans="1:6" ht="10.199999999999999" x14ac:dyDescent="0.3">
      <c r="A8" s="241" t="s">
        <v>7</v>
      </c>
      <c r="B8" s="238">
        <v>32</v>
      </c>
      <c r="C8" s="242">
        <v>0</v>
      </c>
      <c r="D8" s="238">
        <v>0</v>
      </c>
      <c r="E8" s="238">
        <v>0</v>
      </c>
      <c r="F8" s="238">
        <v>0</v>
      </c>
    </row>
    <row r="9" spans="1:6" s="17" customFormat="1" ht="10.199999999999999" x14ac:dyDescent="0.3">
      <c r="A9" s="237" t="s">
        <v>9</v>
      </c>
      <c r="B9" s="243">
        <f>SUM(B4:B8)</f>
        <v>103564</v>
      </c>
      <c r="C9" s="244">
        <f>SUM(C4:C8)</f>
        <v>108581</v>
      </c>
      <c r="D9" s="243">
        <f>SUM(D4:D8)</f>
        <v>113477</v>
      </c>
      <c r="E9" s="243">
        <f>SUM(E4:E8)</f>
        <v>127043</v>
      </c>
      <c r="F9" s="243">
        <f>SUM(F4:F8)</f>
        <v>131133</v>
      </c>
    </row>
    <row r="10" spans="1:6" ht="10.199999999999999" x14ac:dyDescent="0.3">
      <c r="A10" s="237" t="s">
        <v>10</v>
      </c>
      <c r="B10" s="238"/>
      <c r="C10" s="239"/>
      <c r="D10" s="240"/>
      <c r="E10" s="240"/>
      <c r="F10" s="240"/>
    </row>
    <row r="11" spans="1:6" ht="10.199999999999999" x14ac:dyDescent="0.3">
      <c r="A11" s="237" t="s">
        <v>11</v>
      </c>
      <c r="B11" s="238"/>
      <c r="C11" s="239"/>
      <c r="D11" s="240"/>
      <c r="E11" s="240"/>
      <c r="F11" s="240"/>
    </row>
    <row r="12" spans="1:6" ht="10.199999999999999" x14ac:dyDescent="0.3">
      <c r="A12" s="65" t="s">
        <v>79</v>
      </c>
      <c r="B12" s="238"/>
      <c r="C12" s="239"/>
      <c r="D12" s="240"/>
      <c r="E12" s="240"/>
      <c r="F12" s="240"/>
    </row>
    <row r="13" spans="1:6" ht="10.199999999999999" x14ac:dyDescent="0.3">
      <c r="A13" s="241" t="s">
        <v>4</v>
      </c>
      <c r="B13" s="238">
        <v>3281</v>
      </c>
      <c r="C13" s="242">
        <v>2770</v>
      </c>
      <c r="D13" s="238">
        <v>1057</v>
      </c>
      <c r="E13" s="238">
        <v>448</v>
      </c>
      <c r="F13" s="238">
        <v>448</v>
      </c>
    </row>
    <row r="14" spans="1:6" s="17" customFormat="1" ht="10.199999999999999" x14ac:dyDescent="0.3">
      <c r="A14" s="65" t="s">
        <v>80</v>
      </c>
      <c r="B14" s="243">
        <f>SUM(B13:B13)</f>
        <v>3281</v>
      </c>
      <c r="C14" s="244">
        <f>SUM(C13:C13)</f>
        <v>2770</v>
      </c>
      <c r="D14" s="243">
        <f>SUM(D13:D13)</f>
        <v>1057</v>
      </c>
      <c r="E14" s="243">
        <f>SUM(E13:E13)</f>
        <v>448</v>
      </c>
      <c r="F14" s="243">
        <f>SUM(F13:F13)</f>
        <v>448</v>
      </c>
    </row>
    <row r="15" spans="1:6" ht="10.199999999999999" x14ac:dyDescent="0.3">
      <c r="A15" s="65" t="s">
        <v>13</v>
      </c>
      <c r="B15" s="238"/>
      <c r="C15" s="239"/>
      <c r="D15" s="240"/>
      <c r="E15" s="240"/>
      <c r="F15" s="240"/>
    </row>
    <row r="16" spans="1:6" ht="10.199999999999999" x14ac:dyDescent="0.3">
      <c r="A16" s="241" t="s">
        <v>4</v>
      </c>
      <c r="B16" s="238">
        <v>135</v>
      </c>
      <c r="C16" s="242">
        <v>135</v>
      </c>
      <c r="D16" s="238">
        <v>140</v>
      </c>
      <c r="E16" s="238">
        <v>140</v>
      </c>
      <c r="F16" s="238">
        <v>145</v>
      </c>
    </row>
    <row r="17" spans="1:8" s="17" customFormat="1" ht="10.199999999999999" x14ac:dyDescent="0.3">
      <c r="A17" s="65" t="s">
        <v>14</v>
      </c>
      <c r="B17" s="243">
        <f>SUM(B16:B16)</f>
        <v>135</v>
      </c>
      <c r="C17" s="244">
        <f>SUM(C16:C16)</f>
        <v>135</v>
      </c>
      <c r="D17" s="243">
        <f>SUM(D16:D16)</f>
        <v>140</v>
      </c>
      <c r="E17" s="243">
        <f>SUM(E16:E16)</f>
        <v>140</v>
      </c>
      <c r="F17" s="243">
        <f>SUM(F16:F16)</f>
        <v>145</v>
      </c>
    </row>
    <row r="18" spans="1:8" s="17" customFormat="1" ht="10.199999999999999" x14ac:dyDescent="0.3">
      <c r="A18" s="237" t="s">
        <v>15</v>
      </c>
      <c r="B18" s="243">
        <f>B17+B14</f>
        <v>3416</v>
      </c>
      <c r="C18" s="244">
        <f>C17+C14</f>
        <v>2905</v>
      </c>
      <c r="D18" s="243">
        <f>D17+D14</f>
        <v>1197</v>
      </c>
      <c r="E18" s="243">
        <f>E17+E14</f>
        <v>588</v>
      </c>
      <c r="F18" s="243">
        <f>F17+F14</f>
        <v>593</v>
      </c>
    </row>
    <row r="19" spans="1:8" s="17" customFormat="1" ht="20.399999999999999" x14ac:dyDescent="0.2">
      <c r="A19" s="150" t="s">
        <v>127</v>
      </c>
      <c r="B19" s="245">
        <f>B18-B9</f>
        <v>-100148</v>
      </c>
      <c r="C19" s="246">
        <f>C18-C9</f>
        <v>-105676</v>
      </c>
      <c r="D19" s="245">
        <f>D18-D9</f>
        <v>-112280</v>
      </c>
      <c r="E19" s="245">
        <f>E18-E9</f>
        <v>-126455</v>
      </c>
      <c r="F19" s="245">
        <f>F18-F9</f>
        <v>-130540</v>
      </c>
      <c r="G19" s="50"/>
      <c r="H19" s="50"/>
    </row>
    <row r="20" spans="1:8" ht="10.199999999999999" x14ac:dyDescent="0.3">
      <c r="A20" s="241" t="s">
        <v>3</v>
      </c>
      <c r="B20" s="247">
        <v>88945</v>
      </c>
      <c r="C20" s="248">
        <v>92314</v>
      </c>
      <c r="D20" s="247">
        <v>99730</v>
      </c>
      <c r="E20" s="247">
        <v>113983</v>
      </c>
      <c r="F20" s="247">
        <v>115793</v>
      </c>
      <c r="G20" s="45"/>
      <c r="H20" s="45"/>
    </row>
    <row r="21" spans="1:8" s="17" customFormat="1" ht="20.399999999999999" x14ac:dyDescent="0.2">
      <c r="A21" s="65" t="s">
        <v>128</v>
      </c>
      <c r="B21" s="245">
        <f>B20+B19</f>
        <v>-11203</v>
      </c>
      <c r="C21" s="246">
        <f>C20+C19</f>
        <v>-13362</v>
      </c>
      <c r="D21" s="245">
        <f>D20+D19</f>
        <v>-12550</v>
      </c>
      <c r="E21" s="245">
        <f>E20+E19</f>
        <v>-12472</v>
      </c>
      <c r="F21" s="245">
        <f>F20+F19</f>
        <v>-14747</v>
      </c>
      <c r="G21" s="50"/>
      <c r="H21" s="50"/>
    </row>
    <row r="22" spans="1:8" ht="10.199999999999999" x14ac:dyDescent="0.3">
      <c r="A22" s="237" t="s">
        <v>16</v>
      </c>
      <c r="B22" s="238"/>
      <c r="C22" s="239"/>
      <c r="D22" s="238"/>
      <c r="E22" s="238"/>
      <c r="F22" s="238"/>
      <c r="G22" s="45"/>
      <c r="H22" s="45"/>
    </row>
    <row r="23" spans="1:8" ht="10.199999999999999" x14ac:dyDescent="0.3">
      <c r="A23" s="241" t="s">
        <v>83</v>
      </c>
      <c r="B23" s="247">
        <v>-580</v>
      </c>
      <c r="C23" s="248">
        <v>0</v>
      </c>
      <c r="D23" s="247">
        <v>0</v>
      </c>
      <c r="E23" s="247">
        <v>0</v>
      </c>
      <c r="F23" s="247">
        <v>0</v>
      </c>
      <c r="G23" s="45"/>
      <c r="H23" s="45"/>
    </row>
    <row r="24" spans="1:8" s="17" customFormat="1" ht="10.199999999999999" x14ac:dyDescent="0.3">
      <c r="A24" s="237" t="s">
        <v>17</v>
      </c>
      <c r="B24" s="240">
        <f>B23</f>
        <v>-580</v>
      </c>
      <c r="C24" s="239">
        <f>C23</f>
        <v>0</v>
      </c>
      <c r="D24" s="240">
        <f>D23</f>
        <v>0</v>
      </c>
      <c r="E24" s="240">
        <f>E23</f>
        <v>0</v>
      </c>
      <c r="F24" s="240">
        <f>F23</f>
        <v>0</v>
      </c>
      <c r="G24" s="50"/>
      <c r="H24" s="50"/>
    </row>
    <row r="25" spans="1:8" s="17" customFormat="1" ht="10.199999999999999" x14ac:dyDescent="0.3">
      <c r="A25" s="237" t="s">
        <v>101</v>
      </c>
      <c r="B25" s="243">
        <f>B21+B24</f>
        <v>-11783</v>
      </c>
      <c r="C25" s="244">
        <f>C21+C24</f>
        <v>-13362</v>
      </c>
      <c r="D25" s="243">
        <f>D21+D24</f>
        <v>-12550</v>
      </c>
      <c r="E25" s="243">
        <f>E21+E24</f>
        <v>-12472</v>
      </c>
      <c r="F25" s="243">
        <f>F21+F24</f>
        <v>-14747</v>
      </c>
      <c r="G25" s="50"/>
      <c r="H25" s="50"/>
    </row>
    <row r="26" spans="1:8" s="17" customFormat="1" ht="30.6" x14ac:dyDescent="0.2">
      <c r="A26" s="66" t="s">
        <v>129</v>
      </c>
      <c r="B26" s="245">
        <f>B25</f>
        <v>-11783</v>
      </c>
      <c r="C26" s="246">
        <f>C25</f>
        <v>-13362</v>
      </c>
      <c r="D26" s="245">
        <f>D25</f>
        <v>-12550</v>
      </c>
      <c r="E26" s="245">
        <f>E25</f>
        <v>-12472</v>
      </c>
      <c r="F26" s="245">
        <f>F25</f>
        <v>-14747</v>
      </c>
      <c r="G26" s="50"/>
      <c r="H26" s="50"/>
    </row>
    <row r="27" spans="1:8" ht="10.199999999999999" x14ac:dyDescent="0.2">
      <c r="A27" s="151"/>
      <c r="B27" s="249"/>
      <c r="C27" s="250"/>
      <c r="D27" s="249"/>
      <c r="E27" s="249"/>
      <c r="F27" s="249"/>
      <c r="G27" s="45"/>
      <c r="H27" s="45"/>
    </row>
    <row r="28" spans="1:8" ht="20.399999999999999" x14ac:dyDescent="0.2">
      <c r="A28" s="251" t="s">
        <v>106</v>
      </c>
      <c r="B28" s="252"/>
      <c r="C28" s="253"/>
      <c r="D28" s="252"/>
      <c r="E28" s="252"/>
      <c r="F28" s="252"/>
      <c r="G28" s="19"/>
      <c r="H28" s="19"/>
    </row>
    <row r="29" spans="1:8" ht="40.799999999999997" x14ac:dyDescent="0.2">
      <c r="A29" s="63"/>
      <c r="B29" s="140" t="s">
        <v>186</v>
      </c>
      <c r="C29" s="141" t="s">
        <v>188</v>
      </c>
      <c r="D29" s="140" t="s">
        <v>181</v>
      </c>
      <c r="E29" s="140" t="s">
        <v>189</v>
      </c>
      <c r="F29" s="140" t="s">
        <v>190</v>
      </c>
      <c r="G29" s="20"/>
      <c r="H29" s="19"/>
    </row>
    <row r="30" spans="1:8" s="17" customFormat="1" ht="30.6" x14ac:dyDescent="0.2">
      <c r="A30" s="152" t="s">
        <v>202</v>
      </c>
      <c r="B30" s="254">
        <f>B26</f>
        <v>-11783</v>
      </c>
      <c r="C30" s="255">
        <f t="shared" ref="C30:F30" si="0">C26</f>
        <v>-13362</v>
      </c>
      <c r="D30" s="254">
        <f t="shared" si="0"/>
        <v>-12550</v>
      </c>
      <c r="E30" s="254">
        <f t="shared" si="0"/>
        <v>-12472</v>
      </c>
      <c r="F30" s="254">
        <f t="shared" si="0"/>
        <v>-14747</v>
      </c>
      <c r="G30" s="21"/>
      <c r="H30" s="21"/>
    </row>
    <row r="31" spans="1:8" ht="58.5" customHeight="1" x14ac:dyDescent="0.2">
      <c r="A31" s="256" t="s">
        <v>201</v>
      </c>
      <c r="B31" s="252">
        <v>8732</v>
      </c>
      <c r="C31" s="257">
        <v>12236</v>
      </c>
      <c r="D31" s="252">
        <v>11678</v>
      </c>
      <c r="E31" s="252">
        <v>11687</v>
      </c>
      <c r="F31" s="252">
        <v>14554</v>
      </c>
      <c r="G31" s="19"/>
      <c r="H31" s="19"/>
    </row>
    <row r="32" spans="1:8" ht="20.399999999999999" x14ac:dyDescent="0.2">
      <c r="A32" s="256" t="s">
        <v>200</v>
      </c>
      <c r="B32" s="252">
        <v>5691</v>
      </c>
      <c r="C32" s="257">
        <v>6320</v>
      </c>
      <c r="D32" s="252">
        <v>6076</v>
      </c>
      <c r="E32" s="252">
        <v>5801</v>
      </c>
      <c r="F32" s="252">
        <v>5440</v>
      </c>
      <c r="G32" s="19"/>
      <c r="H32" s="19"/>
    </row>
    <row r="33" spans="1:8" ht="10.199999999999999" x14ac:dyDescent="0.2">
      <c r="A33" s="256" t="s">
        <v>199</v>
      </c>
      <c r="B33" s="252">
        <v>5072</v>
      </c>
      <c r="C33" s="257">
        <v>5554</v>
      </c>
      <c r="D33" s="252">
        <v>5564</v>
      </c>
      <c r="E33" s="252">
        <v>5336</v>
      </c>
      <c r="F33" s="252">
        <v>5397</v>
      </c>
      <c r="G33" s="19"/>
      <c r="H33" s="19"/>
    </row>
    <row r="34" spans="1:8" s="17" customFormat="1" ht="10.199999999999999" x14ac:dyDescent="0.2">
      <c r="A34" s="64" t="s">
        <v>198</v>
      </c>
      <c r="B34" s="115">
        <f>B30+B31+B32-B33</f>
        <v>-2432</v>
      </c>
      <c r="C34" s="116">
        <f t="shared" ref="C34:F34" si="1">C30+C31+C32-C33</f>
        <v>-360</v>
      </c>
      <c r="D34" s="115">
        <f t="shared" si="1"/>
        <v>-360</v>
      </c>
      <c r="E34" s="115">
        <f t="shared" si="1"/>
        <v>-320</v>
      </c>
      <c r="F34" s="115">
        <f t="shared" si="1"/>
        <v>-150</v>
      </c>
      <c r="G34" s="21"/>
      <c r="H34" s="22"/>
    </row>
    <row r="35" spans="1:8" ht="12" customHeight="1" x14ac:dyDescent="0.3">
      <c r="A35" s="234" t="s">
        <v>113</v>
      </c>
      <c r="B35" s="234"/>
      <c r="C35" s="234"/>
      <c r="D35" s="234"/>
      <c r="E35" s="234"/>
      <c r="F35" s="234"/>
      <c r="G35" s="19"/>
      <c r="H35" s="20"/>
    </row>
    <row r="36" spans="1:8" ht="56.7" customHeight="1" x14ac:dyDescent="0.3">
      <c r="A36" s="233" t="s">
        <v>185</v>
      </c>
      <c r="B36" s="233"/>
      <c r="C36" s="233"/>
      <c r="D36" s="233"/>
      <c r="E36" s="233"/>
      <c r="F36" s="233"/>
      <c r="G36" s="19"/>
      <c r="H36" s="20"/>
    </row>
    <row r="37" spans="1:8" s="157" customFormat="1" ht="10.199999999999999" x14ac:dyDescent="0.3">
      <c r="A37" s="175" t="s">
        <v>173</v>
      </c>
      <c r="B37" s="175"/>
      <c r="C37" s="175"/>
      <c r="D37" s="175"/>
      <c r="E37" s="175"/>
      <c r="F37" s="175"/>
      <c r="G37" s="155"/>
      <c r="H37" s="156"/>
    </row>
    <row r="38" spans="1:8" ht="12" customHeight="1" x14ac:dyDescent="0.3">
      <c r="A38" s="76"/>
      <c r="B38" s="76"/>
      <c r="C38" s="76"/>
      <c r="D38" s="76"/>
      <c r="E38" s="76"/>
      <c r="F38" s="76"/>
      <c r="G38" s="19"/>
      <c r="H38" s="20"/>
    </row>
    <row r="39" spans="1:8" ht="12" customHeight="1" x14ac:dyDescent="0.3">
      <c r="A39" s="76"/>
      <c r="B39" s="76"/>
      <c r="C39" s="76"/>
      <c r="D39" s="76"/>
      <c r="E39" s="76"/>
      <c r="F39" s="76"/>
      <c r="G39" s="19"/>
      <c r="H39" s="20"/>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ignoredErrors>
    <ignoredError sqref="B25:F2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A1:I47"/>
  <sheetViews>
    <sheetView showGridLines="0" topLeftCell="A10" zoomScale="110" zoomScaleNormal="110" zoomScaleSheetLayoutView="100" workbookViewId="0">
      <selection activeCell="J12" sqref="J12"/>
    </sheetView>
  </sheetViews>
  <sheetFormatPr defaultColWidth="8" defaultRowHeight="12" customHeight="1" x14ac:dyDescent="0.3"/>
  <cols>
    <col min="1" max="1" width="30.6640625" style="53" customWidth="1"/>
    <col min="2" max="6" width="8.33203125" style="53" customWidth="1"/>
    <col min="7" max="16384" width="8" style="53"/>
  </cols>
  <sheetData>
    <row r="1" spans="1:9" ht="20.399999999999999" x14ac:dyDescent="0.2">
      <c r="A1" s="258" t="s">
        <v>114</v>
      </c>
      <c r="B1" s="259"/>
      <c r="C1" s="259"/>
      <c r="D1" s="259"/>
      <c r="E1" s="259"/>
      <c r="F1" s="259"/>
    </row>
    <row r="2" spans="1:9" s="23" customFormat="1" ht="40.799999999999997" x14ac:dyDescent="0.25">
      <c r="A2" s="236"/>
      <c r="B2" s="140" t="s">
        <v>186</v>
      </c>
      <c r="C2" s="141" t="s">
        <v>188</v>
      </c>
      <c r="D2" s="140" t="s">
        <v>181</v>
      </c>
      <c r="E2" s="140" t="s">
        <v>189</v>
      </c>
      <c r="F2" s="140" t="s">
        <v>190</v>
      </c>
      <c r="I2" s="14"/>
    </row>
    <row r="3" spans="1:9" ht="10.199999999999999" x14ac:dyDescent="0.3">
      <c r="A3" s="260" t="s">
        <v>20</v>
      </c>
      <c r="B3" s="261"/>
      <c r="C3" s="262"/>
      <c r="D3" s="261"/>
      <c r="E3" s="261"/>
      <c r="F3" s="261"/>
    </row>
    <row r="4" spans="1:9" ht="10.199999999999999" x14ac:dyDescent="0.3">
      <c r="A4" s="260" t="s">
        <v>21</v>
      </c>
      <c r="B4" s="261"/>
      <c r="C4" s="262"/>
      <c r="D4" s="261"/>
      <c r="E4" s="261"/>
      <c r="F4" s="261"/>
    </row>
    <row r="5" spans="1:9" ht="10.199999999999999" x14ac:dyDescent="0.3">
      <c r="A5" s="263" t="s">
        <v>81</v>
      </c>
      <c r="B5" s="261">
        <v>1191</v>
      </c>
      <c r="C5" s="262">
        <v>1191</v>
      </c>
      <c r="D5" s="261">
        <v>1191</v>
      </c>
      <c r="E5" s="261">
        <v>1191</v>
      </c>
      <c r="F5" s="261">
        <v>1191</v>
      </c>
    </row>
    <row r="6" spans="1:9" ht="10.199999999999999" x14ac:dyDescent="0.3">
      <c r="A6" s="264" t="s">
        <v>63</v>
      </c>
      <c r="B6" s="261">
        <v>49532</v>
      </c>
      <c r="C6" s="262">
        <v>49532</v>
      </c>
      <c r="D6" s="261">
        <v>40385</v>
      </c>
      <c r="E6" s="261">
        <v>40385</v>
      </c>
      <c r="F6" s="261">
        <v>40385</v>
      </c>
    </row>
    <row r="7" spans="1:9" s="54" customFormat="1" ht="10.199999999999999" x14ac:dyDescent="0.3">
      <c r="A7" s="265" t="s">
        <v>22</v>
      </c>
      <c r="B7" s="266">
        <f>SUM(B4:B6)</f>
        <v>50723</v>
      </c>
      <c r="C7" s="267">
        <f>SUM(C4:C6)</f>
        <v>50723</v>
      </c>
      <c r="D7" s="266">
        <f>SUM(D4:D6)</f>
        <v>41576</v>
      </c>
      <c r="E7" s="266">
        <f>SUM(E4:E6)</f>
        <v>41576</v>
      </c>
      <c r="F7" s="266">
        <f>SUM(F4:F6)</f>
        <v>41576</v>
      </c>
    </row>
    <row r="8" spans="1:9" ht="10.199999999999999" x14ac:dyDescent="0.3">
      <c r="A8" s="260" t="s">
        <v>23</v>
      </c>
      <c r="B8" s="261"/>
      <c r="C8" s="262"/>
      <c r="D8" s="261"/>
      <c r="E8" s="261"/>
      <c r="F8" s="261"/>
    </row>
    <row r="9" spans="1:9" ht="10.199999999999999" x14ac:dyDescent="0.3">
      <c r="A9" s="263" t="s">
        <v>24</v>
      </c>
      <c r="B9" s="261">
        <v>43022</v>
      </c>
      <c r="C9" s="262">
        <v>36702</v>
      </c>
      <c r="D9" s="261">
        <v>30626</v>
      </c>
      <c r="E9" s="261">
        <v>24825</v>
      </c>
      <c r="F9" s="261">
        <v>19385</v>
      </c>
    </row>
    <row r="10" spans="1:9" ht="10.199999999999999" x14ac:dyDescent="0.3">
      <c r="A10" s="263" t="s">
        <v>74</v>
      </c>
      <c r="B10" s="261">
        <v>11372</v>
      </c>
      <c r="C10" s="262">
        <v>10931</v>
      </c>
      <c r="D10" s="261">
        <v>7349</v>
      </c>
      <c r="E10" s="261">
        <v>4678</v>
      </c>
      <c r="F10" s="261">
        <v>3419</v>
      </c>
    </row>
    <row r="11" spans="1:9" ht="10.199999999999999" x14ac:dyDescent="0.3">
      <c r="A11" s="263" t="s">
        <v>25</v>
      </c>
      <c r="B11" s="261">
        <v>30422</v>
      </c>
      <c r="C11" s="262">
        <v>40810</v>
      </c>
      <c r="D11" s="261">
        <v>56010</v>
      </c>
      <c r="E11" s="261">
        <v>53208</v>
      </c>
      <c r="F11" s="261">
        <v>46124</v>
      </c>
    </row>
    <row r="12" spans="1:9" ht="10.199999999999999" x14ac:dyDescent="0.3">
      <c r="A12" s="263" t="s">
        <v>84</v>
      </c>
      <c r="B12" s="261">
        <v>2980</v>
      </c>
      <c r="C12" s="262">
        <v>2980</v>
      </c>
      <c r="D12" s="261">
        <v>2980</v>
      </c>
      <c r="E12" s="261">
        <v>2980</v>
      </c>
      <c r="F12" s="261">
        <v>2980</v>
      </c>
    </row>
    <row r="13" spans="1:9" s="54" customFormat="1" ht="10.199999999999999" x14ac:dyDescent="0.3">
      <c r="A13" s="268" t="s">
        <v>26</v>
      </c>
      <c r="B13" s="266">
        <f>SUM(B9:B12)</f>
        <v>87796</v>
      </c>
      <c r="C13" s="267">
        <f>SUM(C9:C12)</f>
        <v>91423</v>
      </c>
      <c r="D13" s="266">
        <f>SUM(D9:D12)</f>
        <v>96965</v>
      </c>
      <c r="E13" s="266">
        <f>SUM(E9:E12)</f>
        <v>85691</v>
      </c>
      <c r="F13" s="266">
        <f>SUM(F9:F12)</f>
        <v>71908</v>
      </c>
    </row>
    <row r="14" spans="1:9" s="52" customFormat="1" ht="10.199999999999999" x14ac:dyDescent="0.3">
      <c r="A14" s="269" t="s">
        <v>27</v>
      </c>
      <c r="B14" s="270">
        <f>B13+B7</f>
        <v>138519</v>
      </c>
      <c r="C14" s="271">
        <f t="shared" ref="C14:F14" si="0">C13+C7</f>
        <v>142146</v>
      </c>
      <c r="D14" s="270">
        <f t="shared" si="0"/>
        <v>138541</v>
      </c>
      <c r="E14" s="270">
        <f t="shared" si="0"/>
        <v>127267</v>
      </c>
      <c r="F14" s="270">
        <f t="shared" si="0"/>
        <v>113484</v>
      </c>
    </row>
    <row r="15" spans="1:9" ht="10.199999999999999" x14ac:dyDescent="0.3">
      <c r="A15" s="272" t="s">
        <v>28</v>
      </c>
      <c r="B15" s="261"/>
      <c r="C15" s="262"/>
      <c r="D15" s="261"/>
      <c r="E15" s="261"/>
      <c r="F15" s="261"/>
    </row>
    <row r="16" spans="1:9" ht="10.199999999999999" x14ac:dyDescent="0.3">
      <c r="A16" s="260" t="s">
        <v>35</v>
      </c>
      <c r="B16" s="261"/>
      <c r="C16" s="262"/>
      <c r="D16" s="261"/>
      <c r="E16" s="261"/>
      <c r="F16" s="261"/>
    </row>
    <row r="17" spans="1:9" ht="10.199999999999999" x14ac:dyDescent="0.3">
      <c r="A17" s="273" t="s">
        <v>19</v>
      </c>
      <c r="B17" s="261">
        <v>3224</v>
      </c>
      <c r="C17" s="262">
        <v>3224</v>
      </c>
      <c r="D17" s="261">
        <v>3224</v>
      </c>
      <c r="E17" s="261">
        <v>3224</v>
      </c>
      <c r="F17" s="261">
        <v>3224</v>
      </c>
    </row>
    <row r="18" spans="1:9" ht="10.199999999999999" x14ac:dyDescent="0.3">
      <c r="A18" s="274" t="s">
        <v>85</v>
      </c>
      <c r="B18" s="261">
        <v>1711</v>
      </c>
      <c r="C18" s="262">
        <v>1711</v>
      </c>
      <c r="D18" s="261">
        <v>1711</v>
      </c>
      <c r="E18" s="261">
        <v>1711</v>
      </c>
      <c r="F18" s="261">
        <v>1711</v>
      </c>
    </row>
    <row r="19" spans="1:9" s="54" customFormat="1" ht="10.199999999999999" x14ac:dyDescent="0.3">
      <c r="A19" s="275" t="s">
        <v>36</v>
      </c>
      <c r="B19" s="266">
        <f>SUM(B17:B18)</f>
        <v>4935</v>
      </c>
      <c r="C19" s="267">
        <f>SUM(C17:C18)</f>
        <v>4935</v>
      </c>
      <c r="D19" s="266">
        <f>SUM(D17:D18)</f>
        <v>4935</v>
      </c>
      <c r="E19" s="266">
        <f>SUM(E17:E18)</f>
        <v>4935</v>
      </c>
      <c r="F19" s="266">
        <f>SUM(F17:F18)</f>
        <v>4935</v>
      </c>
    </row>
    <row r="20" spans="1:9" ht="10.199999999999999" x14ac:dyDescent="0.3">
      <c r="A20" s="272" t="s">
        <v>29</v>
      </c>
      <c r="B20" s="261"/>
      <c r="C20" s="262"/>
      <c r="D20" s="261"/>
      <c r="E20" s="261"/>
      <c r="F20" s="261"/>
    </row>
    <row r="21" spans="1:9" ht="10.199999999999999" x14ac:dyDescent="0.3">
      <c r="A21" s="273" t="s">
        <v>30</v>
      </c>
      <c r="B21" s="261">
        <v>44589</v>
      </c>
      <c r="C21" s="262">
        <v>39035</v>
      </c>
      <c r="D21" s="261">
        <v>33471</v>
      </c>
      <c r="E21" s="261">
        <v>28135</v>
      </c>
      <c r="F21" s="261">
        <v>22738</v>
      </c>
    </row>
    <row r="22" spans="1:9" s="54" customFormat="1" ht="10.199999999999999" x14ac:dyDescent="0.3">
      <c r="A22" s="275" t="s">
        <v>31</v>
      </c>
      <c r="B22" s="266">
        <f>SUM(B21:B21)</f>
        <v>44589</v>
      </c>
      <c r="C22" s="267">
        <f>SUM(C21:C21)</f>
        <v>39035</v>
      </c>
      <c r="D22" s="266">
        <f>SUM(D21:D21)</f>
        <v>33471</v>
      </c>
      <c r="E22" s="266">
        <f>SUM(E21:E21)</f>
        <v>28135</v>
      </c>
      <c r="F22" s="266">
        <f>SUM(F21:F21)</f>
        <v>22738</v>
      </c>
    </row>
    <row r="23" spans="1:9" ht="10.199999999999999" x14ac:dyDescent="0.3">
      <c r="A23" s="272" t="s">
        <v>32</v>
      </c>
      <c r="B23" s="261"/>
      <c r="C23" s="262"/>
      <c r="D23" s="261"/>
      <c r="E23" s="261"/>
      <c r="F23" s="261"/>
    </row>
    <row r="24" spans="1:9" ht="10.199999999999999" x14ac:dyDescent="0.3">
      <c r="A24" s="274" t="s">
        <v>67</v>
      </c>
      <c r="B24" s="261">
        <v>17813</v>
      </c>
      <c r="C24" s="262">
        <v>17813</v>
      </c>
      <c r="D24" s="261">
        <v>17813</v>
      </c>
      <c r="E24" s="261">
        <v>17813</v>
      </c>
      <c r="F24" s="261">
        <v>17813</v>
      </c>
    </row>
    <row r="25" spans="1:9" s="54" customFormat="1" ht="10.199999999999999" x14ac:dyDescent="0.3">
      <c r="A25" s="275" t="s">
        <v>34</v>
      </c>
      <c r="B25" s="266">
        <f>B24</f>
        <v>17813</v>
      </c>
      <c r="C25" s="267">
        <f t="shared" ref="C25:F25" si="1">C24</f>
        <v>17813</v>
      </c>
      <c r="D25" s="266">
        <f t="shared" si="1"/>
        <v>17813</v>
      </c>
      <c r="E25" s="266">
        <f t="shared" si="1"/>
        <v>17813</v>
      </c>
      <c r="F25" s="266">
        <f t="shared" si="1"/>
        <v>17813</v>
      </c>
    </row>
    <row r="26" spans="1:9" s="52" customFormat="1" ht="10.199999999999999" x14ac:dyDescent="0.3">
      <c r="A26" s="272" t="s">
        <v>37</v>
      </c>
      <c r="B26" s="276">
        <f>B19+B22+B25</f>
        <v>67337</v>
      </c>
      <c r="C26" s="277">
        <f t="shared" ref="C26:F26" si="2">C19+C22+C25</f>
        <v>61783</v>
      </c>
      <c r="D26" s="276">
        <f t="shared" si="2"/>
        <v>56219</v>
      </c>
      <c r="E26" s="276">
        <f t="shared" si="2"/>
        <v>50883</v>
      </c>
      <c r="F26" s="276">
        <f t="shared" si="2"/>
        <v>45486</v>
      </c>
    </row>
    <row r="27" spans="1:9" s="52" customFormat="1" ht="10.199999999999999" x14ac:dyDescent="0.3">
      <c r="A27" s="278" t="s">
        <v>38</v>
      </c>
      <c r="B27" s="279">
        <f>B14-B26</f>
        <v>71182</v>
      </c>
      <c r="C27" s="280">
        <f>C14-C26</f>
        <v>80363</v>
      </c>
      <c r="D27" s="279">
        <f>D14-D26</f>
        <v>82322</v>
      </c>
      <c r="E27" s="279">
        <f>E14-E26</f>
        <v>76384</v>
      </c>
      <c r="F27" s="279">
        <f>F14-F26</f>
        <v>67998</v>
      </c>
      <c r="I27" s="83"/>
    </row>
    <row r="28" spans="1:9" ht="10.199999999999999" x14ac:dyDescent="0.3">
      <c r="A28" s="68" t="s">
        <v>108</v>
      </c>
      <c r="B28" s="281"/>
      <c r="C28" s="282"/>
      <c r="D28" s="281"/>
      <c r="E28" s="281"/>
      <c r="F28" s="281"/>
      <c r="G28" s="45"/>
      <c r="H28" s="45"/>
    </row>
    <row r="29" spans="1:9" ht="10.199999999999999" x14ac:dyDescent="0.3">
      <c r="A29" s="68" t="s">
        <v>39</v>
      </c>
      <c r="B29" s="281"/>
      <c r="C29" s="282"/>
      <c r="D29" s="281"/>
      <c r="E29" s="281"/>
      <c r="F29" s="281"/>
      <c r="G29" s="45"/>
      <c r="H29" s="45"/>
    </row>
    <row r="30" spans="1:9" ht="10.199999999999999" x14ac:dyDescent="0.3">
      <c r="A30" s="283" t="s">
        <v>40</v>
      </c>
      <c r="B30" s="281">
        <v>145272</v>
      </c>
      <c r="C30" s="282">
        <v>167815</v>
      </c>
      <c r="D30" s="281">
        <v>182324</v>
      </c>
      <c r="E30" s="281">
        <v>188858</v>
      </c>
      <c r="F30" s="281">
        <v>195219</v>
      </c>
      <c r="G30" s="45"/>
      <c r="I30" s="82"/>
    </row>
    <row r="31" spans="1:9" ht="10.199999999999999" x14ac:dyDescent="0.3">
      <c r="A31" s="283" t="s">
        <v>41</v>
      </c>
      <c r="B31" s="281">
        <v>1089</v>
      </c>
      <c r="C31" s="282">
        <v>1089</v>
      </c>
      <c r="D31" s="281">
        <v>1089</v>
      </c>
      <c r="E31" s="281">
        <v>1089</v>
      </c>
      <c r="F31" s="281">
        <v>1089</v>
      </c>
      <c r="G31" s="45"/>
      <c r="H31" s="45"/>
    </row>
    <row r="32" spans="1:9" ht="20.399999999999999" x14ac:dyDescent="0.3">
      <c r="A32" s="273" t="s">
        <v>130</v>
      </c>
      <c r="B32" s="281">
        <v>-75179</v>
      </c>
      <c r="C32" s="282">
        <v>-88541</v>
      </c>
      <c r="D32" s="281">
        <v>-101091</v>
      </c>
      <c r="E32" s="281">
        <v>-113563</v>
      </c>
      <c r="F32" s="281">
        <v>-128310</v>
      </c>
      <c r="G32" s="45"/>
      <c r="H32" s="45"/>
    </row>
    <row r="33" spans="1:8" ht="10.199999999999999" x14ac:dyDescent="0.3">
      <c r="A33" s="88" t="s">
        <v>42</v>
      </c>
      <c r="B33" s="284">
        <f>SUM(B30:B32)</f>
        <v>71182</v>
      </c>
      <c r="C33" s="285">
        <f>SUM(C30:C32)</f>
        <v>80363</v>
      </c>
      <c r="D33" s="284">
        <f>SUM(D30:D32)</f>
        <v>82322</v>
      </c>
      <c r="E33" s="284">
        <f>SUM(E30:E32)</f>
        <v>76384</v>
      </c>
      <c r="F33" s="284">
        <f>SUM(F30:F32)</f>
        <v>67998</v>
      </c>
      <c r="G33" s="48"/>
      <c r="H33" s="48"/>
    </row>
    <row r="34" spans="1:8" ht="10.199999999999999" x14ac:dyDescent="0.3">
      <c r="A34" s="286" t="s">
        <v>122</v>
      </c>
      <c r="B34" s="287">
        <f>B33</f>
        <v>71182</v>
      </c>
      <c r="C34" s="288">
        <f t="shared" ref="C34:F34" si="3">C33</f>
        <v>80363</v>
      </c>
      <c r="D34" s="287">
        <f t="shared" si="3"/>
        <v>82322</v>
      </c>
      <c r="E34" s="287">
        <f t="shared" si="3"/>
        <v>76384</v>
      </c>
      <c r="F34" s="287">
        <f t="shared" si="3"/>
        <v>67998</v>
      </c>
      <c r="G34" s="50"/>
      <c r="H34" s="50"/>
    </row>
    <row r="35" spans="1:8" ht="12" customHeight="1" x14ac:dyDescent="0.2">
      <c r="A35" s="289" t="s">
        <v>112</v>
      </c>
      <c r="B35" s="289"/>
      <c r="C35" s="289"/>
      <c r="D35" s="290"/>
      <c r="E35" s="290"/>
      <c r="F35" s="290"/>
      <c r="G35" s="45"/>
      <c r="H35" s="45"/>
    </row>
    <row r="36" spans="1:8" ht="12" customHeight="1" x14ac:dyDescent="0.3">
      <c r="A36" s="290" t="s">
        <v>109</v>
      </c>
      <c r="B36" s="290"/>
      <c r="C36" s="290"/>
      <c r="D36" s="290"/>
      <c r="E36" s="290"/>
      <c r="F36" s="290"/>
      <c r="G36" s="45"/>
      <c r="H36" s="45"/>
    </row>
    <row r="37" spans="1:8" ht="12" customHeight="1" x14ac:dyDescent="0.3">
      <c r="A37" s="160"/>
      <c r="B37" s="160"/>
      <c r="C37" s="160"/>
      <c r="D37" s="160"/>
      <c r="E37" s="160"/>
      <c r="F37" s="160"/>
      <c r="G37" s="45"/>
      <c r="H37" s="45"/>
    </row>
    <row r="38" spans="1:8" ht="12" customHeight="1" x14ac:dyDescent="0.3">
      <c r="A38" s="45"/>
      <c r="B38" s="45"/>
      <c r="C38" s="45"/>
      <c r="D38" s="45"/>
      <c r="E38" s="45"/>
      <c r="F38" s="45"/>
      <c r="G38" s="45"/>
      <c r="H38" s="45"/>
    </row>
    <row r="39" spans="1:8" ht="12" customHeight="1" x14ac:dyDescent="0.3">
      <c r="A39" s="45"/>
      <c r="B39" s="45"/>
      <c r="C39" s="45"/>
      <c r="D39" s="45"/>
      <c r="E39" s="45"/>
      <c r="F39" s="45"/>
      <c r="G39" s="45"/>
      <c r="H39" s="45"/>
    </row>
    <row r="40" spans="1:8" ht="12" customHeight="1" x14ac:dyDescent="0.3">
      <c r="A40" s="45"/>
      <c r="B40" s="45"/>
      <c r="C40" s="45"/>
      <c r="D40" s="45"/>
      <c r="E40" s="45"/>
      <c r="F40" s="45"/>
      <c r="G40" s="45"/>
      <c r="H40" s="45"/>
    </row>
    <row r="41" spans="1:8" ht="12" customHeight="1" x14ac:dyDescent="0.3">
      <c r="A41" s="45"/>
      <c r="B41" s="45"/>
      <c r="C41" s="45"/>
      <c r="D41" s="45"/>
      <c r="E41" s="45"/>
      <c r="F41" s="45"/>
      <c r="G41" s="45"/>
      <c r="H41" s="45"/>
    </row>
    <row r="42" spans="1:8" ht="12" customHeight="1" x14ac:dyDescent="0.3">
      <c r="A42" s="45"/>
      <c r="B42" s="45"/>
      <c r="C42" s="45"/>
      <c r="D42" s="45"/>
      <c r="E42" s="45"/>
      <c r="F42" s="45"/>
      <c r="G42" s="45"/>
      <c r="H42" s="45"/>
    </row>
    <row r="43" spans="1:8" ht="12" customHeight="1" x14ac:dyDescent="0.3">
      <c r="A43" s="45"/>
      <c r="B43" s="45"/>
      <c r="C43" s="45"/>
      <c r="D43" s="45"/>
      <c r="E43" s="45"/>
      <c r="F43" s="45"/>
      <c r="G43" s="45"/>
      <c r="H43" s="45"/>
    </row>
    <row r="44" spans="1:8" ht="12" customHeight="1" x14ac:dyDescent="0.3">
      <c r="A44" s="45"/>
      <c r="B44" s="45"/>
      <c r="C44" s="45"/>
      <c r="D44" s="45"/>
      <c r="E44" s="45"/>
      <c r="F44" s="45"/>
      <c r="G44" s="45"/>
      <c r="H44" s="45"/>
    </row>
    <row r="45" spans="1:8" ht="12" customHeight="1" x14ac:dyDescent="0.3">
      <c r="A45" s="45"/>
      <c r="B45" s="45"/>
      <c r="C45" s="45"/>
      <c r="D45" s="45"/>
      <c r="E45" s="45"/>
      <c r="F45" s="45"/>
      <c r="G45" s="45"/>
      <c r="H45" s="45"/>
    </row>
    <row r="46" spans="1:8" ht="12" customHeight="1" x14ac:dyDescent="0.3">
      <c r="A46" s="45"/>
      <c r="B46" s="45"/>
      <c r="C46" s="45"/>
      <c r="D46" s="45"/>
      <c r="E46" s="45"/>
      <c r="F46" s="45"/>
      <c r="G46" s="45"/>
      <c r="H46" s="45"/>
    </row>
    <row r="47" spans="1:8" ht="12" customHeight="1" x14ac:dyDescent="0.3">
      <c r="A47" s="45"/>
      <c r="B47" s="45"/>
      <c r="C47" s="45"/>
      <c r="D47" s="45"/>
      <c r="E47" s="45"/>
      <c r="F47" s="45"/>
      <c r="G47" s="45"/>
      <c r="H47" s="45"/>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pageSetUpPr fitToPage="1"/>
  </sheetPr>
  <dimension ref="A1:G23"/>
  <sheetViews>
    <sheetView showGridLines="0" zoomScale="110" zoomScaleNormal="110" zoomScaleSheetLayoutView="100" workbookViewId="0">
      <selection sqref="A1:E19"/>
    </sheetView>
  </sheetViews>
  <sheetFormatPr defaultColWidth="8" defaultRowHeight="12" customHeight="1" x14ac:dyDescent="0.3"/>
  <cols>
    <col min="1" max="1" width="29.6640625" style="16" customWidth="1"/>
    <col min="2" max="2" width="8.33203125" style="56" customWidth="1"/>
    <col min="3" max="3" width="8.6640625" style="56" customWidth="1"/>
    <col min="4" max="4" width="9" style="56" customWidth="1"/>
    <col min="5" max="5" width="8.33203125" style="56" customWidth="1"/>
    <col min="6" max="6" width="7.44140625" style="16" customWidth="1"/>
    <col min="7" max="7" width="8" style="17"/>
    <col min="8" max="16384" width="8" style="16"/>
  </cols>
  <sheetData>
    <row r="1" spans="1:7" ht="22.2" customHeight="1" x14ac:dyDescent="0.3">
      <c r="A1" s="291" t="s">
        <v>191</v>
      </c>
      <c r="B1" s="291"/>
      <c r="C1" s="291"/>
      <c r="D1" s="291"/>
      <c r="E1" s="291"/>
    </row>
    <row r="2" spans="1:7" s="46" customFormat="1" ht="40.799999999999997" x14ac:dyDescent="0.3">
      <c r="A2" s="293"/>
      <c r="B2" s="117" t="s">
        <v>131</v>
      </c>
      <c r="C2" s="117" t="s">
        <v>132</v>
      </c>
      <c r="D2" s="117" t="s">
        <v>133</v>
      </c>
      <c r="E2" s="117" t="s">
        <v>134</v>
      </c>
      <c r="F2" s="47"/>
      <c r="G2" s="92"/>
    </row>
    <row r="3" spans="1:7" s="56" customFormat="1" ht="10.199999999999999" x14ac:dyDescent="0.3">
      <c r="A3" s="57" t="s">
        <v>192</v>
      </c>
      <c r="B3" s="281"/>
      <c r="C3" s="281"/>
      <c r="D3" s="281"/>
      <c r="E3" s="281"/>
      <c r="F3" s="58"/>
      <c r="G3" s="93"/>
    </row>
    <row r="4" spans="1:7" ht="20.399999999999999" x14ac:dyDescent="0.3">
      <c r="A4" s="294" t="s">
        <v>135</v>
      </c>
      <c r="B4" s="281">
        <v>-75179</v>
      </c>
      <c r="C4" s="281">
        <v>1089</v>
      </c>
      <c r="D4" s="281">
        <v>145272</v>
      </c>
      <c r="E4" s="281">
        <f>SUM(B4:D4)</f>
        <v>71182</v>
      </c>
      <c r="F4" s="55"/>
    </row>
    <row r="5" spans="1:7" s="49" customFormat="1" ht="10.199999999999999" x14ac:dyDescent="0.3">
      <c r="A5" s="59" t="s">
        <v>50</v>
      </c>
      <c r="B5" s="284">
        <f>SUM(B4:B4)</f>
        <v>-75179</v>
      </c>
      <c r="C5" s="284">
        <f>SUM(C4:C4)</f>
        <v>1089</v>
      </c>
      <c r="D5" s="284">
        <f>SUM(D4:D4)</f>
        <v>145272</v>
      </c>
      <c r="E5" s="284">
        <f>SUM(B5:D5)</f>
        <v>71182</v>
      </c>
      <c r="F5" s="60"/>
    </row>
    <row r="6" spans="1:7" ht="10.199999999999999" x14ac:dyDescent="0.3">
      <c r="A6" s="176" t="s">
        <v>66</v>
      </c>
      <c r="B6" s="281"/>
      <c r="C6" s="281"/>
      <c r="D6" s="281"/>
      <c r="E6" s="281"/>
      <c r="F6" s="55"/>
    </row>
    <row r="7" spans="1:7" ht="10.199999999999999" x14ac:dyDescent="0.3">
      <c r="A7" s="264" t="s">
        <v>110</v>
      </c>
      <c r="B7" s="281">
        <v>-13362</v>
      </c>
      <c r="C7" s="281">
        <v>0</v>
      </c>
      <c r="D7" s="281">
        <v>0</v>
      </c>
      <c r="E7" s="281">
        <f>SUM(B7:D7)</f>
        <v>-13362</v>
      </c>
      <c r="F7" s="47"/>
    </row>
    <row r="8" spans="1:7" s="49" customFormat="1" ht="10.199999999999999" x14ac:dyDescent="0.3">
      <c r="A8" s="59" t="s">
        <v>18</v>
      </c>
      <c r="B8" s="295">
        <f>+B7</f>
        <v>-13362</v>
      </c>
      <c r="C8" s="295">
        <f>+C7</f>
        <v>0</v>
      </c>
      <c r="D8" s="295">
        <f>+D7</f>
        <v>0</v>
      </c>
      <c r="E8" s="295">
        <f>SUM(B8:D8)</f>
        <v>-13362</v>
      </c>
      <c r="F8" s="61"/>
    </row>
    <row r="9" spans="1:7" ht="10.199999999999999" x14ac:dyDescent="0.3">
      <c r="A9" s="294" t="s">
        <v>82</v>
      </c>
      <c r="B9" s="296"/>
      <c r="C9" s="296"/>
      <c r="D9" s="296"/>
      <c r="E9" s="296"/>
      <c r="F9" s="47"/>
    </row>
    <row r="10" spans="1:7" ht="20.399999999999999" x14ac:dyDescent="0.3">
      <c r="A10" s="294" t="s">
        <v>136</v>
      </c>
      <c r="B10" s="281">
        <v>-13362</v>
      </c>
      <c r="C10" s="281">
        <v>0</v>
      </c>
      <c r="D10" s="281">
        <v>0</v>
      </c>
      <c r="E10" s="281">
        <f>SUM(B10:D10)</f>
        <v>-13362</v>
      </c>
      <c r="F10" s="47"/>
    </row>
    <row r="11" spans="1:7" ht="10.199999999999999" x14ac:dyDescent="0.3">
      <c r="A11" s="176" t="s">
        <v>51</v>
      </c>
      <c r="B11" s="281"/>
      <c r="C11" s="281"/>
      <c r="D11" s="281"/>
      <c r="E11" s="281"/>
      <c r="F11" s="45"/>
    </row>
    <row r="12" spans="1:7" ht="12" customHeight="1" x14ac:dyDescent="0.3">
      <c r="A12" s="59" t="s">
        <v>73</v>
      </c>
      <c r="B12" s="281"/>
      <c r="C12" s="281"/>
      <c r="D12" s="281"/>
      <c r="E12" s="281"/>
      <c r="F12" s="26"/>
      <c r="G12" s="81"/>
    </row>
    <row r="13" spans="1:7" ht="12" customHeight="1" x14ac:dyDescent="0.3">
      <c r="A13" s="294" t="s">
        <v>123</v>
      </c>
      <c r="B13" s="281">
        <v>0</v>
      </c>
      <c r="C13" s="281">
        <v>0</v>
      </c>
      <c r="D13" s="281">
        <v>19501</v>
      </c>
      <c r="E13" s="281">
        <f t="shared" ref="E13:E15" si="0">SUM(B13:D13)</f>
        <v>19501</v>
      </c>
      <c r="F13" s="26"/>
      <c r="G13" s="164"/>
    </row>
    <row r="14" spans="1:7" s="27" customFormat="1" ht="12" customHeight="1" x14ac:dyDescent="0.3">
      <c r="A14" s="297" t="s">
        <v>165</v>
      </c>
      <c r="B14" s="298">
        <v>0</v>
      </c>
      <c r="C14" s="298">
        <v>0</v>
      </c>
      <c r="D14" s="298">
        <v>3042</v>
      </c>
      <c r="E14" s="298">
        <f t="shared" si="0"/>
        <v>3042</v>
      </c>
      <c r="F14" s="26"/>
      <c r="G14" s="164"/>
    </row>
    <row r="15" spans="1:7" s="49" customFormat="1" ht="20.399999999999999" x14ac:dyDescent="0.2">
      <c r="A15" s="118" t="s">
        <v>137</v>
      </c>
      <c r="B15" s="299">
        <f>SUM(B12:B14)</f>
        <v>0</v>
      </c>
      <c r="C15" s="299">
        <f>SUM(C12:C14)</f>
        <v>0</v>
      </c>
      <c r="D15" s="299">
        <f>SUM(D12:D14)</f>
        <v>22543</v>
      </c>
      <c r="E15" s="299">
        <f t="shared" si="0"/>
        <v>22543</v>
      </c>
      <c r="F15" s="60"/>
    </row>
    <row r="16" spans="1:7" s="17" customFormat="1" ht="20.399999999999999" x14ac:dyDescent="0.2">
      <c r="A16" s="176" t="s">
        <v>193</v>
      </c>
      <c r="B16" s="300">
        <f>B5+B8+B15</f>
        <v>-88541</v>
      </c>
      <c r="C16" s="300">
        <f t="shared" ref="C16:D16" si="1">C5+C8+C15</f>
        <v>1089</v>
      </c>
      <c r="D16" s="300">
        <f t="shared" si="1"/>
        <v>167815</v>
      </c>
      <c r="E16" s="300">
        <f>SUM(B16:D16)</f>
        <v>80363</v>
      </c>
      <c r="F16" s="50"/>
    </row>
    <row r="17" spans="1:7" s="17" customFormat="1" ht="20.399999999999999" x14ac:dyDescent="0.2">
      <c r="A17" s="67" t="s">
        <v>138</v>
      </c>
      <c r="B17" s="301">
        <f>B16</f>
        <v>-88541</v>
      </c>
      <c r="C17" s="301">
        <f>C16</f>
        <v>1089</v>
      </c>
      <c r="D17" s="301">
        <f>D16</f>
        <v>167815</v>
      </c>
      <c r="E17" s="301">
        <f>SUM(B17:D17)</f>
        <v>80363</v>
      </c>
      <c r="F17" s="50"/>
    </row>
    <row r="18" spans="1:7" ht="12" customHeight="1" x14ac:dyDescent="0.3">
      <c r="A18" s="290" t="s">
        <v>112</v>
      </c>
      <c r="B18" s="290"/>
      <c r="C18" s="290"/>
      <c r="D18" s="290"/>
      <c r="E18" s="290"/>
      <c r="F18" s="45"/>
    </row>
    <row r="19" spans="1:7" ht="22.2" customHeight="1" x14ac:dyDescent="0.3">
      <c r="A19" s="292"/>
      <c r="B19" s="292"/>
      <c r="C19" s="292"/>
      <c r="D19" s="292"/>
      <c r="E19" s="292"/>
      <c r="F19" s="45"/>
    </row>
    <row r="20" spans="1:7" ht="12" customHeight="1" x14ac:dyDescent="0.3">
      <c r="A20" s="145"/>
      <c r="B20" s="146"/>
      <c r="C20" s="146"/>
      <c r="D20" s="146"/>
      <c r="E20" s="146"/>
      <c r="F20" s="45"/>
      <c r="G20" s="147"/>
    </row>
    <row r="21" spans="1:7" ht="12" customHeight="1" x14ac:dyDescent="0.3">
      <c r="A21" s="77"/>
      <c r="B21" s="77"/>
      <c r="C21" s="77"/>
      <c r="D21" s="77"/>
      <c r="E21" s="77"/>
      <c r="F21" s="45"/>
    </row>
    <row r="22" spans="1:7" ht="12" customHeight="1" x14ac:dyDescent="0.3">
      <c r="A22" s="77"/>
      <c r="B22" s="77"/>
      <c r="C22" s="77"/>
      <c r="D22" s="77"/>
      <c r="E22" s="77"/>
      <c r="F22" s="45"/>
    </row>
    <row r="23" spans="1:7" ht="12" customHeight="1" x14ac:dyDescent="0.3">
      <c r="A23" s="77"/>
      <c r="B23" s="77"/>
      <c r="C23" s="77"/>
      <c r="D23" s="77"/>
      <c r="E23" s="77"/>
      <c r="F23" s="45"/>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pageSetUpPr fitToPage="1"/>
  </sheetPr>
  <dimension ref="A1:N34"/>
  <sheetViews>
    <sheetView showGridLines="0" zoomScale="110" zoomScaleNormal="110" zoomScaleSheetLayoutView="100" workbookViewId="0">
      <selection sqref="A1:F33"/>
    </sheetView>
  </sheetViews>
  <sheetFormatPr defaultColWidth="8" defaultRowHeight="12" customHeight="1" x14ac:dyDescent="0.3"/>
  <cols>
    <col min="1" max="1" width="30.6640625" style="16" customWidth="1"/>
    <col min="2" max="7" width="8.33203125" style="16" customWidth="1"/>
    <col min="8" max="8" width="7.88671875" style="16" customWidth="1"/>
    <col min="9" max="16384" width="8" style="16"/>
  </cols>
  <sheetData>
    <row r="1" spans="1:6" ht="30.6" x14ac:dyDescent="0.3">
      <c r="A1" s="291" t="s">
        <v>115</v>
      </c>
      <c r="B1" s="302"/>
      <c r="C1" s="302"/>
      <c r="D1" s="302"/>
      <c r="E1" s="302"/>
      <c r="F1" s="302"/>
    </row>
    <row r="2" spans="1:6" ht="40.799999999999997" x14ac:dyDescent="0.3">
      <c r="A2" s="236"/>
      <c r="B2" s="140" t="s">
        <v>186</v>
      </c>
      <c r="C2" s="141" t="s">
        <v>188</v>
      </c>
      <c r="D2" s="140" t="s">
        <v>181</v>
      </c>
      <c r="E2" s="140" t="s">
        <v>189</v>
      </c>
      <c r="F2" s="140" t="s">
        <v>190</v>
      </c>
    </row>
    <row r="3" spans="1:6" ht="10.199999999999999" x14ac:dyDescent="0.3">
      <c r="A3" s="68" t="s">
        <v>43</v>
      </c>
      <c r="B3" s="281"/>
      <c r="C3" s="282"/>
      <c r="D3" s="281"/>
      <c r="E3" s="281"/>
      <c r="F3" s="281"/>
    </row>
    <row r="4" spans="1:6" ht="10.199999999999999" x14ac:dyDescent="0.3">
      <c r="A4" s="303" t="s">
        <v>44</v>
      </c>
      <c r="B4" s="281"/>
      <c r="C4" s="282"/>
      <c r="D4" s="281"/>
      <c r="E4" s="281"/>
      <c r="F4" s="281"/>
    </row>
    <row r="5" spans="1:6" ht="10.199999999999999" x14ac:dyDescent="0.3">
      <c r="A5" s="283" t="s">
        <v>2</v>
      </c>
      <c r="B5" s="281">
        <v>88529</v>
      </c>
      <c r="C5" s="282">
        <v>92314</v>
      </c>
      <c r="D5" s="281">
        <v>99730</v>
      </c>
      <c r="E5" s="281">
        <v>113983</v>
      </c>
      <c r="F5" s="281">
        <v>115793</v>
      </c>
    </row>
    <row r="6" spans="1:6" ht="20.399999999999999" x14ac:dyDescent="0.3">
      <c r="A6" s="283" t="s">
        <v>126</v>
      </c>
      <c r="B6" s="281">
        <v>54</v>
      </c>
      <c r="C6" s="282">
        <v>0</v>
      </c>
      <c r="D6" s="281">
        <v>0</v>
      </c>
      <c r="E6" s="281">
        <v>0</v>
      </c>
      <c r="F6" s="281">
        <v>0</v>
      </c>
    </row>
    <row r="7" spans="1:6" ht="10.199999999999999" x14ac:dyDescent="0.3">
      <c r="A7" s="283" t="s">
        <v>61</v>
      </c>
      <c r="B7" s="281">
        <v>5600</v>
      </c>
      <c r="C7" s="282">
        <v>5000</v>
      </c>
      <c r="D7" s="281">
        <v>5300</v>
      </c>
      <c r="E7" s="281">
        <v>5350</v>
      </c>
      <c r="F7" s="281">
        <v>4700</v>
      </c>
    </row>
    <row r="8" spans="1:6" ht="10.199999999999999" x14ac:dyDescent="0.3">
      <c r="A8" s="283" t="s">
        <v>1</v>
      </c>
      <c r="B8" s="281">
        <v>14183</v>
      </c>
      <c r="C8" s="282">
        <v>2770</v>
      </c>
      <c r="D8" s="281">
        <v>1057</v>
      </c>
      <c r="E8" s="281">
        <v>448</v>
      </c>
      <c r="F8" s="281">
        <v>448</v>
      </c>
    </row>
    <row r="9" spans="1:6" s="49" customFormat="1" ht="10.199999999999999" x14ac:dyDescent="0.3">
      <c r="A9" s="118" t="s">
        <v>45</v>
      </c>
      <c r="B9" s="284">
        <f>SUM(B5:B8)</f>
        <v>108366</v>
      </c>
      <c r="C9" s="285">
        <f>SUM(C5:C8)</f>
        <v>100084</v>
      </c>
      <c r="D9" s="284">
        <f>SUM(D5:D8)</f>
        <v>106087</v>
      </c>
      <c r="E9" s="284">
        <f>SUM(E5:E8)</f>
        <v>119781</v>
      </c>
      <c r="F9" s="284">
        <f>SUM(F5:F8)</f>
        <v>120941</v>
      </c>
    </row>
    <row r="10" spans="1:6" ht="10.199999999999999" x14ac:dyDescent="0.3">
      <c r="A10" s="303" t="s">
        <v>46</v>
      </c>
      <c r="B10" s="281"/>
      <c r="C10" s="282"/>
      <c r="D10" s="281"/>
      <c r="E10" s="281"/>
      <c r="F10" s="281"/>
    </row>
    <row r="11" spans="1:6" ht="10.199999999999999" x14ac:dyDescent="0.3">
      <c r="A11" s="283" t="s">
        <v>33</v>
      </c>
      <c r="B11" s="281">
        <v>57121</v>
      </c>
      <c r="C11" s="282">
        <v>60954</v>
      </c>
      <c r="D11" s="281">
        <v>63790</v>
      </c>
      <c r="E11" s="281">
        <v>70697</v>
      </c>
      <c r="F11" s="281">
        <v>72194</v>
      </c>
    </row>
    <row r="12" spans="1:6" ht="10.199999999999999" x14ac:dyDescent="0.3">
      <c r="A12" s="283" t="s">
        <v>19</v>
      </c>
      <c r="B12" s="281">
        <v>40611</v>
      </c>
      <c r="C12" s="282">
        <v>27843</v>
      </c>
      <c r="D12" s="281">
        <v>30777</v>
      </c>
      <c r="E12" s="281">
        <v>37820</v>
      </c>
      <c r="F12" s="281">
        <v>38147</v>
      </c>
    </row>
    <row r="13" spans="1:6" ht="10.199999999999999" x14ac:dyDescent="0.3">
      <c r="A13" s="304" t="s">
        <v>62</v>
      </c>
      <c r="B13" s="281">
        <v>4990</v>
      </c>
      <c r="C13" s="282">
        <v>5000</v>
      </c>
      <c r="D13" s="281">
        <v>5300</v>
      </c>
      <c r="E13" s="281">
        <v>5350</v>
      </c>
      <c r="F13" s="281">
        <v>4700</v>
      </c>
    </row>
    <row r="14" spans="1:6" ht="10.199999999999999" x14ac:dyDescent="0.3">
      <c r="A14" s="264" t="s">
        <v>174</v>
      </c>
      <c r="B14" s="281">
        <v>332</v>
      </c>
      <c r="C14" s="282">
        <v>733</v>
      </c>
      <c r="D14" s="281">
        <v>656</v>
      </c>
      <c r="E14" s="281">
        <v>578</v>
      </c>
      <c r="F14" s="281">
        <v>503</v>
      </c>
    </row>
    <row r="15" spans="1:6" s="49" customFormat="1" ht="10.199999999999999" x14ac:dyDescent="0.3">
      <c r="A15" s="305" t="s">
        <v>47</v>
      </c>
      <c r="B15" s="295">
        <f>SUM(B11:B14)</f>
        <v>103054</v>
      </c>
      <c r="C15" s="306">
        <f>SUM(C11:C14)</f>
        <v>94530</v>
      </c>
      <c r="D15" s="295">
        <f>SUM(D11:D14)</f>
        <v>100523</v>
      </c>
      <c r="E15" s="295">
        <f>SUM(E11:E14)</f>
        <v>114445</v>
      </c>
      <c r="F15" s="295">
        <f>SUM(F11:F14)</f>
        <v>115544</v>
      </c>
    </row>
    <row r="16" spans="1:6" s="17" customFormat="1" ht="20.399999999999999" x14ac:dyDescent="0.2">
      <c r="A16" s="176" t="s">
        <v>139</v>
      </c>
      <c r="B16" s="300">
        <f>B9-B15</f>
        <v>5312</v>
      </c>
      <c r="C16" s="307">
        <f>C9-C15</f>
        <v>5554</v>
      </c>
      <c r="D16" s="300">
        <f>D9-D15</f>
        <v>5564</v>
      </c>
      <c r="E16" s="300">
        <f>E9-E15</f>
        <v>5336</v>
      </c>
      <c r="F16" s="300">
        <f>F9-F15</f>
        <v>5397</v>
      </c>
    </row>
    <row r="17" spans="1:14" ht="10.199999999999999" x14ac:dyDescent="0.3">
      <c r="A17" s="68" t="s">
        <v>48</v>
      </c>
      <c r="B17" s="281"/>
      <c r="C17" s="282"/>
      <c r="D17" s="281"/>
      <c r="E17" s="281"/>
      <c r="F17" s="281"/>
    </row>
    <row r="18" spans="1:14" ht="10.199999999999999" x14ac:dyDescent="0.3">
      <c r="A18" s="68" t="s">
        <v>46</v>
      </c>
      <c r="B18" s="281"/>
      <c r="C18" s="282"/>
      <c r="D18" s="281"/>
      <c r="E18" s="281"/>
      <c r="F18" s="281"/>
    </row>
    <row r="19" spans="1:14" ht="20.399999999999999" x14ac:dyDescent="0.3">
      <c r="A19" s="283" t="s">
        <v>140</v>
      </c>
      <c r="B19" s="281">
        <v>17916</v>
      </c>
      <c r="C19" s="282">
        <v>22543</v>
      </c>
      <c r="D19" s="281">
        <v>23656</v>
      </c>
      <c r="E19" s="281">
        <v>6534</v>
      </c>
      <c r="F19" s="281">
        <v>6361</v>
      </c>
    </row>
    <row r="20" spans="1:14" s="49" customFormat="1" ht="10.199999999999999" x14ac:dyDescent="0.3">
      <c r="A20" s="118" t="s">
        <v>47</v>
      </c>
      <c r="B20" s="284">
        <f>SUM(B19:B19)</f>
        <v>17916</v>
      </c>
      <c r="C20" s="285">
        <f>SUM(C19:C19)</f>
        <v>22543</v>
      </c>
      <c r="D20" s="284">
        <f>SUM(D19:D19)</f>
        <v>23656</v>
      </c>
      <c r="E20" s="284">
        <f>SUM(E19:E19)</f>
        <v>6534</v>
      </c>
      <c r="F20" s="284">
        <f>SUM(F19:F19)</f>
        <v>6361</v>
      </c>
    </row>
    <row r="21" spans="1:14" s="17" customFormat="1" ht="20.399999999999999" x14ac:dyDescent="0.2">
      <c r="A21" s="176" t="s">
        <v>141</v>
      </c>
      <c r="B21" s="301">
        <f>-B20</f>
        <v>-17916</v>
      </c>
      <c r="C21" s="308">
        <f>-C20</f>
        <v>-22543</v>
      </c>
      <c r="D21" s="301">
        <f>-D20</f>
        <v>-23656</v>
      </c>
      <c r="E21" s="301">
        <f>-E20</f>
        <v>-6534</v>
      </c>
      <c r="F21" s="301">
        <f>-F20</f>
        <v>-6361</v>
      </c>
      <c r="J21" s="87"/>
    </row>
    <row r="22" spans="1:14" ht="10.199999999999999" x14ac:dyDescent="0.3">
      <c r="A22" s="303" t="s">
        <v>49</v>
      </c>
      <c r="B22" s="281"/>
      <c r="C22" s="282"/>
      <c r="D22" s="281"/>
      <c r="E22" s="281"/>
      <c r="F22" s="281"/>
    </row>
    <row r="23" spans="1:14" ht="10.199999999999999" x14ac:dyDescent="0.3">
      <c r="A23" s="303" t="s">
        <v>44</v>
      </c>
      <c r="B23" s="281"/>
      <c r="C23" s="282"/>
      <c r="D23" s="281"/>
      <c r="E23" s="281"/>
      <c r="F23" s="281"/>
    </row>
    <row r="24" spans="1:14" ht="10.199999999999999" x14ac:dyDescent="0.3">
      <c r="A24" s="283" t="s">
        <v>40</v>
      </c>
      <c r="B24" s="281">
        <v>16975</v>
      </c>
      <c r="C24" s="282">
        <v>22543</v>
      </c>
      <c r="D24" s="281">
        <v>23656</v>
      </c>
      <c r="E24" s="281">
        <v>6534</v>
      </c>
      <c r="F24" s="281">
        <v>6361</v>
      </c>
    </row>
    <row r="25" spans="1:14" s="49" customFormat="1" ht="10.199999999999999" x14ac:dyDescent="0.3">
      <c r="A25" s="305" t="s">
        <v>45</v>
      </c>
      <c r="B25" s="284">
        <f>SUM(B24:B24)</f>
        <v>16975</v>
      </c>
      <c r="C25" s="285">
        <f>SUM(C24:C24)</f>
        <v>22543</v>
      </c>
      <c r="D25" s="284">
        <f>SUM(D24:D24)</f>
        <v>23656</v>
      </c>
      <c r="E25" s="284">
        <f>SUM(E24:E24)</f>
        <v>6534</v>
      </c>
      <c r="F25" s="284">
        <f>SUM(F24:F24)</f>
        <v>6361</v>
      </c>
    </row>
    <row r="26" spans="1:14" ht="10.199999999999999" x14ac:dyDescent="0.3">
      <c r="A26" s="303" t="s">
        <v>46</v>
      </c>
      <c r="B26" s="281"/>
      <c r="C26" s="282"/>
      <c r="D26" s="281"/>
      <c r="E26" s="281"/>
      <c r="F26" s="281"/>
    </row>
    <row r="27" spans="1:14" ht="10.199999999999999" x14ac:dyDescent="0.3">
      <c r="A27" s="264" t="s">
        <v>175</v>
      </c>
      <c r="B27" s="281">
        <v>5072</v>
      </c>
      <c r="C27" s="282">
        <v>5554</v>
      </c>
      <c r="D27" s="281">
        <v>5564</v>
      </c>
      <c r="E27" s="281">
        <v>5336</v>
      </c>
      <c r="F27" s="281">
        <v>5397</v>
      </c>
      <c r="N27" s="51"/>
    </row>
    <row r="28" spans="1:14" s="49" customFormat="1" ht="10.199999999999999" x14ac:dyDescent="0.3">
      <c r="A28" s="305" t="s">
        <v>47</v>
      </c>
      <c r="B28" s="284">
        <f>SUM(B27:B27)</f>
        <v>5072</v>
      </c>
      <c r="C28" s="285">
        <f>SUM(C27:C27)</f>
        <v>5554</v>
      </c>
      <c r="D28" s="284">
        <f>SUM(D27:D27)</f>
        <v>5564</v>
      </c>
      <c r="E28" s="284">
        <f>SUM(E27:E27)</f>
        <v>5336</v>
      </c>
      <c r="F28" s="284">
        <f>SUM(F27:F27)</f>
        <v>5397</v>
      </c>
      <c r="G28" s="48"/>
    </row>
    <row r="29" spans="1:14" s="17" customFormat="1" ht="20.399999999999999" x14ac:dyDescent="0.2">
      <c r="A29" s="68" t="s">
        <v>142</v>
      </c>
      <c r="B29" s="309">
        <f>B25-B28</f>
        <v>11903</v>
      </c>
      <c r="C29" s="310">
        <f>C25-C28</f>
        <v>16989</v>
      </c>
      <c r="D29" s="309">
        <f>D25-D28</f>
        <v>18092</v>
      </c>
      <c r="E29" s="309">
        <f>E25-E28</f>
        <v>1198</v>
      </c>
      <c r="F29" s="309">
        <f>F25-F28</f>
        <v>964</v>
      </c>
      <c r="G29" s="50"/>
    </row>
    <row r="30" spans="1:14" s="17" customFormat="1" ht="20.399999999999999" x14ac:dyDescent="0.2">
      <c r="A30" s="68" t="s">
        <v>143</v>
      </c>
      <c r="B30" s="309">
        <f>B16+B21+B29</f>
        <v>-701</v>
      </c>
      <c r="C30" s="310">
        <f>C16+C21+C29</f>
        <v>0</v>
      </c>
      <c r="D30" s="309">
        <f>D16+D21+D29</f>
        <v>0</v>
      </c>
      <c r="E30" s="309">
        <f>E16+E21+E29</f>
        <v>0</v>
      </c>
      <c r="F30" s="309">
        <f>F16+F21+F29</f>
        <v>0</v>
      </c>
      <c r="G30" s="50"/>
    </row>
    <row r="31" spans="1:14" ht="20.399999999999999" x14ac:dyDescent="0.3">
      <c r="A31" s="283" t="s">
        <v>144</v>
      </c>
      <c r="B31" s="281">
        <v>1892</v>
      </c>
      <c r="C31" s="282">
        <v>1191</v>
      </c>
      <c r="D31" s="281">
        <v>1191</v>
      </c>
      <c r="E31" s="281">
        <v>1191</v>
      </c>
      <c r="F31" s="281">
        <v>1191</v>
      </c>
      <c r="G31" s="45"/>
    </row>
    <row r="32" spans="1:14" ht="20.399999999999999" x14ac:dyDescent="0.2">
      <c r="A32" s="69" t="s">
        <v>145</v>
      </c>
      <c r="B32" s="311">
        <f>SUM(B30:B31)</f>
        <v>1191</v>
      </c>
      <c r="C32" s="312">
        <f>SUM(C30:C31)</f>
        <v>1191</v>
      </c>
      <c r="D32" s="311">
        <f>SUM(D30:D31)</f>
        <v>1191</v>
      </c>
      <c r="E32" s="311">
        <f>SUM(E30:E31)</f>
        <v>1191</v>
      </c>
      <c r="F32" s="311">
        <f>SUM(F30:F31)</f>
        <v>1191</v>
      </c>
    </row>
    <row r="33" spans="1:6" s="45" customFormat="1" ht="12" customHeight="1" x14ac:dyDescent="0.2">
      <c r="A33" s="313" t="s">
        <v>112</v>
      </c>
      <c r="B33" s="313"/>
      <c r="C33" s="313"/>
      <c r="D33" s="313"/>
      <c r="E33" s="313"/>
      <c r="F33" s="313"/>
    </row>
    <row r="34" spans="1:6" ht="12" customHeight="1" x14ac:dyDescent="0.2">
      <c r="A34" s="80"/>
      <c r="B34" s="80"/>
      <c r="C34" s="80"/>
      <c r="D34" s="80"/>
      <c r="E34" s="80"/>
      <c r="F34" s="80"/>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A1:M34"/>
  <sheetViews>
    <sheetView showGridLines="0" zoomScale="110" zoomScaleNormal="110" zoomScaleSheetLayoutView="100" workbookViewId="0">
      <selection sqref="A1:F19"/>
    </sheetView>
  </sheetViews>
  <sheetFormatPr defaultColWidth="9.109375" defaultRowHeight="12" customHeight="1" x14ac:dyDescent="0.3"/>
  <cols>
    <col min="1" max="1" width="30.6640625" style="4" customWidth="1"/>
    <col min="2" max="2" width="8.33203125" style="4" customWidth="1"/>
    <col min="3" max="6" width="8.33203125" style="30" customWidth="1"/>
    <col min="7" max="7" width="9.109375" style="30"/>
    <col min="8" max="8" width="9.109375" style="101"/>
    <col min="9" max="9" width="9.109375" style="33"/>
    <col min="10" max="13" width="9.109375" style="30"/>
    <col min="14" max="14" width="2" style="30" customWidth="1"/>
    <col min="15" max="16384" width="9.109375" style="30"/>
  </cols>
  <sheetData>
    <row r="1" spans="1:13" s="159" customFormat="1" ht="20.399999999999999" x14ac:dyDescent="0.2">
      <c r="A1" s="316" t="s">
        <v>116</v>
      </c>
      <c r="B1" s="317"/>
      <c r="C1" s="318"/>
      <c r="D1" s="317"/>
      <c r="E1" s="317"/>
      <c r="F1" s="317"/>
      <c r="G1" s="3"/>
      <c r="H1" s="94"/>
      <c r="I1" s="5"/>
      <c r="J1" s="3"/>
      <c r="K1" s="158"/>
    </row>
    <row r="2" spans="1:13" ht="40.799999999999997" x14ac:dyDescent="0.3">
      <c r="A2" s="236"/>
      <c r="B2" s="140" t="s">
        <v>186</v>
      </c>
      <c r="C2" s="141" t="s">
        <v>188</v>
      </c>
      <c r="D2" s="140" t="s">
        <v>181</v>
      </c>
      <c r="E2" s="140" t="s">
        <v>189</v>
      </c>
      <c r="F2" s="140" t="s">
        <v>190</v>
      </c>
      <c r="G2" s="31"/>
      <c r="H2" s="165"/>
      <c r="I2" s="32"/>
      <c r="J2" s="29"/>
      <c r="K2" s="4"/>
    </row>
    <row r="3" spans="1:13" ht="12" customHeight="1" x14ac:dyDescent="0.3">
      <c r="A3" s="319" t="s">
        <v>89</v>
      </c>
      <c r="B3" s="122"/>
      <c r="C3" s="123"/>
      <c r="D3" s="122"/>
      <c r="E3" s="122"/>
      <c r="F3" s="122"/>
      <c r="G3" s="2"/>
      <c r="H3" s="5"/>
      <c r="I3" s="32"/>
      <c r="J3" s="29"/>
      <c r="K3" s="4"/>
    </row>
    <row r="4" spans="1:13" ht="12" customHeight="1" x14ac:dyDescent="0.3">
      <c r="A4" s="320" t="s">
        <v>75</v>
      </c>
      <c r="B4" s="122">
        <v>3004</v>
      </c>
      <c r="C4" s="123">
        <v>3042</v>
      </c>
      <c r="D4" s="122">
        <v>3175</v>
      </c>
      <c r="E4" s="122">
        <v>3225</v>
      </c>
      <c r="F4" s="122">
        <v>3259</v>
      </c>
      <c r="G4" s="2"/>
      <c r="H4" s="5"/>
      <c r="I4" s="32"/>
      <c r="J4" s="29"/>
      <c r="K4" s="4"/>
    </row>
    <row r="5" spans="1:13" ht="12" customHeight="1" x14ac:dyDescent="0.3">
      <c r="A5" s="320" t="s">
        <v>76</v>
      </c>
      <c r="B5" s="122">
        <v>16990</v>
      </c>
      <c r="C5" s="123">
        <v>19501</v>
      </c>
      <c r="D5" s="122">
        <v>11334</v>
      </c>
      <c r="E5" s="122">
        <v>3309</v>
      </c>
      <c r="F5" s="122">
        <v>3102</v>
      </c>
      <c r="G5" s="2"/>
      <c r="H5" s="95"/>
      <c r="I5" s="32"/>
      <c r="J5" s="29"/>
      <c r="K5" s="4"/>
    </row>
    <row r="6" spans="1:13" s="37" customFormat="1" ht="12" customHeight="1" x14ac:dyDescent="0.3">
      <c r="A6" s="119" t="s">
        <v>64</v>
      </c>
      <c r="B6" s="321">
        <f>SUM(B4:B5)</f>
        <v>19994</v>
      </c>
      <c r="C6" s="322">
        <f>SUM(C4:C5)</f>
        <v>22543</v>
      </c>
      <c r="D6" s="321">
        <f>SUM(D4:D5)</f>
        <v>14509</v>
      </c>
      <c r="E6" s="321">
        <f>SUM(E4:E5)</f>
        <v>6534</v>
      </c>
      <c r="F6" s="321">
        <f>SUM(F4:F5)</f>
        <v>6361</v>
      </c>
      <c r="G6" s="34"/>
      <c r="H6" s="95"/>
      <c r="I6" s="28"/>
      <c r="J6" s="35"/>
      <c r="K6" s="36"/>
    </row>
    <row r="7" spans="1:13" ht="12" customHeight="1" x14ac:dyDescent="0.3">
      <c r="A7" s="323" t="s">
        <v>90</v>
      </c>
      <c r="B7" s="324"/>
      <c r="C7" s="325"/>
      <c r="D7" s="324"/>
      <c r="E7" s="324"/>
      <c r="F7" s="324"/>
      <c r="G7" s="2"/>
      <c r="H7" s="94"/>
      <c r="I7" s="38"/>
      <c r="J7" s="29"/>
      <c r="K7" s="4"/>
    </row>
    <row r="8" spans="1:13" ht="12" customHeight="1" x14ac:dyDescent="0.3">
      <c r="A8" s="326" t="s">
        <v>52</v>
      </c>
      <c r="B8" s="324">
        <v>19994</v>
      </c>
      <c r="C8" s="325">
        <v>22543</v>
      </c>
      <c r="D8" s="324">
        <v>14509</v>
      </c>
      <c r="E8" s="324">
        <v>6534</v>
      </c>
      <c r="F8" s="324">
        <v>6361</v>
      </c>
      <c r="G8" s="2"/>
      <c r="H8" s="94"/>
      <c r="I8" s="38"/>
      <c r="J8" s="29"/>
      <c r="K8" s="4"/>
    </row>
    <row r="9" spans="1:13" s="37" customFormat="1" ht="12" customHeight="1" x14ac:dyDescent="0.3">
      <c r="A9" s="323" t="s">
        <v>105</v>
      </c>
      <c r="B9" s="327">
        <f>SUM(B8:B8)</f>
        <v>19994</v>
      </c>
      <c r="C9" s="328">
        <f>SUM(C8:C8)</f>
        <v>22543</v>
      </c>
      <c r="D9" s="327">
        <f>SUM(D8:D8)</f>
        <v>14509</v>
      </c>
      <c r="E9" s="327">
        <f>SUM(E8:E8)</f>
        <v>6534</v>
      </c>
      <c r="F9" s="327">
        <f>SUM(F8:F8)</f>
        <v>6361</v>
      </c>
      <c r="G9" s="34"/>
      <c r="H9" s="91"/>
      <c r="I9" s="28"/>
      <c r="J9" s="35"/>
      <c r="K9" s="36"/>
    </row>
    <row r="10" spans="1:13" s="74" customFormat="1" ht="20.399999999999999" x14ac:dyDescent="0.3">
      <c r="A10" s="119" t="s">
        <v>146</v>
      </c>
      <c r="B10" s="122"/>
      <c r="C10" s="123"/>
      <c r="D10" s="122"/>
      <c r="E10" s="122"/>
      <c r="F10" s="122"/>
      <c r="G10" s="70"/>
      <c r="H10" s="96"/>
      <c r="I10" s="72"/>
      <c r="J10" s="73"/>
      <c r="K10" s="71"/>
    </row>
    <row r="11" spans="1:13" ht="12" customHeight="1" x14ac:dyDescent="0.3">
      <c r="A11" s="320" t="s">
        <v>99</v>
      </c>
      <c r="B11" s="122">
        <v>15100</v>
      </c>
      <c r="C11" s="123">
        <v>19501</v>
      </c>
      <c r="D11" s="122">
        <v>20481</v>
      </c>
      <c r="E11" s="122">
        <v>3309</v>
      </c>
      <c r="F11" s="122">
        <v>3102</v>
      </c>
      <c r="G11" s="2"/>
      <c r="H11" s="97"/>
      <c r="I11" s="38"/>
      <c r="J11" s="29"/>
      <c r="K11" s="4"/>
    </row>
    <row r="12" spans="1:13" ht="20.399999999999999" x14ac:dyDescent="0.3">
      <c r="A12" s="320" t="s">
        <v>147</v>
      </c>
      <c r="B12" s="122">
        <v>2816</v>
      </c>
      <c r="C12" s="123">
        <v>3042</v>
      </c>
      <c r="D12" s="122">
        <v>3175</v>
      </c>
      <c r="E12" s="122">
        <v>3225</v>
      </c>
      <c r="F12" s="122">
        <v>3259</v>
      </c>
      <c r="G12" s="2"/>
      <c r="H12" s="95"/>
      <c r="I12" s="38"/>
      <c r="J12" s="29"/>
      <c r="K12" s="4"/>
    </row>
    <row r="13" spans="1:13" s="37" customFormat="1" ht="12" customHeight="1" x14ac:dyDescent="0.3">
      <c r="A13" s="119" t="s">
        <v>53</v>
      </c>
      <c r="B13" s="321">
        <f>SUM(B11:B12)</f>
        <v>17916</v>
      </c>
      <c r="C13" s="322">
        <f>SUM(C11:C12)</f>
        <v>22543</v>
      </c>
      <c r="D13" s="321">
        <f>SUM(D11:D12)</f>
        <v>23656</v>
      </c>
      <c r="E13" s="321">
        <f>SUM(E11:E12)</f>
        <v>6534</v>
      </c>
      <c r="F13" s="321">
        <f>SUM(F11:F12)</f>
        <v>6361</v>
      </c>
      <c r="G13" s="39"/>
      <c r="H13" s="98"/>
      <c r="I13" s="28"/>
      <c r="J13" s="35"/>
      <c r="K13" s="36"/>
    </row>
    <row r="14" spans="1:13" ht="30.6" x14ac:dyDescent="0.3">
      <c r="A14" s="120" t="s">
        <v>148</v>
      </c>
      <c r="B14" s="329"/>
      <c r="C14" s="123"/>
      <c r="D14" s="329"/>
      <c r="E14" s="329"/>
      <c r="F14" s="329"/>
      <c r="G14"/>
      <c r="H14" s="97"/>
      <c r="I14"/>
      <c r="J14"/>
      <c r="K14"/>
      <c r="L14"/>
      <c r="M14"/>
    </row>
    <row r="15" spans="1:13" ht="12" customHeight="1" x14ac:dyDescent="0.3">
      <c r="A15" s="330" t="s">
        <v>65</v>
      </c>
      <c r="B15" s="329">
        <v>17916</v>
      </c>
      <c r="C15" s="123">
        <v>22543</v>
      </c>
      <c r="D15" s="329">
        <v>23656</v>
      </c>
      <c r="E15" s="329">
        <v>6534</v>
      </c>
      <c r="F15" s="329">
        <v>6361</v>
      </c>
      <c r="G15"/>
      <c r="H15" s="100"/>
      <c r="I15"/>
      <c r="J15"/>
      <c r="K15"/>
      <c r="L15"/>
      <c r="M15"/>
    </row>
    <row r="16" spans="1:13" s="37" customFormat="1" ht="12" customHeight="1" x14ac:dyDescent="0.3">
      <c r="A16" s="121" t="s">
        <v>103</v>
      </c>
      <c r="B16" s="331">
        <f>SUM(B15:B15)</f>
        <v>17916</v>
      </c>
      <c r="C16" s="322">
        <f>SUM(C15:C15)</f>
        <v>22543</v>
      </c>
      <c r="D16" s="331">
        <f>SUM(D15:D15)</f>
        <v>23656</v>
      </c>
      <c r="E16" s="331">
        <f>SUM(E15:E15)</f>
        <v>6534</v>
      </c>
      <c r="F16" s="331">
        <f>SUM(F15:F15)</f>
        <v>6361</v>
      </c>
      <c r="G16"/>
      <c r="H16" s="99"/>
      <c r="I16"/>
      <c r="J16"/>
      <c r="K16"/>
      <c r="L16"/>
      <c r="M16"/>
    </row>
    <row r="17" spans="1:13" ht="20.399999999999999" x14ac:dyDescent="0.3">
      <c r="A17" s="332" t="s">
        <v>112</v>
      </c>
      <c r="B17" s="332"/>
      <c r="C17" s="332"/>
      <c r="D17" s="332"/>
      <c r="E17" s="332"/>
      <c r="F17" s="332"/>
      <c r="G17" s="3"/>
      <c r="H17" s="94"/>
      <c r="I17" s="38"/>
      <c r="J17" s="29"/>
      <c r="K17" s="4"/>
      <c r="L17" s="4"/>
      <c r="M17" s="4"/>
    </row>
    <row r="18" spans="1:13" ht="14.4" customHeight="1" x14ac:dyDescent="0.3">
      <c r="A18" s="314" t="s">
        <v>203</v>
      </c>
      <c r="B18" s="314"/>
      <c r="C18" s="314"/>
      <c r="D18" s="314"/>
      <c r="E18" s="314"/>
      <c r="F18" s="314"/>
      <c r="G18"/>
      <c r="H18" s="99"/>
      <c r="I18"/>
      <c r="J18"/>
      <c r="K18"/>
      <c r="L18"/>
      <c r="M18"/>
    </row>
    <row r="19" spans="1:13" ht="15.9" customHeight="1" x14ac:dyDescent="0.3">
      <c r="A19" s="315" t="s">
        <v>184</v>
      </c>
      <c r="B19" s="315"/>
      <c r="C19" s="315"/>
      <c r="D19" s="315"/>
      <c r="E19" s="315"/>
      <c r="F19" s="315"/>
      <c r="G19"/>
      <c r="H19" s="99"/>
      <c r="I19"/>
      <c r="J19"/>
      <c r="K19"/>
      <c r="L19"/>
      <c r="M19"/>
    </row>
    <row r="20" spans="1:13" ht="14.4" x14ac:dyDescent="0.3">
      <c r="A20" s="78"/>
      <c r="B20" s="78"/>
      <c r="C20" s="78"/>
      <c r="D20" s="78"/>
      <c r="E20" s="78"/>
      <c r="F20" s="78"/>
      <c r="G20" s="3"/>
      <c r="H20" s="94"/>
      <c r="I20" s="38"/>
      <c r="J20" s="29"/>
      <c r="K20" s="4"/>
      <c r="L20" s="4"/>
      <c r="M20" s="4"/>
    </row>
    <row r="21" spans="1:13" ht="14.4" x14ac:dyDescent="0.3">
      <c r="A21" s="78"/>
      <c r="B21" s="78"/>
      <c r="C21" s="78"/>
      <c r="D21" s="78"/>
      <c r="E21" s="78"/>
      <c r="F21" s="78"/>
      <c r="G21" s="3"/>
      <c r="H21" s="100"/>
      <c r="I21" s="38"/>
      <c r="J21" s="29"/>
      <c r="K21" s="4"/>
      <c r="L21" s="4"/>
      <c r="M21" s="4"/>
    </row>
    <row r="22" spans="1:13" ht="14.4" x14ac:dyDescent="0.3">
      <c r="A22" s="78"/>
      <c r="B22" s="78"/>
      <c r="C22" s="78"/>
      <c r="D22" s="78"/>
      <c r="E22" s="78"/>
      <c r="F22" s="78"/>
      <c r="G22" s="3"/>
      <c r="H22" s="100"/>
      <c r="I22" s="38"/>
      <c r="J22" s="29"/>
      <c r="K22" s="4"/>
      <c r="L22" s="4"/>
      <c r="M22" s="4"/>
    </row>
    <row r="23" spans="1:13" ht="14.4" x14ac:dyDescent="0.3">
      <c r="A23" s="78"/>
      <c r="B23" s="78"/>
      <c r="C23" s="78"/>
      <c r="D23" s="78"/>
      <c r="E23" s="78"/>
      <c r="F23" s="78"/>
      <c r="G23" s="3"/>
      <c r="H23" s="100"/>
      <c r="I23" s="38"/>
      <c r="J23" s="29"/>
      <c r="K23" s="4"/>
      <c r="L23" s="4"/>
      <c r="M23" s="4"/>
    </row>
    <row r="24" spans="1:13" ht="14.4" x14ac:dyDescent="0.3">
      <c r="A24" s="78"/>
      <c r="B24" s="78"/>
      <c r="C24" s="78"/>
      <c r="D24" s="78"/>
      <c r="E24" s="78"/>
      <c r="F24" s="78"/>
      <c r="G24" s="3"/>
      <c r="H24" s="94"/>
      <c r="I24" s="38"/>
      <c r="J24" s="29"/>
      <c r="K24" s="4"/>
      <c r="L24" s="4"/>
      <c r="M24" s="4"/>
    </row>
    <row r="25" spans="1:13" ht="14.4" x14ac:dyDescent="0.3">
      <c r="A25" s="78"/>
      <c r="B25" s="78"/>
      <c r="C25" s="78"/>
      <c r="D25" s="78"/>
      <c r="E25" s="78"/>
      <c r="F25" s="78"/>
      <c r="G25" s="3"/>
      <c r="H25" s="94"/>
      <c r="I25" s="38"/>
      <c r="J25" s="29"/>
      <c r="K25" s="4"/>
      <c r="L25" s="4"/>
      <c r="M25" s="4"/>
    </row>
    <row r="26" spans="1:13" ht="14.4" x14ac:dyDescent="0.3">
      <c r="A26" s="78"/>
      <c r="B26" s="78"/>
      <c r="C26" s="78"/>
      <c r="D26" s="78"/>
      <c r="E26" s="78"/>
      <c r="F26" s="78"/>
      <c r="G26" s="3"/>
      <c r="H26" s="94"/>
      <c r="I26" s="38"/>
      <c r="J26" s="29"/>
      <c r="K26" s="4"/>
      <c r="L26" s="4"/>
      <c r="M26" s="4"/>
    </row>
    <row r="27" spans="1:13" ht="14.4" x14ac:dyDescent="0.3">
      <c r="A27" s="78"/>
      <c r="B27" s="78"/>
      <c r="C27" s="78"/>
      <c r="D27" s="78"/>
      <c r="E27" s="78"/>
      <c r="F27" s="78"/>
      <c r="G27" s="3"/>
      <c r="H27" s="94"/>
      <c r="I27" s="38"/>
      <c r="J27" s="29"/>
      <c r="K27" s="4"/>
      <c r="L27" s="4"/>
      <c r="M27" s="4"/>
    </row>
    <row r="28" spans="1:13" ht="12" customHeight="1" x14ac:dyDescent="0.3">
      <c r="A28" s="3"/>
    </row>
    <row r="29" spans="1:13" ht="12" customHeight="1" x14ac:dyDescent="0.3">
      <c r="A29" s="3"/>
    </row>
    <row r="30" spans="1:13" ht="12" customHeight="1" x14ac:dyDescent="0.3">
      <c r="A30" s="3"/>
    </row>
    <row r="31" spans="1:13" ht="12" customHeight="1" x14ac:dyDescent="0.3">
      <c r="A31" s="3"/>
    </row>
    <row r="32" spans="1:13" ht="12" customHeight="1" x14ac:dyDescent="0.3">
      <c r="A32" s="3"/>
    </row>
    <row r="33" spans="1:1" ht="12" customHeight="1" x14ac:dyDescent="0.3">
      <c r="A33" s="3"/>
    </row>
    <row r="34" spans="1:1" ht="12" customHeight="1" x14ac:dyDescent="0.3">
      <c r="A34" s="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pageSetUpPr fitToPage="1"/>
  </sheetPr>
  <dimension ref="A1:G49"/>
  <sheetViews>
    <sheetView showGridLines="0" zoomScale="110" zoomScaleNormal="110" zoomScaleSheetLayoutView="100" workbookViewId="0">
      <selection sqref="A1:E29"/>
    </sheetView>
  </sheetViews>
  <sheetFormatPr defaultColWidth="9.109375" defaultRowHeight="13.2" x14ac:dyDescent="0.25"/>
  <cols>
    <col min="1" max="1" width="32.6640625" style="40" customWidth="1"/>
    <col min="2" max="4" width="8.6640625" style="40" customWidth="1"/>
    <col min="5" max="5" width="8.6640625" style="44" customWidth="1"/>
    <col min="6" max="6" width="9.109375" style="40" customWidth="1"/>
    <col min="7" max="7" width="9.109375" style="43"/>
    <col min="8" max="16384" width="9.109375" style="40"/>
  </cols>
  <sheetData>
    <row r="1" spans="1:7" s="15" customFormat="1" ht="20.399999999999999" x14ac:dyDescent="0.2">
      <c r="A1" s="334" t="s">
        <v>194</v>
      </c>
      <c r="B1" s="335"/>
      <c r="C1" s="335"/>
      <c r="D1" s="335"/>
      <c r="E1" s="336"/>
      <c r="G1" s="43"/>
    </row>
    <row r="2" spans="1:7" s="125" customFormat="1" ht="51" x14ac:dyDescent="0.3">
      <c r="A2" s="337"/>
      <c r="B2" s="142" t="s">
        <v>162</v>
      </c>
      <c r="C2" s="142" t="s">
        <v>161</v>
      </c>
      <c r="D2" s="142" t="s">
        <v>149</v>
      </c>
      <c r="E2" s="142" t="s">
        <v>163</v>
      </c>
      <c r="F2" s="124"/>
      <c r="G2" s="126"/>
    </row>
    <row r="3" spans="1:7" s="41" customFormat="1" ht="10.199999999999999" x14ac:dyDescent="0.2">
      <c r="A3" s="24" t="s">
        <v>195</v>
      </c>
      <c r="B3" s="338"/>
      <c r="C3" s="338"/>
      <c r="D3" s="338"/>
      <c r="E3" s="339"/>
      <c r="F3" s="1"/>
      <c r="G3" s="43"/>
    </row>
    <row r="4" spans="1:7" s="41" customFormat="1" ht="10.199999999999999" x14ac:dyDescent="0.2">
      <c r="A4" s="340" t="s">
        <v>54</v>
      </c>
      <c r="B4" s="341">
        <v>0</v>
      </c>
      <c r="C4" s="341">
        <v>31541</v>
      </c>
      <c r="D4" s="341">
        <v>55915</v>
      </c>
      <c r="E4" s="342">
        <f>SUM(B4:D4)</f>
        <v>87456</v>
      </c>
      <c r="F4" s="1"/>
      <c r="G4" s="43"/>
    </row>
    <row r="5" spans="1:7" s="41" customFormat="1" ht="10.199999999999999" x14ac:dyDescent="0.2">
      <c r="A5" s="343" t="s">
        <v>177</v>
      </c>
      <c r="B5" s="341">
        <v>52111</v>
      </c>
      <c r="C5" s="341">
        <v>0</v>
      </c>
      <c r="D5" s="341">
        <v>0</v>
      </c>
      <c r="E5" s="342">
        <f>SUM(B5:D5)</f>
        <v>52111</v>
      </c>
      <c r="F5" s="1"/>
      <c r="G5" s="43"/>
    </row>
    <row r="6" spans="1:7" s="41" customFormat="1" ht="20.399999999999999" x14ac:dyDescent="0.2">
      <c r="A6" s="340" t="s">
        <v>150</v>
      </c>
      <c r="B6" s="341">
        <v>0</v>
      </c>
      <c r="C6" s="341">
        <v>-20169</v>
      </c>
      <c r="D6" s="341">
        <v>-25493</v>
      </c>
      <c r="E6" s="342">
        <f>SUM(B6:D6)</f>
        <v>-45662</v>
      </c>
      <c r="F6" s="1"/>
      <c r="G6" s="89"/>
    </row>
    <row r="7" spans="1:7" s="41" customFormat="1" ht="20.399999999999999" x14ac:dyDescent="0.2">
      <c r="A7" s="343" t="s">
        <v>180</v>
      </c>
      <c r="B7" s="341">
        <v>-9089</v>
      </c>
      <c r="C7" s="341">
        <v>0</v>
      </c>
      <c r="D7" s="341">
        <v>0</v>
      </c>
      <c r="E7" s="342">
        <f>SUM(B7:D7)</f>
        <v>-9089</v>
      </c>
      <c r="F7" s="1"/>
      <c r="G7" s="89"/>
    </row>
    <row r="8" spans="1:7" s="42" customFormat="1" ht="10.199999999999999" x14ac:dyDescent="0.2">
      <c r="A8" s="24" t="s">
        <v>55</v>
      </c>
      <c r="B8" s="344">
        <f t="shared" ref="B8:E8" si="0">SUM(B4:B7)</f>
        <v>43022</v>
      </c>
      <c r="C8" s="344">
        <f t="shared" si="0"/>
        <v>11372</v>
      </c>
      <c r="D8" s="344">
        <f t="shared" si="0"/>
        <v>30422</v>
      </c>
      <c r="E8" s="344">
        <f t="shared" si="0"/>
        <v>84816</v>
      </c>
      <c r="F8" s="7"/>
      <c r="G8" s="43"/>
    </row>
    <row r="9" spans="1:7" s="41" customFormat="1" ht="10.199999999999999" x14ac:dyDescent="0.2">
      <c r="A9" s="25" t="s">
        <v>104</v>
      </c>
      <c r="B9" s="341"/>
      <c r="C9" s="341"/>
      <c r="D9" s="341"/>
      <c r="E9" s="342"/>
      <c r="F9" s="1"/>
      <c r="G9" s="43"/>
    </row>
    <row r="10" spans="1:7" s="41" customFormat="1" ht="20.399999999999999" x14ac:dyDescent="0.2">
      <c r="A10" s="25" t="s">
        <v>151</v>
      </c>
      <c r="B10" s="341"/>
      <c r="C10" s="341"/>
      <c r="D10" s="341"/>
      <c r="E10" s="342"/>
      <c r="F10" s="1"/>
      <c r="G10" s="43"/>
    </row>
    <row r="11" spans="1:7" s="41" customFormat="1" ht="10.199999999999999" x14ac:dyDescent="0.2">
      <c r="A11" s="340" t="s">
        <v>100</v>
      </c>
      <c r="B11" s="341">
        <v>0</v>
      </c>
      <c r="C11" s="341">
        <v>2800</v>
      </c>
      <c r="D11" s="341">
        <v>16701</v>
      </c>
      <c r="E11" s="342">
        <f>SUM(B11:D11)</f>
        <v>19501</v>
      </c>
      <c r="F11" s="1"/>
      <c r="G11" s="43"/>
    </row>
    <row r="12" spans="1:7" s="41" customFormat="1" ht="20.399999999999999" x14ac:dyDescent="0.2">
      <c r="A12" s="340" t="s">
        <v>164</v>
      </c>
      <c r="B12" s="341">
        <v>0</v>
      </c>
      <c r="C12" s="341">
        <v>1971</v>
      </c>
      <c r="D12" s="341">
        <v>1071</v>
      </c>
      <c r="E12" s="342">
        <f>SUM(B12:D12)</f>
        <v>3042</v>
      </c>
      <c r="F12" s="1"/>
      <c r="G12" s="43"/>
    </row>
    <row r="13" spans="1:7" s="42" customFormat="1" ht="10.199999999999999" x14ac:dyDescent="0.2">
      <c r="A13" s="25" t="s">
        <v>68</v>
      </c>
      <c r="B13" s="345">
        <f>SUM(B11:B12)</f>
        <v>0</v>
      </c>
      <c r="C13" s="345">
        <f>SUM(C11:C12)</f>
        <v>4771</v>
      </c>
      <c r="D13" s="345">
        <f>SUM(D11:D12)</f>
        <v>17772</v>
      </c>
      <c r="E13" s="345">
        <f>SUM(E11:E12)</f>
        <v>22543</v>
      </c>
      <c r="F13" s="7"/>
      <c r="G13" s="89"/>
    </row>
    <row r="14" spans="1:7" s="41" customFormat="1" ht="10.199999999999999" x14ac:dyDescent="0.2">
      <c r="A14" s="25" t="s">
        <v>56</v>
      </c>
      <c r="B14" s="345"/>
      <c r="C14" s="345"/>
      <c r="D14" s="345"/>
      <c r="E14" s="345"/>
      <c r="F14" s="1"/>
      <c r="G14" s="43"/>
    </row>
    <row r="15" spans="1:7" s="41" customFormat="1" ht="10.199999999999999" x14ac:dyDescent="0.2">
      <c r="A15" s="340" t="s">
        <v>57</v>
      </c>
      <c r="B15" s="341">
        <v>0</v>
      </c>
      <c r="C15" s="341">
        <v>-5212</v>
      </c>
      <c r="D15" s="341">
        <v>-7384</v>
      </c>
      <c r="E15" s="341">
        <f>SUM(B15:D15)</f>
        <v>-12596</v>
      </c>
      <c r="F15" s="1"/>
      <c r="G15" s="89"/>
    </row>
    <row r="16" spans="1:7" s="41" customFormat="1" ht="20.399999999999999" x14ac:dyDescent="0.2">
      <c r="A16" s="343" t="s">
        <v>178</v>
      </c>
      <c r="B16" s="341">
        <v>-6320</v>
      </c>
      <c r="C16" s="341">
        <v>0</v>
      </c>
      <c r="D16" s="341">
        <v>0</v>
      </c>
      <c r="E16" s="341">
        <f>SUM(B16:D16)</f>
        <v>-6320</v>
      </c>
      <c r="F16" s="1"/>
      <c r="G16" s="89"/>
    </row>
    <row r="17" spans="1:7" s="42" customFormat="1" ht="10.199999999999999" x14ac:dyDescent="0.2">
      <c r="A17" s="25" t="s">
        <v>91</v>
      </c>
      <c r="B17" s="344">
        <f>SUM(B15:B16)</f>
        <v>-6320</v>
      </c>
      <c r="C17" s="344">
        <f>SUM(C15:C16)</f>
        <v>-5212</v>
      </c>
      <c r="D17" s="344">
        <f>SUM(D15:D16)</f>
        <v>-7384</v>
      </c>
      <c r="E17" s="344">
        <f>SUM(E15:E16)</f>
        <v>-18916</v>
      </c>
      <c r="F17" s="7"/>
      <c r="G17" s="43"/>
    </row>
    <row r="18" spans="1:7" s="42" customFormat="1" ht="10.199999999999999" hidden="1" customHeight="1" x14ac:dyDescent="0.2">
      <c r="A18" s="25"/>
      <c r="B18" s="346"/>
      <c r="C18" s="346"/>
      <c r="D18" s="346"/>
      <c r="E18" s="346"/>
      <c r="F18" s="7"/>
      <c r="G18" s="43"/>
    </row>
    <row r="19" spans="1:7" s="42" customFormat="1" ht="13.35" hidden="1" customHeight="1" x14ac:dyDescent="0.2">
      <c r="A19" s="25"/>
      <c r="B19" s="347"/>
      <c r="C19" s="347"/>
      <c r="D19" s="347"/>
      <c r="E19" s="347"/>
      <c r="F19" s="7"/>
      <c r="G19" s="43"/>
    </row>
    <row r="20" spans="1:7" s="125" customFormat="1" ht="51" hidden="1" customHeight="1" x14ac:dyDescent="0.3">
      <c r="A20" s="341"/>
      <c r="B20" s="142" t="s">
        <v>162</v>
      </c>
      <c r="C20" s="142" t="s">
        <v>161</v>
      </c>
      <c r="D20" s="142" t="s">
        <v>149</v>
      </c>
      <c r="E20" s="142" t="s">
        <v>163</v>
      </c>
      <c r="F20" s="124"/>
      <c r="G20" s="126" t="s">
        <v>78</v>
      </c>
    </row>
    <row r="21" spans="1:7" s="41" customFormat="1" ht="10.199999999999999" x14ac:dyDescent="0.2">
      <c r="A21" s="24" t="s">
        <v>196</v>
      </c>
      <c r="B21" s="341"/>
      <c r="C21" s="341"/>
      <c r="D21" s="341"/>
      <c r="E21" s="342"/>
      <c r="F21" s="1"/>
      <c r="G21" s="43"/>
    </row>
    <row r="22" spans="1:7" s="41" customFormat="1" ht="10.199999999999999" x14ac:dyDescent="0.2">
      <c r="A22" s="343" t="s">
        <v>58</v>
      </c>
      <c r="B22" s="341">
        <f>B4+B11+B12</f>
        <v>0</v>
      </c>
      <c r="C22" s="341">
        <f t="shared" ref="C22:D22" si="1">C4+C11+C12</f>
        <v>36312</v>
      </c>
      <c r="D22" s="341">
        <f t="shared" si="1"/>
        <v>73687</v>
      </c>
      <c r="E22" s="341">
        <f>SUM(B22:D22)</f>
        <v>109999</v>
      </c>
      <c r="F22" s="1"/>
      <c r="G22" s="43"/>
    </row>
    <row r="23" spans="1:7" s="41" customFormat="1" ht="10.199999999999999" x14ac:dyDescent="0.2">
      <c r="A23" s="343" t="s">
        <v>177</v>
      </c>
      <c r="B23" s="341">
        <f>B5</f>
        <v>52111</v>
      </c>
      <c r="C23" s="341">
        <f t="shared" ref="C23:D23" si="2">C5</f>
        <v>0</v>
      </c>
      <c r="D23" s="341">
        <f t="shared" si="2"/>
        <v>0</v>
      </c>
      <c r="E23" s="341">
        <f>SUM(B23:D23)</f>
        <v>52111</v>
      </c>
      <c r="F23" s="1"/>
      <c r="G23" s="43"/>
    </row>
    <row r="24" spans="1:7" s="41" customFormat="1" ht="20.399999999999999" x14ac:dyDescent="0.2">
      <c r="A24" s="343" t="s">
        <v>152</v>
      </c>
      <c r="B24" s="341">
        <f t="shared" ref="B24:D25" si="3">B6+B15</f>
        <v>0</v>
      </c>
      <c r="C24" s="341">
        <f t="shared" si="3"/>
        <v>-25381</v>
      </c>
      <c r="D24" s="341">
        <f t="shared" si="3"/>
        <v>-32877</v>
      </c>
      <c r="E24" s="341">
        <f>SUM(B24:D24)</f>
        <v>-58258</v>
      </c>
      <c r="G24" s="43"/>
    </row>
    <row r="25" spans="1:7" s="41" customFormat="1" ht="20.399999999999999" x14ac:dyDescent="0.2">
      <c r="A25" s="343" t="s">
        <v>179</v>
      </c>
      <c r="B25" s="341">
        <f t="shared" si="3"/>
        <v>-15409</v>
      </c>
      <c r="C25" s="341">
        <f t="shared" si="3"/>
        <v>0</v>
      </c>
      <c r="D25" s="341">
        <f t="shared" si="3"/>
        <v>0</v>
      </c>
      <c r="E25" s="341">
        <f>SUM(B25:D25)</f>
        <v>-15409</v>
      </c>
      <c r="G25" s="43"/>
    </row>
    <row r="26" spans="1:7" s="41" customFormat="1" ht="10.199999999999999" x14ac:dyDescent="0.2">
      <c r="A26" s="348" t="s">
        <v>59</v>
      </c>
      <c r="B26" s="344">
        <f t="shared" ref="B26:D26" si="4">SUM(B22:B25)</f>
        <v>36702</v>
      </c>
      <c r="C26" s="344">
        <f t="shared" si="4"/>
        <v>10931</v>
      </c>
      <c r="D26" s="344">
        <f t="shared" si="4"/>
        <v>40810</v>
      </c>
      <c r="E26" s="344">
        <f>SUM(E22:E25)</f>
        <v>88443</v>
      </c>
      <c r="G26" s="90"/>
    </row>
    <row r="27" spans="1:7" ht="15.45" customHeight="1" x14ac:dyDescent="0.25">
      <c r="A27" s="349" t="s">
        <v>112</v>
      </c>
      <c r="B27" s="349"/>
      <c r="C27" s="349"/>
      <c r="D27" s="349"/>
      <c r="E27" s="349"/>
      <c r="G27" s="90"/>
    </row>
    <row r="28" spans="1:7" ht="25.35" customHeight="1" x14ac:dyDescent="0.25">
      <c r="A28" s="333" t="s">
        <v>223</v>
      </c>
      <c r="B28" s="333"/>
      <c r="C28" s="333"/>
      <c r="D28" s="333"/>
      <c r="E28" s="333"/>
      <c r="G28" s="90"/>
    </row>
    <row r="29" spans="1:7" ht="27.6" customHeight="1" x14ac:dyDescent="0.25">
      <c r="A29" s="333" t="s">
        <v>197</v>
      </c>
      <c r="B29" s="333"/>
      <c r="C29" s="333"/>
      <c r="D29" s="333"/>
      <c r="E29" s="333"/>
      <c r="G29" s="90"/>
    </row>
    <row r="30" spans="1:7" ht="15.45" customHeight="1" x14ac:dyDescent="0.25">
      <c r="A30" s="79"/>
      <c r="B30" s="79"/>
      <c r="C30" s="79"/>
      <c r="D30" s="79"/>
      <c r="E30" s="79"/>
      <c r="G30" s="90"/>
    </row>
    <row r="31" spans="1:7" ht="15.45" customHeight="1" x14ac:dyDescent="0.25">
      <c r="A31" s="79"/>
      <c r="B31" s="79"/>
      <c r="C31" s="79"/>
      <c r="D31" s="79"/>
      <c r="E31" s="79"/>
      <c r="G31" s="90"/>
    </row>
    <row r="32" spans="1:7" ht="15.45" customHeight="1" x14ac:dyDescent="0.25">
      <c r="A32" s="79"/>
      <c r="B32" s="79"/>
      <c r="C32" s="79"/>
      <c r="D32" s="79"/>
      <c r="E32" s="79"/>
      <c r="G32" s="90"/>
    </row>
    <row r="33" spans="1:7" ht="15.45" customHeight="1" x14ac:dyDescent="0.25">
      <c r="A33" s="79"/>
      <c r="B33" s="79"/>
      <c r="C33" s="79"/>
      <c r="D33" s="79"/>
      <c r="E33" s="79"/>
      <c r="G33" s="90"/>
    </row>
    <row r="34" spans="1:7" ht="15.45" customHeight="1" x14ac:dyDescent="0.25">
      <c r="A34" s="79"/>
      <c r="B34" s="79"/>
      <c r="C34" s="79"/>
      <c r="D34" s="79"/>
      <c r="E34" s="79"/>
      <c r="G34" s="90"/>
    </row>
    <row r="35" spans="1:7" ht="15.45" customHeight="1" x14ac:dyDescent="0.25">
      <c r="A35" s="79"/>
      <c r="B35" s="79"/>
      <c r="C35" s="79"/>
      <c r="D35" s="79"/>
      <c r="E35" s="79"/>
      <c r="G35" s="90"/>
    </row>
    <row r="36" spans="1:7" ht="15.45" customHeight="1" x14ac:dyDescent="0.25">
      <c r="A36" s="79"/>
      <c r="B36" s="79"/>
      <c r="C36" s="79"/>
      <c r="D36" s="79"/>
      <c r="E36" s="79"/>
      <c r="G36" s="90"/>
    </row>
    <row r="37" spans="1:7" ht="15.45" customHeight="1" x14ac:dyDescent="0.25">
      <c r="A37" s="79"/>
      <c r="B37" s="79"/>
      <c r="C37" s="79"/>
      <c r="D37" s="79"/>
      <c r="E37" s="79"/>
      <c r="G37" s="90"/>
    </row>
    <row r="38" spans="1:7" ht="15.45" customHeight="1" x14ac:dyDescent="0.25">
      <c r="A38" s="79"/>
      <c r="B38" s="79"/>
      <c r="C38" s="79"/>
      <c r="D38" s="79"/>
      <c r="E38" s="79"/>
      <c r="G38" s="90"/>
    </row>
    <row r="46" spans="1:7" x14ac:dyDescent="0.25">
      <c r="A46" s="161" t="s">
        <v>183</v>
      </c>
    </row>
    <row r="47" spans="1:7" x14ac:dyDescent="0.25">
      <c r="A47" s="162" t="s">
        <v>77</v>
      </c>
    </row>
    <row r="48" spans="1:7" x14ac:dyDescent="0.25">
      <c r="A48" s="163"/>
    </row>
    <row r="49" spans="1:1" x14ac:dyDescent="0.25">
      <c r="A49" s="161" t="s">
        <v>0</v>
      </c>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fdd6b31f-a027-425f-adfa-a4194e98dae2">FIN33506-1658115890-276643</_dlc_DocId>
    <TaxCatchAll xmlns="82ff9d9b-d3fc-4aad-bc42-9949ee83b815">
      <Value>2</Value>
      <Value>1</Value>
    </TaxCatchAll>
    <_dlc_DocIdUrl xmlns="fdd6b31f-a027-425f-adfa-a4194e98dae2">
      <Url>https://f1.prdmgd.finance.gov.au/sites/50033506/_layouts/15/DocIdRedir.aspx?ID=FIN33506-1658115890-276643</Url>
      <Description>FIN33506-1658115890-276643</Description>
    </_dlc_DocIdUr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Original_x0020_Date_x0020_Created xmlns="82ff9d9b-d3fc-4aad-bc42-9949ee83b815" xsi:nil="true"/>
  </documentManagement>
</p:properties>
</file>

<file path=customXml/item3.xml><?xml version="1.0" encoding="utf-8"?>
<?mso-contentType ?>
<SharedContentType xmlns="Microsoft.SharePoint.Taxonomy.ContentTypeSync" SourceId="c5fb5116-7131-45fb-9d92-926478776364" ContentTypeId="0x010100B321FEA60C5BA343A52BC94EC00ABC9E0702"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FADF341-023A-40EE-B6DC-61C4E13235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087C03-D8DB-48D6-82A4-0709871B6DFA}">
  <ds:schemaRefs>
    <ds:schemaRef ds:uri="http://schemas.microsoft.com/office/2006/documentManagement/types"/>
    <ds:schemaRef ds:uri="http://purl.org/dc/terms/"/>
    <ds:schemaRef ds:uri="http://purl.org/dc/elements/1.1/"/>
    <ds:schemaRef ds:uri="http://purl.org/dc/dcmitype/"/>
    <ds:schemaRef ds:uri="http://schemas.microsoft.com/office/infopath/2007/PartnerControls"/>
    <ds:schemaRef ds:uri="http://www.w3.org/XML/1998/namespace"/>
    <ds:schemaRef ds:uri="82ff9d9b-d3fc-4aad-bc42-9949ee83b815"/>
    <ds:schemaRef ds:uri="http://schemas.microsoft.com/sharepoint/v3"/>
    <ds:schemaRef ds:uri="fdd6b31f-a027-425f-adfa-a4194e98dae2"/>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264B1C43-9E28-4C3A-AB43-EB4B3B3FCF5F}">
  <ds:schemaRefs>
    <ds:schemaRef ds:uri="Microsoft.SharePoint.Taxonomy.ContentTypeSync"/>
  </ds:schemaRefs>
</ds:datastoreItem>
</file>

<file path=customXml/itemProps4.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5.xml><?xml version="1.0" encoding="utf-8"?>
<ds:datastoreItem xmlns:ds="http://schemas.openxmlformats.org/officeDocument/2006/customXml" ds:itemID="{0819FFAD-D336-4FB2-9DD3-1FBB2F8B8EE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Table 1.1</vt:lpstr>
      <vt:lpstr>Table 1.2</vt:lpstr>
      <vt:lpstr>Table 2.1.1</vt:lpstr>
      <vt:lpstr>Table 3.1</vt:lpstr>
      <vt:lpstr>Table 3.2</vt:lpstr>
      <vt:lpstr>Table 3.3</vt:lpstr>
      <vt:lpstr>Table 3.4</vt:lpstr>
      <vt:lpstr>Table 3.5</vt:lpstr>
      <vt:lpstr>Table 3.6</vt:lpstr>
      <vt:lpstr>Table 3.7</vt:lpstr>
      <vt:lpstr>Table 3.8</vt:lpstr>
      <vt:lpstr>Table 3.9</vt:lpstr>
      <vt:lpstr>'Table 1.1'!Print_Area</vt:lpstr>
      <vt:lpstr>'Table 2.1.1'!Print_Area</vt:lpstr>
      <vt:lpstr>'Table 3.1'!Print_Area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2022-10-24T01:37:11Z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SYRecordClass">
    <vt:lpwstr>75;#AE-20337-Destroy 7 years after action completed|668ae28e-5138-4c7c-82db-1c8c6afc81a6</vt:lpwstr>
  </property>
  <property fmtid="{D5CDD505-2E9C-101B-9397-08002B2CF9AE}" pid="4" name="_dlc_DocIdItemGuid">
    <vt:lpwstr>508d3f36-3e68-4a18-8ae9-b2b28edfc8e9</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1;#Agency Accounting and Budget Framework|17de058c-12f7-44f2-8e7d-03ff49305e52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ies>
</file>