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autoCompressPictures="0"/>
  <bookViews>
    <workbookView xWindow="-26895" yWindow="1785" windowWidth="22875" windowHeight="12645" tabRatio="713"/>
  </bookViews>
  <sheets>
    <sheet name="Table 1.1 " sheetId="64" r:id="rId1"/>
    <sheet name="Table 1.2" sheetId="66" r:id="rId2"/>
    <sheet name="Table 2.1.1 " sheetId="6" r:id="rId3"/>
    <sheet name="Table 3.1" sheetId="45" r:id="rId4"/>
    <sheet name="Table 3.2" sheetId="48" r:id="rId5"/>
    <sheet name="Table 3.3" sheetId="50" r:id="rId6"/>
    <sheet name="Table 3.4" sheetId="51" r:id="rId7"/>
    <sheet name="Table 3.5" sheetId="53" r:id="rId8"/>
    <sheet name="Table 3.6" sheetId="54" r:id="rId9"/>
  </sheet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16" i="66" l="1"/>
  <c r="F15" i="66"/>
  <c r="F17" i="66" s="1"/>
  <c r="D16" i="66"/>
  <c r="D15" i="66"/>
  <c r="D17" i="66" s="1"/>
  <c r="G16" i="66"/>
  <c r="G15" i="66"/>
  <c r="E16" i="66"/>
  <c r="E15" i="66"/>
  <c r="C16" i="66"/>
  <c r="C15" i="66"/>
  <c r="G12" i="66"/>
  <c r="E12" i="66"/>
  <c r="E17" i="66" s="1"/>
  <c r="D12" i="66"/>
  <c r="C9" i="50"/>
  <c r="F12" i="66"/>
  <c r="C12" i="66"/>
  <c r="G8" i="66"/>
  <c r="F8" i="66"/>
  <c r="E8" i="66"/>
  <c r="D8" i="66"/>
  <c r="C8" i="66"/>
  <c r="C17" i="66" l="1"/>
  <c r="G17" i="66"/>
  <c r="F14" i="45" l="1"/>
  <c r="E14" i="45"/>
  <c r="D14" i="45"/>
  <c r="C14" i="45"/>
  <c r="B14" i="45"/>
  <c r="B5" i="51" l="1"/>
  <c r="B6" i="54" l="1"/>
  <c r="B8" i="54" s="1"/>
  <c r="B30" i="45"/>
  <c r="C30" i="45"/>
  <c r="B15" i="45"/>
  <c r="F9" i="45"/>
  <c r="E9" i="45"/>
  <c r="D9" i="45"/>
  <c r="C9" i="45"/>
  <c r="F10" i="48"/>
  <c r="F13" i="48" s="1"/>
  <c r="E10" i="48"/>
  <c r="D21" i="45"/>
  <c r="E21" i="45"/>
  <c r="F21" i="45"/>
  <c r="C21" i="45"/>
  <c r="B21" i="45"/>
  <c r="B9" i="45"/>
  <c r="C9" i="64"/>
  <c r="C10" i="64" s="1"/>
  <c r="C11" i="64" s="1"/>
  <c r="B9" i="64"/>
  <c r="B10" i="64" s="1"/>
  <c r="B11" i="64" s="1"/>
  <c r="C21" i="54"/>
  <c r="C19" i="54"/>
  <c r="C23" i="54" s="1"/>
  <c r="B19" i="54"/>
  <c r="B20" i="54"/>
  <c r="D20" i="54" s="1"/>
  <c r="B22" i="54"/>
  <c r="D22" i="54" s="1"/>
  <c r="D7" i="54"/>
  <c r="C8" i="54"/>
  <c r="F30" i="45"/>
  <c r="E30" i="45"/>
  <c r="D30" i="45"/>
  <c r="C15" i="51"/>
  <c r="F9" i="51"/>
  <c r="B9" i="51"/>
  <c r="B14" i="53"/>
  <c r="D14" i="54"/>
  <c r="B16" i="54"/>
  <c r="C16" i="54"/>
  <c r="D11" i="54"/>
  <c r="D12" i="54" s="1"/>
  <c r="C12" i="54"/>
  <c r="B12" i="54"/>
  <c r="D5" i="54"/>
  <c r="F27" i="51"/>
  <c r="E27" i="51"/>
  <c r="D27" i="51"/>
  <c r="C27" i="51"/>
  <c r="B27" i="51"/>
  <c r="F26" i="48"/>
  <c r="E26" i="48"/>
  <c r="D26" i="48"/>
  <c r="C26" i="48"/>
  <c r="B26" i="48"/>
  <c r="F22" i="48"/>
  <c r="E22" i="48"/>
  <c r="D22" i="48"/>
  <c r="C22" i="48"/>
  <c r="B22" i="48"/>
  <c r="E24" i="51"/>
  <c r="F24" i="51"/>
  <c r="F28" i="51" s="1"/>
  <c r="D24" i="51"/>
  <c r="C24" i="51"/>
  <c r="C28" i="51" s="1"/>
  <c r="B24" i="51"/>
  <c r="E19" i="51"/>
  <c r="E20" i="51" s="1"/>
  <c r="F19" i="51"/>
  <c r="F20" i="51" s="1"/>
  <c r="D19" i="51"/>
  <c r="D20" i="51" s="1"/>
  <c r="C19" i="51"/>
  <c r="C20" i="51" s="1"/>
  <c r="B19" i="51"/>
  <c r="B20" i="51" s="1"/>
  <c r="C6" i="50"/>
  <c r="C14" i="50" s="1"/>
  <c r="D6" i="50"/>
  <c r="D9" i="50"/>
  <c r="D13" i="50"/>
  <c r="B6" i="50"/>
  <c r="B9" i="50"/>
  <c r="F35" i="48"/>
  <c r="F36" i="48" s="1"/>
  <c r="E35" i="48"/>
  <c r="E36" i="48" s="1"/>
  <c r="D35" i="48"/>
  <c r="D36" i="48" s="1"/>
  <c r="C35" i="48"/>
  <c r="C36" i="48" s="1"/>
  <c r="B35" i="48"/>
  <c r="B36" i="48" s="1"/>
  <c r="E19" i="48"/>
  <c r="F19" i="48"/>
  <c r="D19" i="48"/>
  <c r="C19" i="48"/>
  <c r="B19" i="48"/>
  <c r="B13" i="48"/>
  <c r="E15" i="45"/>
  <c r="F15" i="45"/>
  <c r="D15" i="45"/>
  <c r="C15" i="45"/>
  <c r="E16" i="6"/>
  <c r="E17" i="6" s="1"/>
  <c r="F16" i="6"/>
  <c r="F17" i="6" s="1"/>
  <c r="D16" i="6"/>
  <c r="D17" i="6" s="1"/>
  <c r="C16" i="6"/>
  <c r="C17" i="6" s="1"/>
  <c r="B16" i="6"/>
  <c r="B17" i="6" s="1"/>
  <c r="E8" i="6"/>
  <c r="E9" i="6" s="1"/>
  <c r="F8" i="6"/>
  <c r="F9" i="6" s="1"/>
  <c r="D8" i="6"/>
  <c r="D9" i="6" s="1"/>
  <c r="C8" i="6"/>
  <c r="C9" i="6" s="1"/>
  <c r="B8" i="6"/>
  <c r="B9" i="6" s="1"/>
  <c r="B15" i="51"/>
  <c r="C9" i="51"/>
  <c r="D9" i="51"/>
  <c r="D15" i="51"/>
  <c r="E9" i="51"/>
  <c r="E15" i="51"/>
  <c r="D15" i="54"/>
  <c r="D4" i="54"/>
  <c r="B5" i="53"/>
  <c r="F14" i="53"/>
  <c r="E14" i="53"/>
  <c r="D14" i="53"/>
  <c r="C14" i="53"/>
  <c r="F11" i="53"/>
  <c r="E11" i="53"/>
  <c r="D11" i="53"/>
  <c r="C11" i="53"/>
  <c r="B11" i="53"/>
  <c r="F8" i="53"/>
  <c r="E8" i="53"/>
  <c r="D8" i="53"/>
  <c r="C8" i="53"/>
  <c r="B8" i="53"/>
  <c r="F5" i="53"/>
  <c r="E5" i="53"/>
  <c r="D5" i="53"/>
  <c r="F15" i="51"/>
  <c r="C13" i="50"/>
  <c r="B13" i="50"/>
  <c r="E13" i="50"/>
  <c r="E12" i="50"/>
  <c r="E8" i="50"/>
  <c r="E5" i="50"/>
  <c r="E13" i="48"/>
  <c r="D13" i="48"/>
  <c r="C13" i="48"/>
  <c r="C8" i="48"/>
  <c r="F8" i="48"/>
  <c r="E8" i="48"/>
  <c r="D8" i="48"/>
  <c r="B8" i="48"/>
  <c r="C5" i="53"/>
  <c r="B21" i="54" l="1"/>
  <c r="B23" i="54" s="1"/>
  <c r="D21" i="54"/>
  <c r="D23" i="54" s="1"/>
  <c r="D16" i="54"/>
  <c r="D19" i="54"/>
  <c r="B16" i="51"/>
  <c r="B29" i="51" s="1"/>
  <c r="B31" i="51" s="1"/>
  <c r="C30" i="51" s="1"/>
  <c r="E9" i="50"/>
  <c r="D14" i="50"/>
  <c r="E14" i="50" s="1"/>
  <c r="E6" i="50"/>
  <c r="B14" i="50"/>
  <c r="B28" i="51"/>
  <c r="C16" i="51"/>
  <c r="C29" i="51" s="1"/>
  <c r="E28" i="51"/>
  <c r="D28" i="51"/>
  <c r="F16" i="45"/>
  <c r="F18" i="45" s="1"/>
  <c r="F22" i="45" s="1"/>
  <c r="D16" i="45"/>
  <c r="D18" i="45" s="1"/>
  <c r="D22" i="45" s="1"/>
  <c r="D6" i="54"/>
  <c r="D8" i="54" s="1"/>
  <c r="B14" i="48"/>
  <c r="E16" i="45"/>
  <c r="E18" i="45" s="1"/>
  <c r="E22" i="45" s="1"/>
  <c r="C16" i="45"/>
  <c r="C18" i="45" s="1"/>
  <c r="C22" i="45" s="1"/>
  <c r="F16" i="51"/>
  <c r="F29" i="51" s="1"/>
  <c r="E16" i="51"/>
  <c r="D16" i="51"/>
  <c r="F27" i="48"/>
  <c r="E27" i="48"/>
  <c r="D27" i="48"/>
  <c r="C27" i="48"/>
  <c r="B27" i="48"/>
  <c r="F14" i="48"/>
  <c r="E14" i="48"/>
  <c r="D14" i="48"/>
  <c r="C14" i="48"/>
  <c r="B16" i="45"/>
  <c r="B18" i="45" s="1"/>
  <c r="B22" i="45" s="1"/>
  <c r="D28" i="48" l="1"/>
  <c r="E28" i="48"/>
  <c r="B28" i="48"/>
  <c r="D29" i="51"/>
  <c r="E29" i="51"/>
  <c r="C31" i="51"/>
  <c r="D30" i="51" s="1"/>
  <c r="D31" i="51" s="1"/>
  <c r="E30" i="51" s="1"/>
  <c r="E31" i="51" s="1"/>
  <c r="F30" i="51" s="1"/>
  <c r="F31" i="51" s="1"/>
  <c r="F28" i="48"/>
  <c r="C28" i="48"/>
</calcChain>
</file>

<file path=xl/sharedStrings.xml><?xml version="1.0" encoding="utf-8"?>
<sst xmlns="http://schemas.openxmlformats.org/spreadsheetml/2006/main" count="255" uniqueCount="209">
  <si>
    <t xml:space="preserve">Other </t>
  </si>
  <si>
    <t>Appropriations</t>
  </si>
  <si>
    <t>Revenue from Government</t>
  </si>
  <si>
    <t>EXPENSES</t>
  </si>
  <si>
    <t>Employee benefits</t>
  </si>
  <si>
    <t>Total expenses</t>
  </si>
  <si>
    <t xml:space="preserve">LESS: </t>
  </si>
  <si>
    <t>OWN-SOURCE INCOME</t>
  </si>
  <si>
    <t>Total comprehensive income</t>
  </si>
  <si>
    <t>Suppliers</t>
  </si>
  <si>
    <t>ASSETS</t>
  </si>
  <si>
    <t>Financial assets</t>
  </si>
  <si>
    <t>Total financial assets</t>
  </si>
  <si>
    <t>Non-financial assets</t>
  </si>
  <si>
    <t>Intangibles</t>
  </si>
  <si>
    <t>Total non-financial assets</t>
  </si>
  <si>
    <t>Total assets</t>
  </si>
  <si>
    <t>LIABILITIES</t>
  </si>
  <si>
    <t>Provisions</t>
  </si>
  <si>
    <t>Employees</t>
  </si>
  <si>
    <t>Total provisions</t>
  </si>
  <si>
    <t>Payables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</si>
  <si>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</si>
  <si>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</si>
  <si>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</si>
  <si>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</si>
  <si>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</si>
  <si>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</si>
  <si>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</si>
  <si>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</si>
  <si>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</si>
  <si>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</si>
  <si>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</si>
  <si>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</si>
  <si>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</si>
  <si>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</si>
  <si>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</si>
  <si>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</si>
  <si>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</si>
  <si>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</si>
  <si>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</si>
  <si>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</si>
  <si>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</si>
  <si>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</si>
  <si>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</si>
  <si>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</si>
  <si>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</si>
  <si>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</si>
  <si>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</si>
  <si>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</si>
  <si>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</si>
  <si>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</si>
  <si>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</si>
  <si>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</si>
  <si>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</si>
  <si>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</si>
  <si>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</si>
  <si>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</si>
  <si>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</si>
  <si>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</si>
  <si>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</si>
  <si>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financial assets</t>
  </si>
  <si>
    <t>Other non-financial assets</t>
  </si>
  <si>
    <t>Other payables</t>
  </si>
  <si>
    <t>NEW CAPITAL APPROPRIATIONS</t>
  </si>
  <si>
    <t>Provided for:</t>
  </si>
  <si>
    <t>Total other movements</t>
  </si>
  <si>
    <t>Departmental</t>
  </si>
  <si>
    <t>Departmental expenses</t>
  </si>
  <si>
    <t>Outcome 1 Totals by appropriation type</t>
  </si>
  <si>
    <t>Total expenses for Outcome 1</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</si>
  <si>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</si>
  <si>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</si>
  <si>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</si>
  <si>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</si>
  <si>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</si>
  <si>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</si>
  <si>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</si>
  <si>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</si>
  <si>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</si>
  <si>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</si>
  <si>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</si>
  <si>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</si>
  <si>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</si>
  <si>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</si>
  <si>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Departmental appropriation</t>
  </si>
  <si>
    <t>Departmental total</t>
  </si>
  <si>
    <t>Total departmental annual appropriations</t>
  </si>
  <si>
    <t>Total departmental resourcing</t>
  </si>
  <si>
    <t>Total equity</t>
  </si>
  <si>
    <t>Sale of goods and rendering of
  services</t>
  </si>
  <si>
    <t>Net (cost of)/contribution by
  services</t>
  </si>
  <si>
    <t>Surplus/(deficit) attributable to the
  Australian Government</t>
  </si>
  <si>
    <t>Total comprehensive income/(loss)
  attributable to the Australian
  Government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</si>
  <si>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</si>
  <si>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</si>
  <si>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</si>
  <si>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</si>
  <si>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</si>
  <si>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</si>
  <si>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</si>
  <si>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</si>
  <si>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</si>
  <si>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</si>
  <si>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</si>
  <si>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</si>
  <si>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</si>
  <si>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</si>
  <si>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</si>
  <si>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Estimated expenditure on new
  or replacement assets</t>
  </si>
  <si>
    <t>Accumulated depreciation/
  amortisation and impairment</t>
  </si>
  <si>
    <t>2021-22
$'000</t>
  </si>
  <si>
    <t>Total expenses for program 1.1</t>
  </si>
  <si>
    <t>Other
property,
plant and
equipment
$'000</t>
  </si>
  <si>
    <t>Total
$'000</t>
  </si>
  <si>
    <t>Departmental Capital Budget (DCB)</t>
  </si>
  <si>
    <t>Total resourcing for the Australian Institute of Family Studies</t>
  </si>
  <si>
    <t>Table 2.1.1:  Budgeted expenses for Outcome 1</t>
  </si>
  <si>
    <t>Program 1.1: (Australian Institute of Family Studies)</t>
  </si>
  <si>
    <t>2022-23
$'000</t>
  </si>
  <si>
    <t>Sale of goods and rendering of services</t>
  </si>
  <si>
    <r>
      <t>s74 Retained revenue receipts</t>
    </r>
    <r>
      <rPr>
        <vertAlign val="superscript"/>
        <sz val="8"/>
        <rFont val="Arial"/>
        <family val="2"/>
      </rPr>
      <t>a</t>
    </r>
  </si>
  <si>
    <r>
      <t>Expenses not requiring
  appropriation in the Budget
  year</t>
    </r>
    <r>
      <rPr>
        <vertAlign val="superscript"/>
        <sz val="8"/>
        <rFont val="Arial"/>
        <family val="2"/>
      </rPr>
      <t>b</t>
    </r>
  </si>
  <si>
    <t>2023-24 Forward estimate
$'000</t>
  </si>
  <si>
    <t>2023-24
$'000</t>
  </si>
  <si>
    <t>Finance costs</t>
  </si>
  <si>
    <t>Interest bearing liabilities</t>
  </si>
  <si>
    <t>Leases</t>
  </si>
  <si>
    <t>Other provisions</t>
  </si>
  <si>
    <t>Computer
software and
intangibles
$'000</t>
  </si>
  <si>
    <t>Gross book value - ROU assets</t>
  </si>
  <si>
    <t>Depreciation/amortisation expense on ROU assets</t>
  </si>
  <si>
    <t>Purchase of property, plant and
  equipment</t>
  </si>
  <si>
    <t>2021-22</t>
  </si>
  <si>
    <t>2024-25 Forward estimate
$'000</t>
  </si>
  <si>
    <t>Total interest bearing liabilities</t>
  </si>
  <si>
    <t>Interest payments on lease liability</t>
  </si>
  <si>
    <t>Principal payments on lease liability</t>
  </si>
  <si>
    <t>2024-25
$'000</t>
  </si>
  <si>
    <t xml:space="preserve">All figures shown above are GST exclusive - these may not match figures in the cash flow statement. </t>
  </si>
  <si>
    <r>
      <rPr>
        <sz val="8"/>
        <color rgb="FF000000"/>
        <rFont val="Arial"/>
        <family val="2"/>
      </rPr>
      <t>(b)</t>
    </r>
    <r>
      <rPr>
        <vertAlign val="superscript"/>
        <sz val="8"/>
        <color rgb="FF000000"/>
        <rFont val="Arial"/>
        <family val="2"/>
      </rPr>
      <t xml:space="preserve"> </t>
    </r>
    <r>
      <rPr>
        <sz val="8"/>
        <color indexed="8"/>
        <rFont val="Arial"/>
        <family val="2"/>
      </rPr>
      <t xml:space="preserve">Estimated adjusted balance carried forward from previous year. </t>
    </r>
  </si>
  <si>
    <t>(d) Estimated retained revenue receipts under section 74 of the PGPA Act.</t>
  </si>
  <si>
    <t>s74 Retained External Revenue (a)</t>
  </si>
  <si>
    <t>Expenses not requiring appropriation
in the Budget year (b)</t>
  </si>
  <si>
    <r>
      <t xml:space="preserve">(a) Estimated expenses incurred in relation to receipts retained under section 74 of the </t>
    </r>
    <r>
      <rPr>
        <i/>
        <sz val="7.3"/>
        <rFont val="Arial"/>
        <family val="2"/>
      </rPr>
      <t>PGPA Act 2013.</t>
    </r>
  </si>
  <si>
    <t>Depreciation and amortisation (a)</t>
  </si>
  <si>
    <t>Other revenue</t>
  </si>
  <si>
    <t>Total comprehensive income/(loss)
  - as per statement of
  comprehensive income</t>
  </si>
  <si>
    <t>Net Cash Operating Surplus (Deficit)</t>
  </si>
  <si>
    <t xml:space="preserve">*Equity is the residual interest in assets after the deduction of liabilities. </t>
  </si>
  <si>
    <r>
      <t>EQUITY</t>
    </r>
    <r>
      <rPr>
        <b/>
        <sz val="8"/>
        <color rgb="FF000000"/>
        <rFont val="Arial"/>
        <family val="2"/>
      </rPr>
      <t>*</t>
    </r>
  </si>
  <si>
    <t>Funded by capital appropriation –
  DCB(a)</t>
  </si>
  <si>
    <t>By purchase - appropriation
  ordinary annual services (a)</t>
  </si>
  <si>
    <t>2021-22 Estimated actual 
$'000</t>
  </si>
  <si>
    <t>2022-23
 Estimate
$'000</t>
  </si>
  <si>
    <t>2022-23</t>
  </si>
  <si>
    <t>2021-22 Estimated actual
$'000</t>
  </si>
  <si>
    <t>2022-23
Budget
$'000</t>
  </si>
  <si>
    <t>2025-26
Forward estimate
$'000</t>
  </si>
  <si>
    <t>2025-26 Forward estimate
$'000</t>
  </si>
  <si>
    <t>2025-26
$'000</t>
  </si>
  <si>
    <t>Opening balance as at 1 July 2022</t>
  </si>
  <si>
    <t>Table 3.6:  Statement of departmental asset movements (Budget year 2022-23)</t>
  </si>
  <si>
    <t>As at 1 July 2022</t>
  </si>
  <si>
    <t>As at 30 June 2023</t>
  </si>
  <si>
    <t>Accumulated depreciation/
  amortisation and impairment - ROU assets</t>
  </si>
  <si>
    <t>(a) Appropriation Bill (No. 1) 2022-23, Supply Bill (No.3) 2022-23 and Supply Act (No.1) 2022-23.</t>
  </si>
  <si>
    <t>Losses from assets sales</t>
  </si>
  <si>
    <t>OTHER COMPREHENSIVE LOSS</t>
  </si>
  <si>
    <t>Total other comprehensive loss</t>
  </si>
  <si>
    <t>Changes in asset revaluation deficit</t>
  </si>
  <si>
    <t>-</t>
  </si>
  <si>
    <t>plus: depreciation/amortisation
    expenses previously funded through
    revenue appropriations (departmental
    capital budget funding and/or equity
    injections) (a)</t>
  </si>
  <si>
    <t>plus: depreciation/amortisation
    expenses for ROU assets (b)</t>
  </si>
  <si>
    <t>less: principal repayments on leased
    assets</t>
  </si>
  <si>
    <t>(Accumulated deficit)</t>
  </si>
  <si>
    <t>GST received</t>
  </si>
  <si>
    <t>GST paid</t>
  </si>
  <si>
    <t>Program</t>
  </si>
  <si>
    <t xml:space="preserve">Total </t>
  </si>
  <si>
    <t>Total</t>
  </si>
  <si>
    <t>Total payment measures</t>
  </si>
  <si>
    <t>Prepared on a Government Finance Statistics (Underlying Cash) basis. Figures displayed as a negative (-) represent a decrease in funds and a positive (+) represent an increase in funds.</t>
  </si>
  <si>
    <t>Table 1.2:  Australian Institute of Family Studies October 2022-23 Budget measures</t>
  </si>
  <si>
    <t>Payment measures</t>
  </si>
  <si>
    <t>Savings from External Labour,
 and Savings from Advertising,
 Travel and Legal Expenses (a)</t>
  </si>
  <si>
    <t xml:space="preserve">  Administered payment</t>
  </si>
  <si>
    <t xml:space="preserve">  Departmental payment</t>
  </si>
  <si>
    <t>An Ambitious and Enduring APS
 ReformPlan (b)</t>
  </si>
  <si>
    <t xml:space="preserve"> Administered</t>
  </si>
  <si>
    <t xml:space="preserve"> Departmental</t>
  </si>
  <si>
    <r>
      <t>(a)</t>
    </r>
    <r>
      <rPr>
        <sz val="7"/>
        <color rgb="FF000000"/>
        <rFont val="Times New Roman"/>
        <family val="1"/>
      </rPr>
      <t> </t>
    </r>
    <r>
      <rPr>
        <sz val="8"/>
        <color theme="1"/>
        <rFont val="Arial"/>
        <family val="2"/>
      </rPr>
      <t xml:space="preserve">The full description and details appear in the </t>
    </r>
    <r>
      <rPr>
        <i/>
        <sz val="8"/>
        <color theme="1"/>
        <rFont val="Arial"/>
        <family val="2"/>
      </rPr>
      <t>October Budget Paper No. 2</t>
    </r>
    <r>
      <rPr>
        <sz val="8"/>
        <color theme="1"/>
        <rFont val="Arial"/>
        <family val="2"/>
      </rPr>
      <t xml:space="preserve"> under Cross Portfolio.
      </t>
    </r>
  </si>
  <si>
    <r>
      <t>(b)</t>
    </r>
    <r>
      <rPr>
        <sz val="7"/>
        <color rgb="FF000000"/>
        <rFont val="Times New Roman"/>
        <family val="1"/>
      </rPr>
      <t> </t>
    </r>
    <r>
      <rPr>
        <sz val="8"/>
        <color theme="1"/>
        <rFont val="Arial"/>
        <family val="2"/>
      </rPr>
      <t xml:space="preserve">The full description and details appear in the </t>
    </r>
    <r>
      <rPr>
        <i/>
        <sz val="8"/>
        <color theme="1"/>
        <rFont val="Arial"/>
        <family val="2"/>
      </rPr>
      <t>October Budget Paper No. 2</t>
    </r>
    <r>
      <rPr>
        <sz val="8"/>
        <color theme="1"/>
        <rFont val="Arial"/>
        <family val="2"/>
      </rPr>
      <t xml:space="preserve"> under the Prime Minister and Cabinet Portfolio.</t>
    </r>
  </si>
  <si>
    <t>(e) Departmental capital budgets are not separately identified in Appropriation Bill (No.1) and form partof ordinary annual services items. Please refer to Table 3.5 for further details. For accounting purposes, this amount has been designated as a 'contribution by owner'.</t>
  </si>
  <si>
    <t>(b) Expenses not requiring appropriation in the Budget' year are made up of depreciation expenses, amortisation expenses, make good expenses and audit fees.</t>
  </si>
  <si>
    <t>(a) From 2010-11, the Government introduced net cash appropriation arrangements where Appropriation Bill (No. 1) revenue appropriations for the depreciation/amortisation expenses of non-corporate Commonwealth entities (and select corporate Commonwealth entities) were replaced with a separate capital budget (the Departmental Capital Budget, or DCB) provided through Appropriation Bill (No. 1) equity appropriations. For information regarding DCBs, please refer to Table 3.5 Departmental Capital budget statement.
(b) Applies leases under AASB 16 Leases.</t>
  </si>
  <si>
    <t>Annual appropriations - ordinary annual services (a)</t>
  </si>
  <si>
    <t xml:space="preserve">    Prior year appropriations available (b)</t>
  </si>
  <si>
    <t xml:space="preserve">    Departmental appropriation (c) </t>
  </si>
  <si>
    <t xml:space="preserve">    s74 Retained revenue receipts (d)</t>
  </si>
  <si>
    <t xml:space="preserve">    Departmental capital budget (e) </t>
  </si>
  <si>
    <t>(c) Excludes departmental capital buget (DCB).</t>
  </si>
  <si>
    <t>Measures announced since the 2022-23 March Budget</t>
  </si>
  <si>
    <t>2021-22 
$'000</t>
  </si>
  <si>
    <t>2024-25 
$'000</t>
  </si>
  <si>
    <t>Table 3.3:  Departmental statement of changes in equity – summary of movement
(Budget year 2022-23)</t>
  </si>
  <si>
    <t>(a) Appropriation ordinary annual services' refers to funding provided through Appropriation Bill (No.1) 2022-23 for depreciation/amortisation expenses, departmental capital budget or other operational expenses.</t>
  </si>
  <si>
    <t>(a) Does not include annual finance lease costs. Includes purchases from current and previous years' departmental capital budgets.</t>
  </si>
  <si>
    <t>Table 1.1: Australian Institute of Family Studies resource statement – Budget estimates for 2022-23 as at October Budget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</si>
</sst>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3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sz val="8"/>
      <color theme="1"/>
      <name val="Arial"/>
      <family val="2"/>
    </font>
    <font>
      <i/>
      <sz val="7.3"/>
      <name val="Arial"/>
      <family val="2"/>
    </font>
    <font>
      <sz val="8"/>
      <name val="Calibri"/>
      <family val="2"/>
      <scheme val="minor"/>
    </font>
    <font>
      <u/>
      <sz val="11"/>
      <color theme="10"/>
      <name val="Calibri"/>
      <family val="2"/>
      <scheme val="minor"/>
    </font>
    <font>
      <u/>
      <sz val="11"/>
      <color theme="11"/>
      <name val="Calibri"/>
      <family val="2"/>
      <scheme val="minor"/>
    </font>
    <font>
      <vertAlign val="superscript"/>
      <sz val="8"/>
      <color rgb="FF000000"/>
      <name val="Arial"/>
      <family val="2"/>
    </font>
    <font>
      <vertAlign val="superscript"/>
      <sz val="8"/>
      <name val="Arial"/>
      <family val="2"/>
    </font>
    <font>
      <sz val="8"/>
      <color rgb="FF000000"/>
      <name val="Arial"/>
      <family val="2"/>
    </font>
    <font>
      <b/>
      <sz val="8"/>
      <color rgb="FF000000"/>
      <name val="Arial"/>
      <family val="2"/>
    </font>
    <font>
      <sz val="7"/>
      <color rgb="FF000000"/>
      <name val="Times New Roman"/>
      <family val="1"/>
    </font>
    <font>
      <b/>
      <sz val="8"/>
      <color theme="9" tint="-0.249977111117893"/>
      <name val="Arial"/>
      <family val="2"/>
    </font>
    <font>
      <sz val="8"/>
      <color theme="9" tint="-0.249977111117893"/>
      <name val="Arial"/>
      <family val="2"/>
    </font>
    <font>
      <i/>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9">
    <border>
      <left/>
      <right/>
      <top/>
      <bottom/>
      <diagonal/>
    </border>
    <border>
      <left/>
      <right/>
      <top style="hair">
        <color auto="1"/>
      </top>
      <bottom/>
      <diagonal/>
    </border>
    <border>
      <left/>
      <right/>
      <top style="hair">
        <color auto="1"/>
      </top>
      <bottom style="hair">
        <color auto="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thin">
        <color auto="1"/>
      </top>
      <bottom style="hair">
        <color auto="1"/>
      </bottom>
      <diagonal/>
    </border>
  </borders>
  <cellStyleXfs count="23">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10" fillId="0" borderId="0">
      <alignment vertical="center"/>
    </xf>
    <xf numFmtId="0" fontId="10" fillId="0" borderId="0"/>
    <xf numFmtId="0" fontId="2" fillId="0" borderId="0"/>
    <xf numFmtId="0" fontId="15" fillId="0" borderId="0"/>
    <xf numFmtId="0" fontId="2" fillId="0" borderId="0"/>
    <xf numFmtId="0" fontId="2" fillId="0" borderId="0">
      <alignment vertical="center"/>
    </xf>
    <xf numFmtId="0" fontId="22" fillId="0" borderId="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 fillId="0" borderId="0">
      <alignment vertical="center"/>
    </xf>
  </cellStyleXfs>
  <cellXfs count="296">
    <xf numFmtId="0" fontId="0" fillId="0" borderId="0" xfId="0"/>
    <xf numFmtId="165" fontId="9" fillId="0" borderId="0" xfId="4" applyNumberFormat="1" applyFont="1" applyFill="1" applyBorder="1"/>
    <xf numFmtId="165" fontId="4" fillId="0" borderId="0" xfId="5" applyNumberFormat="1" applyFont="1" applyFill="1"/>
    <xf numFmtId="165" fontId="16" fillId="0" borderId="0" xfId="5" applyNumberFormat="1" applyFont="1" applyFill="1"/>
    <xf numFmtId="165" fontId="4" fillId="0" borderId="0" xfId="4" applyNumberFormat="1" applyFont="1" applyFill="1" applyAlignment="1">
      <alignment horizontal="right"/>
    </xf>
    <xf numFmtId="165" fontId="8"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12" fillId="0" borderId="0" xfId="7" applyNumberFormat="1" applyFont="1" applyBorder="1" applyAlignment="1">
      <alignment vertical="center"/>
    </xf>
    <xf numFmtId="165" fontId="6" fillId="0" borderId="0" xfId="1" applyNumberFormat="1" applyFont="1" applyFill="1" applyBorder="1" applyAlignment="1">
      <alignment horizontal="right" vertical="center"/>
    </xf>
    <xf numFmtId="165" fontId="4" fillId="0" borderId="0" xfId="7" applyNumberFormat="1" applyFont="1" applyFill="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2" fillId="0" borderId="0" xfId="9" applyNumberFormat="1" applyFont="1" applyAlignment="1">
      <alignment vertical="center"/>
    </xf>
    <xf numFmtId="165" fontId="4" fillId="0" borderId="0" xfId="0" applyNumberFormat="1" applyFont="1" applyAlignment="1">
      <alignment wrapText="1"/>
    </xf>
    <xf numFmtId="165" fontId="4" fillId="0" borderId="0" xfId="0" applyNumberFormat="1" applyFont="1" applyAlignment="1">
      <alignment horizontal="right"/>
    </xf>
    <xf numFmtId="165" fontId="3" fillId="0" borderId="0" xfId="0" applyNumberFormat="1" applyFont="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xf numFmtId="165" fontId="16" fillId="0" borderId="0" xfId="5" applyNumberFormat="1" applyFont="1"/>
    <xf numFmtId="165" fontId="20" fillId="0" borderId="0" xfId="5" applyNumberFormat="1" applyFont="1"/>
    <xf numFmtId="165" fontId="12" fillId="0" borderId="0" xfId="4" applyNumberFormat="1" applyFont="1" applyFill="1" applyAlignment="1">
      <alignment vertical="center"/>
    </xf>
    <xf numFmtId="165" fontId="2" fillId="0" borderId="0" xfId="4" applyNumberFormat="1" applyFill="1"/>
    <xf numFmtId="165" fontId="9" fillId="0" borderId="0" xfId="4" applyNumberFormat="1" applyFont="1" applyFill="1"/>
    <xf numFmtId="165" fontId="8" fillId="0" borderId="0" xfId="4" applyNumberFormat="1" applyFont="1" applyFill="1"/>
    <xf numFmtId="165" fontId="2" fillId="0" borderId="0" xfId="4" applyNumberFormat="1" applyFill="1" applyAlignment="1">
      <alignment horizontal="right"/>
    </xf>
    <xf numFmtId="165" fontId="21" fillId="0" borderId="0" xfId="4"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2" fillId="0" borderId="0" xfId="9" applyNumberFormat="1" applyFont="1" applyBorder="1" applyAlignment="1">
      <alignment vertical="center"/>
    </xf>
    <xf numFmtId="165" fontId="4" fillId="0" borderId="0" xfId="9" applyNumberFormat="1" applyFont="1" applyBorder="1" applyAlignment="1">
      <alignment wrapText="1"/>
    </xf>
    <xf numFmtId="0" fontId="12"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Alignment="1">
      <alignment horizontal="right" vertical="center"/>
    </xf>
    <xf numFmtId="165" fontId="14" fillId="0" borderId="0" xfId="9" applyNumberFormat="1" applyFont="1" applyFill="1" applyBorder="1" applyAlignment="1">
      <alignment horizontal="left" vertical="center" wrapText="1"/>
    </xf>
    <xf numFmtId="165" fontId="4" fillId="2" borderId="0" xfId="5" applyNumberFormat="1" applyFont="1" applyFill="1"/>
    <xf numFmtId="165" fontId="4" fillId="0" borderId="11" xfId="0" applyNumberFormat="1" applyFont="1" applyFill="1" applyBorder="1" applyAlignment="1">
      <alignment wrapText="1"/>
    </xf>
    <xf numFmtId="165" fontId="6" fillId="0" borderId="2" xfId="0" applyNumberFormat="1" applyFont="1" applyFill="1" applyBorder="1" applyAlignment="1">
      <alignment horizontal="right" vertical="center" wrapText="1"/>
    </xf>
    <xf numFmtId="165" fontId="12" fillId="0" borderId="0" xfId="0" applyNumberFormat="1" applyFont="1" applyFill="1" applyBorder="1" applyAlignment="1">
      <alignment horizontal="left" vertical="top" wrapText="1"/>
    </xf>
    <xf numFmtId="165" fontId="12" fillId="0" borderId="9" xfId="0" applyNumberFormat="1" applyFont="1" applyFill="1" applyBorder="1" applyAlignment="1">
      <alignment horizontal="left" vertical="center" wrapText="1"/>
    </xf>
    <xf numFmtId="165" fontId="6" fillId="3" borderId="2" xfId="0" applyNumberFormat="1" applyFont="1" applyFill="1" applyBorder="1" applyAlignment="1">
      <alignment horizontal="right" vertical="center" wrapText="1"/>
    </xf>
    <xf numFmtId="165" fontId="3" fillId="0" borderId="0" xfId="9" applyNumberFormat="1" applyFont="1" applyFill="1" applyBorder="1" applyAlignment="1">
      <alignment horizontal="left" vertical="top" wrapText="1"/>
    </xf>
    <xf numFmtId="165" fontId="3" fillId="0" borderId="9" xfId="9" applyNumberFormat="1" applyFont="1" applyFill="1" applyBorder="1" applyAlignment="1">
      <alignment horizontal="left" vertical="top" wrapText="1"/>
    </xf>
    <xf numFmtId="165" fontId="12" fillId="0" borderId="4" xfId="9" applyNumberFormat="1" applyFont="1" applyBorder="1" applyAlignment="1">
      <alignment horizontal="left" vertical="center" wrapText="1"/>
    </xf>
    <xf numFmtId="165" fontId="12" fillId="0" borderId="0" xfId="3" applyNumberFormat="1" applyFont="1" applyBorder="1" applyAlignment="1">
      <alignment horizontal="left" vertical="center" wrapText="1"/>
    </xf>
    <xf numFmtId="165" fontId="12" fillId="0" borderId="13" xfId="3" applyNumberFormat="1" applyFont="1" applyBorder="1" applyAlignment="1">
      <alignment horizontal="left" vertical="center" wrapText="1"/>
    </xf>
    <xf numFmtId="165" fontId="16" fillId="0" borderId="0" xfId="5" applyNumberFormat="1" applyFont="1" applyAlignment="1">
      <alignment wrapText="1"/>
    </xf>
    <xf numFmtId="165" fontId="3" fillId="0" borderId="0" xfId="3" applyNumberFormat="1" applyFont="1" applyBorder="1" applyAlignment="1">
      <alignment horizontal="left" vertical="center" wrapText="1"/>
    </xf>
    <xf numFmtId="165" fontId="6" fillId="4" borderId="0" xfId="0" applyNumberFormat="1" applyFont="1" applyFill="1" applyBorder="1" applyAlignment="1">
      <alignment horizontal="left" vertical="top" wrapText="1"/>
    </xf>
    <xf numFmtId="165" fontId="6" fillId="4" borderId="0" xfId="0" applyNumberFormat="1" applyFont="1" applyFill="1" applyBorder="1" applyAlignment="1">
      <alignment horizontal="left" vertical="top" wrapText="1"/>
    </xf>
    <xf numFmtId="0" fontId="23" fillId="0" borderId="0" xfId="0" applyFont="1" applyBorder="1" applyAlignment="1">
      <alignment horizontal="left"/>
    </xf>
    <xf numFmtId="165" fontId="3" fillId="0" borderId="0" xfId="7" applyNumberFormat="1" applyFont="1" applyBorder="1" applyAlignment="1">
      <alignment horizontal="right" vertical="center" wrapText="1"/>
    </xf>
    <xf numFmtId="0" fontId="6" fillId="4" borderId="0" xfId="0" applyFont="1" applyFill="1"/>
    <xf numFmtId="0" fontId="13"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4" fillId="4" borderId="0" xfId="0" applyFont="1" applyFill="1" applyAlignment="1">
      <alignment wrapText="1"/>
    </xf>
    <xf numFmtId="0" fontId="12" fillId="4" borderId="0" xfId="0" applyFont="1" applyFill="1" applyAlignment="1">
      <alignment wrapText="1"/>
    </xf>
    <xf numFmtId="0" fontId="12" fillId="4" borderId="15" xfId="0" applyFont="1" applyFill="1" applyBorder="1" applyAlignment="1">
      <alignment wrapText="1"/>
    </xf>
    <xf numFmtId="165" fontId="3" fillId="0" borderId="7" xfId="3" applyNumberFormat="1" applyFont="1" applyBorder="1" applyAlignment="1">
      <alignment horizontal="left" vertical="center" wrapText="1"/>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2" xfId="9" applyNumberFormat="1" applyFont="1" applyFill="1" applyBorder="1" applyAlignment="1">
      <alignment horizontal="right" vertical="top"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9"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8" fillId="0" borderId="0" xfId="4" applyNumberFormat="1" applyFont="1" applyFill="1" applyBorder="1" applyAlignment="1">
      <alignment horizontal="right" vertical="center"/>
    </xf>
    <xf numFmtId="165" fontId="8" fillId="0" borderId="0" xfId="4" applyNumberFormat="1" applyFont="1" applyFill="1" applyAlignment="1">
      <alignment vertical="center"/>
    </xf>
    <xf numFmtId="0" fontId="6" fillId="4" borderId="0" xfId="0" applyFont="1" applyFill="1" applyAlignment="1">
      <alignment horizontal="left" wrapText="1"/>
    </xf>
    <xf numFmtId="165" fontId="12" fillId="0" borderId="0" xfId="9" applyNumberFormat="1" applyFont="1" applyAlignment="1">
      <alignment horizontal="left" vertical="top" wrapText="1"/>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6" fillId="3" borderId="10" xfId="0" applyNumberFormat="1" applyFont="1" applyFill="1" applyBorder="1" applyAlignment="1">
      <alignment wrapText="1"/>
    </xf>
    <xf numFmtId="165" fontId="12" fillId="3" borderId="10" xfId="0" applyNumberFormat="1" applyFont="1" applyFill="1" applyBorder="1" applyAlignment="1">
      <alignment wrapText="1"/>
    </xf>
    <xf numFmtId="0" fontId="6" fillId="4" borderId="11" xfId="0" applyFont="1" applyFill="1" applyBorder="1" applyAlignment="1">
      <alignment wrapText="1"/>
    </xf>
    <xf numFmtId="165" fontId="14" fillId="4" borderId="10" xfId="0" applyNumberFormat="1" applyFont="1" applyFill="1" applyBorder="1" applyAlignment="1">
      <alignment wrapText="1"/>
    </xf>
    <xf numFmtId="0" fontId="13" fillId="4" borderId="10" xfId="0" applyFont="1" applyFill="1" applyBorder="1" applyAlignment="1">
      <alignment horizontal="right" wrapText="1"/>
    </xf>
    <xf numFmtId="0" fontId="6" fillId="3" borderId="10" xfId="0" applyFont="1" applyFill="1" applyBorder="1" applyAlignment="1">
      <alignment horizontal="right" wrapText="1"/>
    </xf>
    <xf numFmtId="165" fontId="6" fillId="3" borderId="15" xfId="0" applyNumberFormat="1" applyFont="1" applyFill="1" applyBorder="1" applyAlignment="1">
      <alignment horizontal="right" wrapTex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165" fontId="4" fillId="0" borderId="18" xfId="4" applyNumberFormat="1" applyFont="1" applyBorder="1" applyAlignment="1">
      <alignment horizontal="right" vertical="top" wrapText="1"/>
    </xf>
    <xf numFmtId="165" fontId="4" fillId="3" borderId="18" xfId="4" applyNumberFormat="1" applyFont="1" applyFill="1" applyBorder="1" applyAlignment="1">
      <alignment horizontal="right" vertical="top" wrapText="1"/>
    </xf>
    <xf numFmtId="165" fontId="12" fillId="0" borderId="18" xfId="7" applyNumberFormat="1" applyFont="1" applyBorder="1" applyAlignment="1">
      <alignment vertical="center" wrapText="1"/>
    </xf>
    <xf numFmtId="165" fontId="13" fillId="4" borderId="10" xfId="0" applyNumberFormat="1" applyFont="1" applyFill="1" applyBorder="1" applyAlignment="1">
      <alignment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12" fillId="0" borderId="0" xfId="9" applyNumberFormat="1" applyFont="1" applyAlignment="1">
      <alignment vertical="center"/>
    </xf>
    <xf numFmtId="165" fontId="12" fillId="0" borderId="0" xfId="0" applyNumberFormat="1" applyFont="1" applyFill="1" applyBorder="1" applyAlignment="1">
      <alignment horizontal="left" vertical="center" wrapText="1"/>
    </xf>
    <xf numFmtId="165" fontId="3" fillId="0" borderId="0" xfId="0" applyNumberFormat="1" applyFont="1" applyFill="1" applyBorder="1" applyAlignment="1">
      <alignment horizontal="right" wrapText="1"/>
    </xf>
    <xf numFmtId="165" fontId="6" fillId="0" borderId="0" xfId="0" applyNumberFormat="1" applyFont="1" applyFill="1" applyAlignment="1">
      <alignment wrapText="1"/>
    </xf>
    <xf numFmtId="165" fontId="13" fillId="0" borderId="15" xfId="0" applyNumberFormat="1" applyFont="1" applyFill="1" applyBorder="1" applyAlignment="1">
      <alignment horizontal="right" wrapText="1"/>
    </xf>
    <xf numFmtId="165" fontId="12" fillId="0" borderId="0" xfId="9" applyNumberFormat="1" applyFont="1" applyFill="1" applyBorder="1" applyAlignment="1">
      <alignment horizontal="left" vertical="center" wrapText="1"/>
    </xf>
    <xf numFmtId="165" fontId="14" fillId="0" borderId="0" xfId="9" applyNumberFormat="1" applyFont="1" applyFill="1" applyBorder="1" applyAlignment="1">
      <alignment vertical="center" wrapText="1"/>
    </xf>
    <xf numFmtId="165" fontId="6" fillId="0" borderId="0" xfId="0" applyNumberFormat="1" applyFont="1" applyFill="1" applyBorder="1" applyAlignment="1">
      <alignment wrapText="1"/>
    </xf>
    <xf numFmtId="165" fontId="4" fillId="0" borderId="0" xfId="9" applyNumberFormat="1" applyFont="1" applyFill="1" applyBorder="1" applyAlignment="1">
      <alignment horizontal="left" vertical="top" wrapText="1"/>
    </xf>
    <xf numFmtId="165" fontId="12" fillId="0" borderId="0" xfId="9" applyNumberFormat="1" applyFont="1" applyBorder="1" applyAlignment="1">
      <alignment horizontal="left" vertical="center" wrapText="1"/>
    </xf>
    <xf numFmtId="0" fontId="4" fillId="0" borderId="0" xfId="4" applyFont="1"/>
    <xf numFmtId="0" fontId="3" fillId="0" borderId="0" xfId="4" applyFont="1" applyAlignment="1">
      <alignment wrapText="1"/>
    </xf>
    <xf numFmtId="0" fontId="33" fillId="0" borderId="0" xfId="9" applyFont="1" applyAlignment="1">
      <alignment vertical="center"/>
    </xf>
    <xf numFmtId="0" fontId="34" fillId="0" borderId="0" xfId="5" applyFont="1" applyAlignment="1">
      <alignment horizontal="left"/>
    </xf>
    <xf numFmtId="0" fontId="6" fillId="0" borderId="0" xfId="22" applyFont="1" applyAlignment="1">
      <alignment horizontal="left" vertical="center" indent="1"/>
    </xf>
    <xf numFmtId="0" fontId="6" fillId="4" borderId="0" xfId="0" applyFont="1" applyFill="1" applyAlignment="1">
      <alignment horizontal="left" vertical="top" wrapText="1"/>
    </xf>
    <xf numFmtId="0" fontId="3" fillId="2" borderId="0" xfId="4" applyFont="1" applyFill="1" applyAlignment="1">
      <alignment wrapText="1"/>
    </xf>
    <xf numFmtId="0" fontId="0" fillId="0" borderId="0" xfId="0" applyAlignment="1"/>
    <xf numFmtId="0" fontId="6" fillId="4" borderId="0" xfId="0" applyFont="1" applyFill="1" applyAlignment="1"/>
    <xf numFmtId="0" fontId="6" fillId="4" borderId="0" xfId="0" applyFont="1" applyFill="1" applyAlignment="1">
      <alignment vertical="top" wrapText="1"/>
    </xf>
    <xf numFmtId="165" fontId="11" fillId="0" borderId="0" xfId="4" applyNumberFormat="1" applyFont="1" applyBorder="1" applyAlignment="1">
      <alignment vertical="top" wrapText="1"/>
    </xf>
    <xf numFmtId="165" fontId="11" fillId="0" borderId="0" xfId="4" applyNumberFormat="1" applyFont="1" applyBorder="1" applyAlignment="1">
      <alignment vertical="top"/>
    </xf>
    <xf numFmtId="165" fontId="12" fillId="0" borderId="0" xfId="9" applyNumberFormat="1" applyFont="1" applyBorder="1" applyAlignment="1">
      <alignment vertical="center" wrapText="1"/>
    </xf>
    <xf numFmtId="165" fontId="6" fillId="4" borderId="1" xfId="0" applyNumberFormat="1" applyFont="1" applyFill="1" applyBorder="1" applyAlignment="1">
      <alignment vertical="top" wrapText="1"/>
    </xf>
    <xf numFmtId="0" fontId="23" fillId="0" borderId="0" xfId="0" applyFont="1" applyAlignment="1"/>
    <xf numFmtId="0" fontId="6" fillId="0" borderId="0" xfId="9" applyFont="1" applyAlignment="1">
      <alignment vertical="center" wrapText="1"/>
    </xf>
    <xf numFmtId="165" fontId="3" fillId="0" borderId="11" xfId="9" applyNumberFormat="1" applyFont="1" applyFill="1" applyBorder="1" applyAlignment="1">
      <alignment vertical="top" wrapText="1"/>
    </xf>
    <xf numFmtId="0" fontId="12"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0" fontId="4" fillId="0" borderId="0" xfId="9" applyFont="1" applyBorder="1" applyAlignment="1">
      <alignment horizontal="left" vertical="center" wrapText="1"/>
    </xf>
    <xf numFmtId="0" fontId="14" fillId="0" borderId="0" xfId="9" applyFont="1" applyBorder="1" applyAlignment="1">
      <alignment vertical="center" wrapText="1"/>
    </xf>
    <xf numFmtId="164" fontId="14" fillId="0" borderId="5" xfId="1" applyNumberFormat="1" applyFont="1" applyBorder="1" applyAlignment="1">
      <alignment vertical="center" wrapText="1"/>
    </xf>
    <xf numFmtId="164" fontId="14" fillId="3" borderId="5" xfId="1" applyNumberFormat="1" applyFont="1" applyFill="1" applyBorder="1" applyAlignment="1">
      <alignment vertical="center" wrapText="1"/>
    </xf>
    <xf numFmtId="165" fontId="4" fillId="0" borderId="0" xfId="9" applyNumberFormat="1" applyFont="1" applyFill="1" applyBorder="1" applyAlignment="1">
      <alignment horizontal="right" wrapText="1"/>
    </xf>
    <xf numFmtId="0" fontId="14" fillId="0" borderId="0" xfId="3" applyFont="1" applyBorder="1" applyAlignment="1">
      <alignment vertical="center" wrapText="1"/>
    </xf>
    <xf numFmtId="0" fontId="12" fillId="0" borderId="0" xfId="9" applyFont="1" applyBorder="1" applyAlignment="1">
      <alignment vertical="center" wrapText="1"/>
    </xf>
    <xf numFmtId="164" fontId="12" fillId="0" borderId="5" xfId="1" applyNumberFormat="1" applyFont="1" applyBorder="1" applyAlignment="1">
      <alignment vertical="center" wrapText="1"/>
    </xf>
    <xf numFmtId="164" fontId="12" fillId="3" borderId="5" xfId="1" applyNumberFormat="1" applyFont="1" applyFill="1" applyBorder="1" applyAlignment="1">
      <alignment vertical="center" wrapText="1"/>
    </xf>
    <xf numFmtId="0" fontId="12" fillId="0" borderId="0" xfId="3" applyFont="1" applyBorder="1" applyAlignment="1">
      <alignment horizontal="left" vertical="center" wrapText="1"/>
    </xf>
    <xf numFmtId="0" fontId="6" fillId="0" borderId="0" xfId="3" applyFont="1" applyBorder="1" applyAlignment="1">
      <alignment horizontal="left" vertical="center" wrapText="1"/>
    </xf>
    <xf numFmtId="0" fontId="14" fillId="0" borderId="0" xfId="3" applyFont="1" applyBorder="1" applyAlignment="1">
      <alignment horizontal="left" vertical="center" wrapText="1"/>
    </xf>
    <xf numFmtId="0" fontId="14" fillId="0" borderId="0" xfId="3" applyFont="1" applyFill="1" applyBorder="1" applyAlignment="1">
      <alignment horizontal="left" vertical="center" wrapText="1"/>
    </xf>
    <xf numFmtId="164" fontId="12" fillId="0" borderId="2" xfId="1" applyNumberFormat="1" applyFont="1" applyBorder="1" applyAlignment="1">
      <alignment vertical="center" wrapText="1"/>
    </xf>
    <xf numFmtId="164" fontId="12" fillId="3" borderId="2" xfId="1" applyNumberFormat="1" applyFont="1" applyFill="1" applyBorder="1" applyAlignment="1">
      <alignment vertical="center" wrapText="1"/>
    </xf>
    <xf numFmtId="0" fontId="3" fillId="0" borderId="9" xfId="3" applyFont="1" applyBorder="1" applyAlignment="1">
      <alignment horizontal="left" vertical="center" wrapText="1"/>
    </xf>
    <xf numFmtId="164" fontId="12" fillId="0" borderId="9" xfId="1" applyNumberFormat="1" applyFont="1" applyBorder="1" applyAlignment="1">
      <alignment vertical="center" wrapText="1"/>
    </xf>
    <xf numFmtId="164" fontId="12" fillId="3" borderId="9" xfId="1" applyNumberFormat="1" applyFont="1" applyFill="1" applyBorder="1" applyAlignment="1">
      <alignment vertical="center" wrapText="1"/>
    </xf>
    <xf numFmtId="0" fontId="3" fillId="0" borderId="0" xfId="3" applyFont="1" applyBorder="1" applyAlignment="1">
      <alignment horizontal="left" vertical="center" wrapText="1"/>
    </xf>
    <xf numFmtId="164" fontId="6" fillId="0" borderId="0" xfId="1" applyNumberFormat="1" applyFont="1" applyBorder="1" applyAlignment="1">
      <alignment vertical="center" wrapText="1"/>
    </xf>
    <xf numFmtId="164" fontId="6" fillId="3" borderId="0" xfId="1" applyNumberFormat="1" applyFont="1" applyFill="1" applyBorder="1" applyAlignment="1">
      <alignment vertical="center" wrapText="1"/>
    </xf>
    <xf numFmtId="165" fontId="6" fillId="0" borderId="0" xfId="9" applyNumberFormat="1" applyFont="1" applyBorder="1" applyAlignment="1">
      <alignment horizontal="left" vertical="center" wrapText="1"/>
    </xf>
    <xf numFmtId="165" fontId="6" fillId="0" borderId="0" xfId="3" applyNumberFormat="1" applyFont="1" applyBorder="1" applyAlignment="1">
      <alignment horizontal="left" vertical="center" wrapText="1"/>
    </xf>
    <xf numFmtId="165" fontId="14" fillId="0" borderId="0" xfId="3" applyNumberFormat="1" applyFont="1" applyBorder="1" applyAlignment="1">
      <alignment horizontal="left" vertical="center" wrapText="1"/>
    </xf>
    <xf numFmtId="165" fontId="14" fillId="0" borderId="5" xfId="1" applyNumberFormat="1" applyFont="1" applyBorder="1" applyAlignment="1">
      <alignment vertical="center" wrapText="1"/>
    </xf>
    <xf numFmtId="165" fontId="14" fillId="3" borderId="5" xfId="1" applyNumberFormat="1" applyFont="1" applyFill="1" applyBorder="1" applyAlignment="1">
      <alignment vertical="center" wrapText="1"/>
    </xf>
    <xf numFmtId="165" fontId="12" fillId="0" borderId="4" xfId="9" applyNumberFormat="1" applyFont="1" applyBorder="1" applyAlignment="1">
      <alignment vertical="center" wrapText="1"/>
    </xf>
    <xf numFmtId="165" fontId="12" fillId="0" borderId="4" xfId="1" applyNumberFormat="1" applyFont="1" applyBorder="1" applyAlignment="1">
      <alignment vertical="center" wrapText="1"/>
    </xf>
    <xf numFmtId="165" fontId="12" fillId="3" borderId="4" xfId="1" applyNumberFormat="1" applyFont="1" applyFill="1" applyBorder="1" applyAlignment="1">
      <alignment vertical="center" wrapText="1"/>
    </xf>
    <xf numFmtId="0" fontId="23" fillId="0" borderId="0" xfId="0" applyFont="1" applyAlignment="1">
      <alignment wrapText="1"/>
    </xf>
    <xf numFmtId="165" fontId="6" fillId="0" borderId="0" xfId="9" applyNumberFormat="1" applyFont="1" applyBorder="1" applyAlignment="1">
      <alignment vertical="center" wrapText="1"/>
    </xf>
    <xf numFmtId="164" fontId="6" fillId="0" borderId="0" xfId="1" applyNumberFormat="1" applyFont="1" applyFill="1" applyBorder="1" applyAlignment="1">
      <alignment vertical="center" wrapText="1"/>
    </xf>
    <xf numFmtId="0" fontId="7" fillId="0" borderId="0" xfId="9" applyFont="1" applyAlignment="1">
      <alignment vertical="center" wrapText="1"/>
    </xf>
    <xf numFmtId="0" fontId="3" fillId="0" borderId="0" xfId="9" applyFont="1" applyAlignment="1">
      <alignment vertical="center" wrapText="1"/>
    </xf>
    <xf numFmtId="0" fontId="4" fillId="0" borderId="0" xfId="5" applyFont="1" applyFill="1" applyAlignment="1">
      <alignment horizontal="left" wrapText="1"/>
    </xf>
    <xf numFmtId="0" fontId="23" fillId="0" borderId="11" xfId="0" applyFont="1" applyBorder="1" applyAlignment="1"/>
    <xf numFmtId="165" fontId="4" fillId="0" borderId="0" xfId="5" applyNumberFormat="1" applyFont="1" applyFill="1" applyAlignment="1">
      <alignment vertical="top"/>
    </xf>
    <xf numFmtId="165" fontId="4" fillId="0" borderId="0" xfId="4" applyNumberFormat="1" applyFont="1" applyFill="1" applyAlignment="1">
      <alignment vertical="top" wrapText="1"/>
    </xf>
    <xf numFmtId="0" fontId="30" fillId="0" borderId="0" xfId="0" applyFont="1" applyAlignment="1">
      <alignment wrapText="1"/>
    </xf>
    <xf numFmtId="0" fontId="4" fillId="0" borderId="11" xfId="4" applyFont="1" applyBorder="1" applyAlignment="1">
      <alignment wrapText="1"/>
    </xf>
    <xf numFmtId="0" fontId="4" fillId="0" borderId="10" xfId="4" applyFont="1" applyBorder="1" applyAlignment="1">
      <alignment wrapText="1"/>
    </xf>
    <xf numFmtId="166" fontId="4" fillId="0" borderId="0" xfId="4" applyNumberFormat="1" applyFont="1" applyAlignment="1">
      <alignment wrapText="1"/>
    </xf>
    <xf numFmtId="166" fontId="4" fillId="3" borderId="0" xfId="4" applyNumberFormat="1" applyFont="1" applyFill="1" applyAlignment="1">
      <alignment wrapText="1"/>
    </xf>
    <xf numFmtId="0" fontId="4" fillId="0" borderId="0" xfId="4" applyFont="1" applyAlignment="1">
      <alignment horizontal="left" wrapText="1"/>
    </xf>
    <xf numFmtId="167" fontId="4" fillId="0" borderId="0" xfId="4" applyNumberFormat="1" applyFont="1" applyAlignment="1">
      <alignment horizontal="center" wrapText="1"/>
    </xf>
    <xf numFmtId="166" fontId="4" fillId="3" borderId="0" xfId="4" applyNumberFormat="1" applyFont="1" applyFill="1" applyAlignment="1">
      <alignment horizontal="center" wrapText="1"/>
    </xf>
    <xf numFmtId="166" fontId="4" fillId="0" borderId="0" xfId="4" applyNumberFormat="1" applyFont="1" applyAlignment="1">
      <alignment horizontal="center" wrapText="1"/>
    </xf>
    <xf numFmtId="166" fontId="4" fillId="0" borderId="0" xfId="4" applyNumberFormat="1" applyFont="1" applyAlignment="1">
      <alignment horizontal="right" wrapText="1"/>
    </xf>
    <xf numFmtId="165" fontId="6" fillId="3" borderId="0" xfId="1" applyNumberFormat="1" applyFont="1" applyFill="1" applyBorder="1" applyAlignment="1">
      <alignment horizontal="center" vertical="center" wrapText="1"/>
    </xf>
    <xf numFmtId="165" fontId="4" fillId="0" borderId="0" xfId="9" applyNumberFormat="1" applyFont="1" applyFill="1" applyBorder="1" applyAlignment="1">
      <alignment horizontal="center" wrapText="1"/>
    </xf>
    <xf numFmtId="166" fontId="3" fillId="0" borderId="0" xfId="4" applyNumberFormat="1" applyFont="1" applyAlignment="1">
      <alignment horizontal="center" wrapText="1"/>
    </xf>
    <xf numFmtId="165" fontId="12" fillId="3" borderId="10" xfId="1" applyNumberFormat="1" applyFont="1" applyFill="1" applyBorder="1" applyAlignment="1">
      <alignment horizontal="center" vertical="center" wrapText="1"/>
    </xf>
    <xf numFmtId="165" fontId="3" fillId="0" borderId="10" xfId="9" applyNumberFormat="1" applyFont="1" applyFill="1" applyBorder="1" applyAlignment="1">
      <alignment wrapText="1"/>
    </xf>
    <xf numFmtId="165" fontId="3" fillId="0" borderId="10" xfId="9" applyNumberFormat="1" applyFont="1" applyFill="1" applyBorder="1" applyAlignment="1">
      <alignment horizontal="center" wrapText="1"/>
    </xf>
    <xf numFmtId="165" fontId="12" fillId="3" borderId="10" xfId="1" applyNumberFormat="1" applyFont="1" applyFill="1" applyBorder="1" applyAlignment="1">
      <alignment vertical="center" wrapText="1"/>
    </xf>
    <xf numFmtId="166" fontId="3" fillId="3" borderId="0" xfId="4" applyNumberFormat="1" applyFont="1" applyFill="1" applyAlignment="1">
      <alignment horizontal="right" wrapText="1"/>
    </xf>
    <xf numFmtId="166" fontId="3" fillId="0" borderId="0" xfId="4" applyNumberFormat="1" applyFont="1" applyAlignment="1">
      <alignment horizontal="right" wrapText="1"/>
    </xf>
    <xf numFmtId="165" fontId="4" fillId="0" borderId="0" xfId="9" applyNumberFormat="1" applyFont="1" applyFill="1" applyBorder="1" applyAlignment="1">
      <alignment wrapText="1"/>
    </xf>
    <xf numFmtId="0" fontId="3" fillId="0" borderId="17" xfId="4" applyFont="1" applyBorder="1" applyAlignment="1">
      <alignment wrapText="1"/>
    </xf>
    <xf numFmtId="166" fontId="3" fillId="0" borderId="17" xfId="4" applyNumberFormat="1" applyFont="1" applyBorder="1" applyAlignment="1">
      <alignment horizontal="left" wrapText="1"/>
    </xf>
    <xf numFmtId="165" fontId="4" fillId="0" borderId="18" xfId="4" applyNumberFormat="1" applyFont="1" applyFill="1" applyBorder="1" applyAlignment="1">
      <alignment horizontal="right" vertical="top" wrapText="1"/>
    </xf>
    <xf numFmtId="166" fontId="4" fillId="3" borderId="0" xfId="4" applyNumberFormat="1" applyFont="1" applyFill="1" applyAlignment="1">
      <alignment horizontal="right" wrapText="1"/>
    </xf>
    <xf numFmtId="165" fontId="12"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3" fillId="3" borderId="11" xfId="3" applyNumberFormat="1" applyFont="1" applyFill="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4" fillId="0" borderId="0" xfId="7" applyNumberFormat="1" applyFont="1" applyBorder="1" applyAlignment="1">
      <alignment horizontal="lef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12" fillId="0" borderId="7" xfId="1" applyNumberFormat="1" applyFont="1" applyFill="1" applyBorder="1" applyAlignment="1">
      <alignment horizontal="right" vertical="center" wrapText="1"/>
    </xf>
    <xf numFmtId="165" fontId="12"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12" fillId="0" borderId="0" xfId="1" applyNumberFormat="1" applyFont="1" applyFill="1" applyBorder="1" applyAlignment="1">
      <alignment horizontal="right" vertical="center" wrapText="1"/>
    </xf>
    <xf numFmtId="165" fontId="3" fillId="0" borderId="0" xfId="7" applyNumberFormat="1" applyFont="1" applyBorder="1" applyAlignment="1">
      <alignment vertical="center" wrapText="1"/>
    </xf>
    <xf numFmtId="165" fontId="3" fillId="3" borderId="10" xfId="7" applyNumberFormat="1" applyFont="1" applyFill="1" applyBorder="1" applyAlignment="1">
      <alignment vertical="center" wrapText="1"/>
    </xf>
    <xf numFmtId="165" fontId="6" fillId="0" borderId="10" xfId="1" applyNumberFormat="1" applyFont="1" applyFill="1" applyBorder="1" applyAlignment="1">
      <alignment horizontal="right" vertical="center" wrapText="1"/>
    </xf>
    <xf numFmtId="165" fontId="4" fillId="3" borderId="10" xfId="7" applyNumberFormat="1" applyFont="1" applyFill="1" applyBorder="1" applyAlignment="1">
      <alignment horizontal="right" vertical="center" wrapText="1"/>
    </xf>
    <xf numFmtId="165" fontId="12" fillId="0" borderId="8" xfId="3" applyNumberFormat="1" applyFont="1" applyBorder="1" applyAlignment="1">
      <alignment horizontal="left" vertical="center" wrapText="1"/>
    </xf>
    <xf numFmtId="165" fontId="12" fillId="0" borderId="10" xfId="1" applyNumberFormat="1" applyFont="1" applyFill="1" applyBorder="1" applyAlignment="1">
      <alignment horizontal="right" vertical="center" wrapText="1"/>
    </xf>
    <xf numFmtId="165" fontId="12" fillId="3" borderId="10" xfId="1" applyNumberFormat="1" applyFont="1" applyFill="1" applyBorder="1" applyAlignment="1">
      <alignment horizontal="right" vertical="center" wrapText="1"/>
    </xf>
    <xf numFmtId="165" fontId="3" fillId="0" borderId="10" xfId="7" applyNumberFormat="1" applyFont="1" applyBorder="1" applyAlignment="1">
      <alignment vertical="center" wrapText="1"/>
    </xf>
    <xf numFmtId="165" fontId="12" fillId="0" borderId="0" xfId="3" applyNumberFormat="1" applyFont="1" applyFill="1" applyBorder="1" applyAlignment="1">
      <alignment horizontal="left" vertical="center" wrapText="1"/>
    </xf>
    <xf numFmtId="165" fontId="3" fillId="0" borderId="0" xfId="7" applyNumberFormat="1" applyFont="1" applyFill="1" applyBorder="1" applyAlignment="1">
      <alignment vertical="center" wrapText="1"/>
    </xf>
    <xf numFmtId="165" fontId="6" fillId="0" borderId="3" xfId="7" applyNumberFormat="1" applyFont="1" applyBorder="1" applyAlignment="1">
      <alignment vertical="center" wrapText="1"/>
    </xf>
    <xf numFmtId="165" fontId="4" fillId="0" borderId="10" xfId="7" applyNumberFormat="1" applyFont="1" applyFill="1" applyBorder="1" applyAlignment="1">
      <alignment horizontal="right" vertical="center" wrapText="1"/>
    </xf>
    <xf numFmtId="165" fontId="12" fillId="0" borderId="4" xfId="7" applyNumberFormat="1" applyFont="1" applyBorder="1" applyAlignment="1">
      <alignment vertical="center" wrapText="1"/>
    </xf>
    <xf numFmtId="165" fontId="6" fillId="3" borderId="10" xfId="1" applyNumberFormat="1" applyFont="1" applyFill="1" applyBorder="1" applyAlignment="1">
      <alignment horizontal="right" vertical="center" wrapText="1"/>
    </xf>
    <xf numFmtId="165" fontId="3" fillId="0" borderId="0" xfId="9" applyNumberFormat="1" applyFont="1" applyFill="1" applyBorder="1" applyAlignment="1">
      <alignment vertical="top" wrapText="1"/>
    </xf>
    <xf numFmtId="165" fontId="4" fillId="0" borderId="0" xfId="9" applyNumberFormat="1" applyFont="1" applyFill="1" applyBorder="1" applyAlignment="1">
      <alignment horizontal="right" vertical="top" wrapText="1"/>
    </xf>
    <xf numFmtId="165" fontId="3" fillId="3" borderId="0" xfId="9" applyNumberFormat="1" applyFont="1" applyFill="1" applyBorder="1" applyAlignment="1">
      <alignment horizontal="right" vertical="top" wrapText="1"/>
    </xf>
    <xf numFmtId="165" fontId="3" fillId="0" borderId="0" xfId="9" applyNumberFormat="1" applyFont="1" applyFill="1" applyBorder="1" applyAlignment="1">
      <alignment horizontal="right" vertical="top" wrapText="1"/>
    </xf>
    <xf numFmtId="165" fontId="4" fillId="3" borderId="0" xfId="9" applyNumberFormat="1" applyFont="1" applyFill="1" applyBorder="1" applyAlignment="1">
      <alignment horizontal="righ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9" xfId="9" applyNumberFormat="1" applyFont="1" applyFill="1" applyBorder="1" applyAlignment="1">
      <alignment horizontal="right" wrapText="1"/>
    </xf>
    <xf numFmtId="165" fontId="3" fillId="3" borderId="9" xfId="9" applyNumberFormat="1" applyFont="1" applyFill="1" applyBorder="1" applyAlignment="1">
      <alignment horizontal="right" wrapText="1"/>
    </xf>
    <xf numFmtId="165" fontId="4" fillId="0" borderId="9" xfId="9" applyNumberFormat="1" applyFont="1" applyFill="1" applyBorder="1" applyAlignment="1">
      <alignment horizontal="right" vertical="top" wrapText="1"/>
    </xf>
    <xf numFmtId="165" fontId="4" fillId="3" borderId="9" xfId="9" applyNumberFormat="1" applyFont="1" applyFill="1" applyBorder="1" applyAlignment="1">
      <alignment horizontal="right" vertical="top" wrapText="1"/>
    </xf>
    <xf numFmtId="165" fontId="3" fillId="0" borderId="11" xfId="9" applyNumberFormat="1" applyFont="1" applyFill="1" applyBorder="1" applyAlignment="1">
      <alignment horizontal="right" wrapText="1"/>
    </xf>
    <xf numFmtId="165" fontId="3" fillId="3" borderId="11" xfId="9" applyNumberFormat="1" applyFont="1" applyFill="1" applyBorder="1" applyAlignment="1">
      <alignment horizontal="right" wrapText="1"/>
    </xf>
    <xf numFmtId="165" fontId="4" fillId="0" borderId="17" xfId="9" applyNumberFormat="1" applyFont="1" applyFill="1" applyBorder="1" applyAlignment="1">
      <alignment horizontal="right" wrapText="1"/>
    </xf>
    <xf numFmtId="165" fontId="4" fillId="3" borderId="17" xfId="9" applyNumberFormat="1" applyFont="1" applyFill="1" applyBorder="1" applyAlignment="1">
      <alignment horizontal="right" wrapText="1"/>
    </xf>
    <xf numFmtId="165" fontId="3" fillId="0" borderId="17" xfId="9" applyNumberFormat="1" applyFont="1" applyFill="1" applyBorder="1" applyAlignment="1">
      <alignment horizontal="right" wrapText="1"/>
    </xf>
    <xf numFmtId="165" fontId="3" fillId="3" borderId="17" xfId="9" applyNumberFormat="1" applyFont="1" applyFill="1" applyBorder="1" applyAlignment="1">
      <alignment horizontal="right" wrapText="1"/>
    </xf>
    <xf numFmtId="165" fontId="4" fillId="0" borderId="0" xfId="9" applyNumberFormat="1" applyFont="1" applyBorder="1" applyAlignment="1">
      <alignment horizontal="right" wrapText="1"/>
    </xf>
    <xf numFmtId="165" fontId="3" fillId="0" borderId="0" xfId="9" applyNumberFormat="1" applyFont="1" applyBorder="1" applyAlignment="1">
      <alignment horizontal="right" wrapText="1"/>
    </xf>
    <xf numFmtId="165" fontId="12" fillId="0" borderId="0" xfId="0" applyNumberFormat="1" applyFont="1" applyFill="1" applyBorder="1" applyAlignment="1">
      <alignment vertical="center" wrapText="1"/>
    </xf>
    <xf numFmtId="165" fontId="4" fillId="0" borderId="0" xfId="0" applyNumberFormat="1" applyFont="1" applyFill="1" applyBorder="1" applyAlignment="1">
      <alignment horizontal="right" wrapText="1"/>
    </xf>
    <xf numFmtId="165" fontId="12" fillId="0" borderId="0" xfId="0" applyNumberFormat="1" applyFont="1" applyFill="1" applyBorder="1" applyAlignment="1">
      <alignment horizontal="right" wrapText="1"/>
    </xf>
    <xf numFmtId="165" fontId="12"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3" fillId="3" borderId="0" xfId="0" applyNumberFormat="1" applyFont="1" applyFill="1" applyBorder="1" applyAlignment="1">
      <alignment horizontal="right" wrapText="1"/>
    </xf>
    <xf numFmtId="165" fontId="6" fillId="4" borderId="0" xfId="0" applyNumberFormat="1" applyFont="1" applyFill="1" applyBorder="1" applyAlignment="1">
      <alignment vertical="top" wrapText="1"/>
    </xf>
    <xf numFmtId="0" fontId="3" fillId="0" borderId="0" xfId="3" applyAlignment="1">
      <alignment wrapText="1"/>
    </xf>
    <xf numFmtId="165" fontId="12" fillId="0" borderId="0" xfId="9" applyNumberFormat="1" applyFont="1" applyAlignment="1">
      <alignment vertical="center" wrapText="1"/>
    </xf>
    <xf numFmtId="165" fontId="6" fillId="0" borderId="0" xfId="9" applyNumberFormat="1" applyFont="1" applyAlignment="1">
      <alignment horizontal="right" vertical="center" wrapText="1"/>
    </xf>
    <xf numFmtId="165" fontId="6" fillId="0" borderId="11"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4" fillId="0" borderId="0" xfId="9" applyNumberFormat="1" applyFont="1" applyFill="1" applyBorder="1" applyAlignment="1">
      <alignment horizontal="left" vertical="center" wrapText="1"/>
    </xf>
    <xf numFmtId="165" fontId="14" fillId="0" borderId="3" xfId="1" applyNumberFormat="1" applyFont="1" applyBorder="1" applyAlignment="1">
      <alignment vertical="center" wrapText="1"/>
    </xf>
    <xf numFmtId="165" fontId="6" fillId="0" borderId="0" xfId="0" applyNumberFormat="1" applyFont="1" applyFill="1" applyBorder="1" applyAlignment="1">
      <alignment horizontal="left" vertical="center" wrapText="1"/>
    </xf>
    <xf numFmtId="165" fontId="6" fillId="0" borderId="0" xfId="2" applyNumberFormat="1" applyFont="1" applyBorder="1" applyAlignment="1">
      <alignment vertical="center" wrapText="1"/>
    </xf>
    <xf numFmtId="165" fontId="14" fillId="0" borderId="5" xfId="1" applyNumberFormat="1" applyFont="1" applyBorder="1" applyAlignment="1">
      <alignment wrapText="1"/>
    </xf>
    <xf numFmtId="165" fontId="12" fillId="0" borderId="2" xfId="1" applyNumberFormat="1" applyFont="1" applyBorder="1" applyAlignment="1">
      <alignment wrapText="1"/>
    </xf>
    <xf numFmtId="165" fontId="12" fillId="0" borderId="0" xfId="3" applyNumberFormat="1" applyFont="1" applyBorder="1" applyAlignment="1">
      <alignment vertical="center" wrapText="1"/>
    </xf>
    <xf numFmtId="165" fontId="14" fillId="0" borderId="0" xfId="9" applyNumberFormat="1" applyFont="1" applyBorder="1" applyAlignment="1">
      <alignment vertical="center" wrapText="1"/>
    </xf>
    <xf numFmtId="165" fontId="14" fillId="0" borderId="0" xfId="3" applyNumberFormat="1" applyFont="1" applyBorder="1" applyAlignment="1">
      <alignment vertical="center" wrapText="1"/>
    </xf>
    <xf numFmtId="165" fontId="14" fillId="3" borderId="3" xfId="1" applyNumberFormat="1" applyFont="1" applyFill="1" applyBorder="1" applyAlignment="1">
      <alignment vertical="center" wrapText="1"/>
    </xf>
    <xf numFmtId="165" fontId="12" fillId="3" borderId="2" xfId="1" applyNumberFormat="1" applyFont="1" applyFill="1" applyBorder="1" applyAlignment="1">
      <alignment wrapText="1"/>
    </xf>
    <xf numFmtId="165" fontId="12" fillId="0" borderId="9" xfId="1" applyNumberFormat="1" applyFont="1" applyBorder="1" applyAlignment="1">
      <alignment wrapText="1"/>
    </xf>
    <xf numFmtId="165" fontId="12" fillId="3" borderId="9" xfId="1" applyNumberFormat="1" applyFont="1" applyFill="1" applyBorder="1" applyAlignment="1">
      <alignment wrapText="1"/>
    </xf>
    <xf numFmtId="165" fontId="14" fillId="0" borderId="0" xfId="3" applyNumberFormat="1" applyFont="1" applyFill="1" applyBorder="1" applyAlignment="1">
      <alignment vertical="center" wrapText="1"/>
    </xf>
    <xf numFmtId="165" fontId="12" fillId="0" borderId="4" xfId="1" applyNumberFormat="1" applyFont="1" applyBorder="1" applyAlignment="1">
      <alignment wrapText="1"/>
    </xf>
    <xf numFmtId="165" fontId="12" fillId="3" borderId="4" xfId="1" applyNumberFormat="1" applyFont="1" applyFill="1" applyBorder="1" applyAlignment="1">
      <alignment wrapText="1"/>
    </xf>
    <xf numFmtId="165" fontId="12" fillId="0" borderId="14" xfId="1" applyNumberFormat="1" applyFont="1" applyBorder="1" applyAlignment="1">
      <alignment wrapText="1"/>
    </xf>
    <xf numFmtId="165" fontId="12" fillId="3" borderId="14" xfId="1" applyNumberFormat="1" applyFont="1" applyFill="1" applyBorder="1" applyAlignment="1">
      <alignment wrapText="1"/>
    </xf>
    <xf numFmtId="0" fontId="23" fillId="0" borderId="11" xfId="0" applyFont="1" applyBorder="1" applyAlignment="1">
      <alignment wrapText="1"/>
    </xf>
    <xf numFmtId="165" fontId="4" fillId="0" borderId="0" xfId="5" quotePrefix="1" applyNumberFormat="1" applyFont="1" applyFill="1" applyAlignment="1">
      <alignment vertical="top" wrapText="1"/>
    </xf>
    <xf numFmtId="165" fontId="4" fillId="0" borderId="0" xfId="5" applyNumberFormat="1" applyFont="1" applyFill="1" applyAlignment="1">
      <alignment vertical="top"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19"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19" fillId="0" borderId="2" xfId="2" applyNumberFormat="1" applyFont="1" applyFill="1" applyBorder="1" applyAlignment="1">
      <alignment vertical="center" wrapText="1"/>
    </xf>
    <xf numFmtId="165" fontId="19"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3" fillId="0" borderId="2" xfId="5" applyNumberFormat="1" applyFont="1" applyFill="1" applyBorder="1" applyAlignment="1">
      <alignment vertical="center" wrapText="1"/>
    </xf>
    <xf numFmtId="165" fontId="3" fillId="0" borderId="0" xfId="5" applyNumberFormat="1" applyFont="1" applyFill="1" applyAlignment="1">
      <alignment wrapText="1"/>
    </xf>
    <xf numFmtId="165" fontId="4" fillId="0" borderId="11"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3" fillId="0" borderId="2" xfId="4" applyNumberFormat="1" applyFont="1" applyFill="1" applyBorder="1" applyAlignment="1">
      <alignment wrapText="1"/>
    </xf>
    <xf numFmtId="165" fontId="3" fillId="0" borderId="1" xfId="4" applyNumberFormat="1" applyFont="1" applyFill="1" applyBorder="1" applyAlignment="1">
      <alignment wrapText="1"/>
    </xf>
    <xf numFmtId="165" fontId="3" fillId="0" borderId="16" xfId="4" applyNumberFormat="1" applyFont="1" applyFill="1" applyBorder="1" applyAlignment="1">
      <alignment horizontal="left" wrapText="1"/>
    </xf>
    <xf numFmtId="165" fontId="3" fillId="0" borderId="11" xfId="4" applyNumberFormat="1" applyFont="1" applyFill="1" applyBorder="1" applyAlignment="1">
      <alignment wrapText="1"/>
    </xf>
    <xf numFmtId="165" fontId="3" fillId="0" borderId="9" xfId="4" applyNumberFormat="1" applyFont="1" applyFill="1" applyBorder="1" applyAlignment="1">
      <alignment wrapText="1"/>
    </xf>
    <xf numFmtId="165" fontId="4" fillId="4" borderId="0" xfId="5" applyNumberFormat="1" applyFont="1" applyFill="1" applyAlignment="1">
      <alignment vertical="top" wrapText="1"/>
    </xf>
    <xf numFmtId="165" fontId="4" fillId="4" borderId="0" xfId="5" applyNumberFormat="1" applyFont="1" applyFill="1" applyAlignment="1">
      <alignment vertical="top"/>
    </xf>
  </cellXfs>
  <cellStyles count="23">
    <cellStyle name="Comma 2" xfId="1"/>
    <cellStyle name="Comma 3" xfId="2"/>
    <cellStyle name="Followed Hyperlink" xfId="15" builtinId="9" hidden="1"/>
    <cellStyle name="Followed Hyperlink" xfId="17" builtinId="9" hidden="1"/>
    <cellStyle name="Followed Hyperlink" xfId="19" builtinId="9" hidden="1"/>
    <cellStyle name="Followed Hyperlink" xfId="21" builtinId="9" hidden="1"/>
    <cellStyle name="Headings" xfId="3"/>
    <cellStyle name="Hyperlink" xfId="14" builtinId="8" hidden="1"/>
    <cellStyle name="Hyperlink" xfId="16" builtinId="8" hidden="1"/>
    <cellStyle name="Hyperlink" xfId="18" builtinId="8" hidden="1"/>
    <cellStyle name="Hyperlink" xfId="20" builtinId="8" hidden="1"/>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2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0000FF"/>
      <color rgb="FFFF6600"/>
      <color rgb="FFE6E61E"/>
      <color rgb="FFFFFF99"/>
      <color rgb="FF008000"/>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22"/>
  <sheetViews>
    <sheetView tabSelected="1" zoomScale="170" zoomScaleNormal="170" zoomScaleSheetLayoutView="90" zoomScalePageLayoutView="160" workbookViewId="0">
      <selection activeCell="A2" sqref="A2"/>
    </sheetView>
  </sheetViews>
  <sheetFormatPr defaultColWidth="9.140625" defaultRowHeight="11.25" x14ac:dyDescent="0.2"/>
  <cols>
    <col min="1" max="1" width="48.140625" style="58" customWidth="1"/>
    <col min="2" max="3" width="10.42578125" style="58" customWidth="1"/>
    <col min="4" max="4" width="7.42578125" style="58" customWidth="1"/>
    <col min="5" max="16384" width="9.140625" style="58"/>
  </cols>
  <sheetData>
    <row r="1" spans="1:3" ht="33.75" x14ac:dyDescent="0.2">
      <c r="A1" s="64" t="s">
        <v>208</v>
      </c>
    </row>
    <row r="2" spans="1:3" ht="45" x14ac:dyDescent="0.2">
      <c r="A2" s="83"/>
      <c r="B2" s="59" t="s">
        <v>153</v>
      </c>
      <c r="C2" s="60" t="s">
        <v>154</v>
      </c>
    </row>
    <row r="3" spans="1:3" ht="11.25" customHeight="1" x14ac:dyDescent="0.2">
      <c r="A3" s="64" t="s">
        <v>67</v>
      </c>
      <c r="B3" s="79"/>
      <c r="C3" s="80"/>
    </row>
    <row r="4" spans="1:3" ht="11.25" customHeight="1" x14ac:dyDescent="0.2">
      <c r="A4" s="61" t="s">
        <v>196</v>
      </c>
      <c r="B4" s="79"/>
      <c r="C4" s="80"/>
    </row>
    <row r="5" spans="1:3" ht="11.25" customHeight="1" x14ac:dyDescent="0.2">
      <c r="A5" s="77" t="s">
        <v>197</v>
      </c>
      <c r="B5" s="104">
        <v>3740</v>
      </c>
      <c r="C5" s="80">
        <v>3108</v>
      </c>
    </row>
    <row r="6" spans="1:3" ht="11.25" customHeight="1" x14ac:dyDescent="0.2">
      <c r="A6" s="77" t="s">
        <v>198</v>
      </c>
      <c r="B6" s="104">
        <v>4469</v>
      </c>
      <c r="C6" s="80">
        <v>4414</v>
      </c>
    </row>
    <row r="7" spans="1:3" ht="11.25" customHeight="1" x14ac:dyDescent="0.2">
      <c r="A7" s="77" t="s">
        <v>199</v>
      </c>
      <c r="B7" s="104">
        <v>14775</v>
      </c>
      <c r="C7" s="80">
        <v>16527</v>
      </c>
    </row>
    <row r="8" spans="1:3" ht="11.25" customHeight="1" x14ac:dyDescent="0.2">
      <c r="A8" s="77" t="s">
        <v>200</v>
      </c>
      <c r="B8" s="100">
        <v>190</v>
      </c>
      <c r="C8" s="80">
        <v>193</v>
      </c>
    </row>
    <row r="9" spans="1:3" ht="11.25" customHeight="1" x14ac:dyDescent="0.2">
      <c r="A9" s="61" t="s">
        <v>87</v>
      </c>
      <c r="B9" s="94">
        <f>SUM(B5:B8)</f>
        <v>23174</v>
      </c>
      <c r="C9" s="81">
        <f>SUM(C5:C8)</f>
        <v>24242</v>
      </c>
    </row>
    <row r="10" spans="1:3" ht="11.25" customHeight="1" x14ac:dyDescent="0.2">
      <c r="A10" s="63" t="s">
        <v>88</v>
      </c>
      <c r="B10" s="84">
        <f>B9</f>
        <v>23174</v>
      </c>
      <c r="C10" s="82">
        <f>C9</f>
        <v>24242</v>
      </c>
    </row>
    <row r="11" spans="1:3" ht="22.5" x14ac:dyDescent="0.2">
      <c r="A11" s="65" t="s">
        <v>116</v>
      </c>
      <c r="B11" s="84">
        <f>B10</f>
        <v>23174</v>
      </c>
      <c r="C11" s="82">
        <f>C10</f>
        <v>24242</v>
      </c>
    </row>
    <row r="12" spans="1:3" x14ac:dyDescent="0.2">
      <c r="A12" s="61"/>
      <c r="B12" s="62"/>
      <c r="C12" s="61"/>
    </row>
    <row r="13" spans="1:3" x14ac:dyDescent="0.2">
      <c r="A13" s="83"/>
      <c r="B13" s="85" t="s">
        <v>133</v>
      </c>
      <c r="C13" s="86" t="s">
        <v>155</v>
      </c>
    </row>
    <row r="14" spans="1:3" x14ac:dyDescent="0.2">
      <c r="A14" s="65" t="s">
        <v>75</v>
      </c>
      <c r="B14" s="101">
        <v>78</v>
      </c>
      <c r="C14" s="87">
        <v>82</v>
      </c>
    </row>
    <row r="15" spans="1:3" ht="22.5" x14ac:dyDescent="0.2">
      <c r="A15" s="61" t="s">
        <v>139</v>
      </c>
      <c r="B15" s="115"/>
      <c r="C15" s="115"/>
    </row>
    <row r="16" spans="1:3" x14ac:dyDescent="0.2">
      <c r="A16" s="61" t="s">
        <v>78</v>
      </c>
      <c r="B16" s="61"/>
      <c r="C16" s="61"/>
    </row>
    <row r="17" spans="1:3" ht="22.5" x14ac:dyDescent="0.2">
      <c r="A17" s="116" t="s">
        <v>166</v>
      </c>
      <c r="B17" s="116"/>
      <c r="C17" s="116"/>
    </row>
    <row r="18" spans="1:3" ht="11.1" customHeight="1" x14ac:dyDescent="0.2">
      <c r="A18" s="116" t="s">
        <v>140</v>
      </c>
      <c r="B18" s="116"/>
      <c r="C18" s="116"/>
    </row>
    <row r="19" spans="1:3" ht="11.1" customHeight="1" x14ac:dyDescent="0.2">
      <c r="A19" s="112" t="s">
        <v>201</v>
      </c>
      <c r="B19" s="112"/>
      <c r="C19" s="112"/>
    </row>
    <row r="20" spans="1:3" ht="22.5" x14ac:dyDescent="0.2">
      <c r="A20" s="116" t="s">
        <v>141</v>
      </c>
      <c r="B20" s="116"/>
      <c r="C20" s="116"/>
    </row>
    <row r="21" spans="1:3" ht="56.25" x14ac:dyDescent="0.2">
      <c r="A21" s="116" t="s">
        <v>193</v>
      </c>
      <c r="B21" s="116"/>
      <c r="C21" s="116"/>
    </row>
    <row r="22" spans="1:3" x14ac:dyDescent="0.2">
      <c r="A22" s="116"/>
      <c r="B22" s="116"/>
      <c r="C22" s="116"/>
    </row>
  </sheetData>
  <phoneticPr fontId="25" type="noConversion"/>
  <pageMargins left="0.43307086614173229" right="0.23622047244094491" top="0.35433070866141736" bottom="0.55118110236220474" header="0.31496062992125984" footer="0.31496062992125984"/>
  <pageSetup paperSize="9" scale="1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5"/>
  <sheetViews>
    <sheetView showGridLines="0" zoomScale="140" zoomScaleNormal="140" workbookViewId="0">
      <selection activeCell="G9" sqref="G9"/>
    </sheetView>
  </sheetViews>
  <sheetFormatPr defaultColWidth="9.140625" defaultRowHeight="11.25" x14ac:dyDescent="0.2"/>
  <cols>
    <col min="1" max="1" width="24.140625" style="107" customWidth="1"/>
    <col min="2" max="2" width="7.7109375" style="107" customWidth="1"/>
    <col min="3" max="7" width="8.7109375" style="107" customWidth="1"/>
    <col min="8" max="16384" width="9.140625" style="107"/>
  </cols>
  <sheetData>
    <row r="1" spans="1:7" ht="45" x14ac:dyDescent="0.2">
      <c r="A1" s="108" t="s">
        <v>183</v>
      </c>
    </row>
    <row r="2" spans="1:7" ht="22.5" x14ac:dyDescent="0.2">
      <c r="A2" s="113" t="s">
        <v>202</v>
      </c>
      <c r="B2" s="113"/>
      <c r="C2" s="113"/>
      <c r="D2" s="113"/>
      <c r="E2" s="113"/>
      <c r="F2" s="113"/>
      <c r="G2" s="113"/>
    </row>
    <row r="3" spans="1:7" ht="22.5" x14ac:dyDescent="0.2">
      <c r="A3" s="167"/>
      <c r="B3" s="168" t="s">
        <v>178</v>
      </c>
      <c r="C3" s="189" t="s">
        <v>203</v>
      </c>
      <c r="D3" s="188" t="s">
        <v>119</v>
      </c>
      <c r="E3" s="189" t="s">
        <v>124</v>
      </c>
      <c r="F3" s="91" t="s">
        <v>204</v>
      </c>
      <c r="G3" s="189" t="s">
        <v>160</v>
      </c>
    </row>
    <row r="4" spans="1:7" ht="12" customHeight="1" x14ac:dyDescent="0.2">
      <c r="A4" s="108" t="s">
        <v>184</v>
      </c>
      <c r="B4" s="169"/>
      <c r="C4" s="170"/>
      <c r="D4" s="169"/>
      <c r="E4" s="170"/>
      <c r="F4" s="169"/>
      <c r="G4" s="170"/>
    </row>
    <row r="5" spans="1:7" ht="33.75" x14ac:dyDescent="0.2">
      <c r="A5" s="171" t="s">
        <v>185</v>
      </c>
      <c r="B5" s="172">
        <v>1.1000000000000001</v>
      </c>
      <c r="C5" s="173"/>
      <c r="D5" s="174"/>
      <c r="E5" s="173"/>
      <c r="F5" s="175"/>
      <c r="G5" s="173"/>
    </row>
    <row r="6" spans="1:7" x14ac:dyDescent="0.2">
      <c r="A6" s="171" t="s">
        <v>186</v>
      </c>
      <c r="B6" s="174"/>
      <c r="C6" s="176">
        <v>0</v>
      </c>
      <c r="D6" s="177">
        <v>0</v>
      </c>
      <c r="E6" s="176">
        <v>0</v>
      </c>
      <c r="F6" s="177">
        <v>0</v>
      </c>
      <c r="G6" s="176">
        <v>0</v>
      </c>
    </row>
    <row r="7" spans="1:7" ht="12" customHeight="1" x14ac:dyDescent="0.2">
      <c r="A7" s="171" t="s">
        <v>187</v>
      </c>
      <c r="B7" s="174"/>
      <c r="C7" s="176">
        <v>0</v>
      </c>
      <c r="D7" s="175">
        <v>-93</v>
      </c>
      <c r="E7" s="176">
        <v>0</v>
      </c>
      <c r="F7" s="177">
        <v>0</v>
      </c>
      <c r="G7" s="176">
        <v>0</v>
      </c>
    </row>
    <row r="8" spans="1:7" ht="10.5" customHeight="1" x14ac:dyDescent="0.2">
      <c r="A8" s="108" t="s">
        <v>179</v>
      </c>
      <c r="B8" s="178"/>
      <c r="C8" s="179">
        <f>C6+C7</f>
        <v>0</v>
      </c>
      <c r="D8" s="180">
        <f>D6+D7</f>
        <v>-93</v>
      </c>
      <c r="E8" s="179">
        <f>E6+E7</f>
        <v>0</v>
      </c>
      <c r="F8" s="181">
        <f>F6+F7</f>
        <v>0</v>
      </c>
      <c r="G8" s="179">
        <f>G6+G7</f>
        <v>0</v>
      </c>
    </row>
    <row r="9" spans="1:7" ht="22.5" x14ac:dyDescent="0.2">
      <c r="A9" s="171" t="s">
        <v>188</v>
      </c>
      <c r="B9" s="172">
        <v>1.2</v>
      </c>
      <c r="C9" s="173"/>
      <c r="D9" s="174"/>
      <c r="E9" s="173"/>
      <c r="F9" s="175"/>
      <c r="G9" s="173"/>
    </row>
    <row r="10" spans="1:7" x14ac:dyDescent="0.2">
      <c r="A10" s="171" t="s">
        <v>186</v>
      </c>
      <c r="B10" s="174"/>
      <c r="C10" s="176">
        <v>0</v>
      </c>
      <c r="D10" s="177">
        <v>0</v>
      </c>
      <c r="E10" s="176">
        <v>0</v>
      </c>
      <c r="F10" s="177">
        <v>0</v>
      </c>
      <c r="G10" s="176">
        <v>0</v>
      </c>
    </row>
    <row r="11" spans="1:7" ht="12" customHeight="1" x14ac:dyDescent="0.2">
      <c r="A11" s="171" t="s">
        <v>187</v>
      </c>
      <c r="B11" s="174"/>
      <c r="C11" s="176">
        <v>0</v>
      </c>
      <c r="D11" s="175">
        <v>-2</v>
      </c>
      <c r="E11" s="96">
        <v>-5</v>
      </c>
      <c r="F11" s="175">
        <v>-6</v>
      </c>
      <c r="G11" s="176">
        <v>0</v>
      </c>
    </row>
    <row r="12" spans="1:7" ht="10.5" customHeight="1" x14ac:dyDescent="0.2">
      <c r="A12" s="108" t="s">
        <v>179</v>
      </c>
      <c r="B12" s="178"/>
      <c r="C12" s="179">
        <f>C10+C11</f>
        <v>0</v>
      </c>
      <c r="D12" s="180">
        <f>SUM(D10:D11)</f>
        <v>-2</v>
      </c>
      <c r="E12" s="182">
        <f>E10+E11</f>
        <v>-5</v>
      </c>
      <c r="F12" s="180">
        <f>F10+F11</f>
        <v>-6</v>
      </c>
      <c r="G12" s="179">
        <f>G10+G11</f>
        <v>0</v>
      </c>
    </row>
    <row r="13" spans="1:7" ht="10.5" customHeight="1" x14ac:dyDescent="0.2">
      <c r="A13" s="108"/>
      <c r="B13" s="178"/>
      <c r="C13" s="183"/>
      <c r="D13" s="184"/>
      <c r="E13" s="183"/>
      <c r="F13" s="184"/>
      <c r="G13" s="183"/>
    </row>
    <row r="14" spans="1:7" ht="10.15" customHeight="1" x14ac:dyDescent="0.2">
      <c r="A14" s="108" t="s">
        <v>181</v>
      </c>
      <c r="B14" s="178"/>
      <c r="C14" s="183"/>
      <c r="D14" s="184"/>
      <c r="E14" s="183"/>
      <c r="F14" s="184"/>
      <c r="G14" s="183"/>
    </row>
    <row r="15" spans="1:7" x14ac:dyDescent="0.2">
      <c r="A15" s="171" t="s">
        <v>189</v>
      </c>
      <c r="B15" s="169"/>
      <c r="C15" s="176">
        <f>C6+C10</f>
        <v>0</v>
      </c>
      <c r="D15" s="177">
        <f>+D6+D10</f>
        <v>0</v>
      </c>
      <c r="E15" s="176">
        <f>E6+E10</f>
        <v>0</v>
      </c>
      <c r="F15" s="177">
        <f>+F6+F10</f>
        <v>0</v>
      </c>
      <c r="G15" s="176">
        <f>G6+G10</f>
        <v>0</v>
      </c>
    </row>
    <row r="16" spans="1:7" ht="10.5" customHeight="1" x14ac:dyDescent="0.2">
      <c r="A16" s="171" t="s">
        <v>190</v>
      </c>
      <c r="B16" s="169"/>
      <c r="C16" s="176">
        <f>C7+C11</f>
        <v>0</v>
      </c>
      <c r="D16" s="185">
        <f>+D7+D11</f>
        <v>-95</v>
      </c>
      <c r="E16" s="96">
        <f>E7+E11</f>
        <v>-5</v>
      </c>
      <c r="F16" s="185">
        <f>+F7+F11</f>
        <v>-6</v>
      </c>
      <c r="G16" s="176">
        <f>G7+G11</f>
        <v>0</v>
      </c>
    </row>
    <row r="17" spans="1:7" ht="10.5" customHeight="1" x14ac:dyDescent="0.2">
      <c r="A17" s="186" t="s">
        <v>180</v>
      </c>
      <c r="B17" s="187"/>
      <c r="C17" s="179">
        <f>+C8+C12</f>
        <v>0</v>
      </c>
      <c r="D17" s="180">
        <f>D15+D16</f>
        <v>-95</v>
      </c>
      <c r="E17" s="182">
        <f>+E8+E12</f>
        <v>-5</v>
      </c>
      <c r="F17" s="180">
        <f>F15+F16</f>
        <v>-6</v>
      </c>
      <c r="G17" s="179">
        <f>+G8+G12</f>
        <v>0</v>
      </c>
    </row>
    <row r="18" spans="1:7" ht="79.5" x14ac:dyDescent="0.25">
      <c r="A18" s="166" t="s">
        <v>182</v>
      </c>
      <c r="B18" s="114"/>
      <c r="C18" s="114"/>
      <c r="D18" s="114"/>
      <c r="E18" s="114"/>
      <c r="F18" s="114"/>
      <c r="G18" s="114"/>
    </row>
    <row r="19" spans="1:7" ht="57" x14ac:dyDescent="0.25">
      <c r="A19" s="166" t="s">
        <v>191</v>
      </c>
      <c r="B19" s="114"/>
      <c r="C19" s="114"/>
      <c r="D19" s="114"/>
      <c r="E19" s="114"/>
      <c r="F19" s="114"/>
      <c r="G19" s="114"/>
    </row>
    <row r="20" spans="1:7" ht="57" x14ac:dyDescent="0.25">
      <c r="A20" s="166" t="s">
        <v>192</v>
      </c>
      <c r="B20" s="114"/>
      <c r="C20" s="114"/>
      <c r="D20" s="114"/>
      <c r="E20" s="114"/>
      <c r="F20" s="114"/>
      <c r="G20" s="114"/>
    </row>
    <row r="22" spans="1:7" x14ac:dyDescent="0.2">
      <c r="A22" s="109"/>
    </row>
    <row r="23" spans="1:7" x14ac:dyDescent="0.2">
      <c r="A23" s="110"/>
    </row>
    <row r="24" spans="1:7" x14ac:dyDescent="0.2">
      <c r="A24" s="111"/>
    </row>
    <row r="25" spans="1:7" x14ac:dyDescent="0.2">
      <c r="A25" s="109"/>
    </row>
  </sheetData>
  <pageMargins left="0.70866141732283472" right="0.70866141732283472" top="0.74803149606299213" bottom="0.74803149606299213" header="0.31496062992125984" footer="0.31496062992125984"/>
  <pageSetup paperSize="16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24"/>
  <sheetViews>
    <sheetView showGridLines="0" zoomScale="140" zoomScaleNormal="140" zoomScaleSheetLayoutView="115" zoomScalePageLayoutView="160" workbookViewId="0"/>
  </sheetViews>
  <sheetFormatPr defaultColWidth="9.140625" defaultRowHeight="11.25" customHeight="1" x14ac:dyDescent="0.25"/>
  <cols>
    <col min="1" max="1" width="27.140625" style="6" customWidth="1"/>
    <col min="2" max="2" width="8.5703125" style="6" customWidth="1"/>
    <col min="3" max="6" width="8.42578125" style="6" customWidth="1"/>
    <col min="7" max="16384" width="9.140625" style="6"/>
  </cols>
  <sheetData>
    <row r="1" spans="1:6" ht="22.5" x14ac:dyDescent="0.25">
      <c r="A1" s="190" t="s">
        <v>117</v>
      </c>
      <c r="B1" s="191"/>
      <c r="C1" s="191"/>
      <c r="D1" s="192"/>
      <c r="E1" s="193"/>
      <c r="F1" s="192"/>
    </row>
    <row r="2" spans="1:6" ht="45" x14ac:dyDescent="0.25">
      <c r="A2" s="93"/>
      <c r="B2" s="91" t="s">
        <v>156</v>
      </c>
      <c r="C2" s="92" t="s">
        <v>157</v>
      </c>
      <c r="D2" s="91" t="s">
        <v>123</v>
      </c>
      <c r="E2" s="91" t="s">
        <v>134</v>
      </c>
      <c r="F2" s="91" t="s">
        <v>158</v>
      </c>
    </row>
    <row r="3" spans="1:6" ht="10.15" customHeight="1" x14ac:dyDescent="0.25">
      <c r="A3" s="194" t="s">
        <v>118</v>
      </c>
      <c r="B3" s="194"/>
      <c r="C3" s="194"/>
      <c r="D3" s="194"/>
      <c r="E3" s="194"/>
      <c r="F3" s="194"/>
    </row>
    <row r="4" spans="1:6" x14ac:dyDescent="0.25">
      <c r="A4" s="193" t="s">
        <v>68</v>
      </c>
      <c r="B4" s="195"/>
      <c r="C4" s="196"/>
      <c r="D4" s="193"/>
      <c r="E4" s="193"/>
      <c r="F4" s="193"/>
    </row>
    <row r="5" spans="1:6" x14ac:dyDescent="0.25">
      <c r="A5" s="197" t="s">
        <v>85</v>
      </c>
      <c r="B5" s="195">
        <v>4469</v>
      </c>
      <c r="C5" s="196">
        <v>4414</v>
      </c>
      <c r="D5" s="193">
        <v>4642</v>
      </c>
      <c r="E5" s="193">
        <v>4695</v>
      </c>
      <c r="F5" s="193">
        <v>4743</v>
      </c>
    </row>
    <row r="6" spans="1:6" x14ac:dyDescent="0.25">
      <c r="A6" s="197" t="s">
        <v>121</v>
      </c>
      <c r="B6" s="195">
        <v>10425</v>
      </c>
      <c r="C6" s="196">
        <v>15744</v>
      </c>
      <c r="D6" s="193">
        <v>12645</v>
      </c>
      <c r="E6" s="193">
        <v>13742</v>
      </c>
      <c r="F6" s="193">
        <v>12465</v>
      </c>
    </row>
    <row r="7" spans="1:6" ht="33.75" x14ac:dyDescent="0.25">
      <c r="A7" s="197" t="s">
        <v>122</v>
      </c>
      <c r="B7" s="195">
        <v>976</v>
      </c>
      <c r="C7" s="196">
        <v>1235</v>
      </c>
      <c r="D7" s="193">
        <v>1333</v>
      </c>
      <c r="E7" s="193">
        <v>1264</v>
      </c>
      <c r="F7" s="193">
        <v>1143</v>
      </c>
    </row>
    <row r="8" spans="1:6" x14ac:dyDescent="0.25">
      <c r="A8" s="57" t="s">
        <v>86</v>
      </c>
      <c r="B8" s="198">
        <f>SUM(B5:B7)</f>
        <v>15870</v>
      </c>
      <c r="C8" s="199">
        <f>SUM(C5:C7)</f>
        <v>21393</v>
      </c>
      <c r="D8" s="200">
        <f>SUM(D5:D7)</f>
        <v>18620</v>
      </c>
      <c r="E8" s="200">
        <f>SUM(E5:E7)</f>
        <v>19701</v>
      </c>
      <c r="F8" s="200">
        <f>SUM(F5:F7)</f>
        <v>18351</v>
      </c>
    </row>
    <row r="9" spans="1:6" s="11" customFormat="1" ht="20.100000000000001" customHeight="1" x14ac:dyDescent="0.25">
      <c r="A9" s="66" t="s">
        <v>112</v>
      </c>
      <c r="B9" s="201">
        <f>B8</f>
        <v>15870</v>
      </c>
      <c r="C9" s="202">
        <f>+C8</f>
        <v>21393</v>
      </c>
      <c r="D9" s="203">
        <f>+D8</f>
        <v>18620</v>
      </c>
      <c r="E9" s="203">
        <f t="shared" ref="E9:F9" si="0">+E8</f>
        <v>19701</v>
      </c>
      <c r="F9" s="203">
        <f t="shared" si="0"/>
        <v>18351</v>
      </c>
    </row>
    <row r="10" spans="1:6" s="11" customFormat="1" x14ac:dyDescent="0.25">
      <c r="A10" s="53"/>
      <c r="B10" s="204"/>
      <c r="C10" s="204"/>
      <c r="D10" s="205"/>
      <c r="E10" s="205"/>
      <c r="F10" s="205"/>
    </row>
    <row r="11" spans="1:6" s="10" customFormat="1" ht="10.15" customHeight="1" x14ac:dyDescent="0.25">
      <c r="A11" s="206" t="s">
        <v>69</v>
      </c>
      <c r="B11" s="206"/>
      <c r="C11" s="206"/>
      <c r="D11" s="206"/>
      <c r="E11" s="206"/>
      <c r="F11" s="206"/>
    </row>
    <row r="12" spans="1:6" x14ac:dyDescent="0.25">
      <c r="A12" s="193" t="s">
        <v>68</v>
      </c>
      <c r="B12" s="195"/>
      <c r="C12" s="196"/>
      <c r="D12" s="192"/>
      <c r="E12" s="192"/>
      <c r="F12" s="192"/>
    </row>
    <row r="13" spans="1:6" x14ac:dyDescent="0.25">
      <c r="A13" s="197" t="s">
        <v>85</v>
      </c>
      <c r="B13" s="195">
        <v>4469</v>
      </c>
      <c r="C13" s="196">
        <v>4414</v>
      </c>
      <c r="D13" s="193">
        <v>4642</v>
      </c>
      <c r="E13" s="193">
        <v>4695</v>
      </c>
      <c r="F13" s="193">
        <v>4743</v>
      </c>
    </row>
    <row r="14" spans="1:6" x14ac:dyDescent="0.25">
      <c r="A14" s="197" t="s">
        <v>142</v>
      </c>
      <c r="B14" s="195">
        <v>10425</v>
      </c>
      <c r="C14" s="196">
        <v>15744</v>
      </c>
      <c r="D14" s="193">
        <v>12645</v>
      </c>
      <c r="E14" s="193">
        <v>13742</v>
      </c>
      <c r="F14" s="193">
        <v>12465</v>
      </c>
    </row>
    <row r="15" spans="1:6" ht="22.5" x14ac:dyDescent="0.25">
      <c r="A15" s="197" t="s">
        <v>143</v>
      </c>
      <c r="B15" s="195">
        <v>976</v>
      </c>
      <c r="C15" s="196">
        <v>1235</v>
      </c>
      <c r="D15" s="193">
        <v>1333</v>
      </c>
      <c r="E15" s="193">
        <v>1264</v>
      </c>
      <c r="F15" s="193">
        <v>1143</v>
      </c>
    </row>
    <row r="16" spans="1:6" s="11" customFormat="1" x14ac:dyDescent="0.25">
      <c r="A16" s="57" t="s">
        <v>86</v>
      </c>
      <c r="B16" s="207">
        <f>SUM(B12:B15)</f>
        <v>15870</v>
      </c>
      <c r="C16" s="208">
        <f>SUM(C12:C15)</f>
        <v>21393</v>
      </c>
      <c r="D16" s="207">
        <f>SUM(D12:D15)</f>
        <v>18620</v>
      </c>
      <c r="E16" s="207">
        <f>SUM(E12:E15)</f>
        <v>19701</v>
      </c>
      <c r="F16" s="207">
        <f>SUM(F12:F15)</f>
        <v>18351</v>
      </c>
    </row>
    <row r="17" spans="1:6" s="11" customFormat="1" x14ac:dyDescent="0.25">
      <c r="A17" s="209" t="s">
        <v>70</v>
      </c>
      <c r="B17" s="210">
        <f>B16</f>
        <v>15870</v>
      </c>
      <c r="C17" s="211">
        <f>C16</f>
        <v>21393</v>
      </c>
      <c r="D17" s="212">
        <f>D16</f>
        <v>18620</v>
      </c>
      <c r="E17" s="212">
        <f t="shared" ref="E17:F17" si="1">E16</f>
        <v>19701</v>
      </c>
      <c r="F17" s="212">
        <f t="shared" si="1"/>
        <v>18351</v>
      </c>
    </row>
    <row r="18" spans="1:6" ht="11.25" customHeight="1" x14ac:dyDescent="0.25">
      <c r="A18" s="213"/>
      <c r="B18" s="204"/>
      <c r="C18" s="204"/>
      <c r="D18" s="214"/>
      <c r="E18" s="214"/>
      <c r="F18" s="214"/>
    </row>
    <row r="19" spans="1:6" x14ac:dyDescent="0.25">
      <c r="A19" s="215"/>
      <c r="B19" s="216" t="s">
        <v>133</v>
      </c>
      <c r="C19" s="208" t="s">
        <v>155</v>
      </c>
      <c r="D19" s="193"/>
      <c r="E19" s="193"/>
      <c r="F19" s="193"/>
    </row>
    <row r="20" spans="1:6" x14ac:dyDescent="0.25">
      <c r="A20" s="217" t="s">
        <v>75</v>
      </c>
      <c r="B20" s="207">
        <v>78</v>
      </c>
      <c r="C20" s="218">
        <v>82</v>
      </c>
      <c r="D20" s="193"/>
      <c r="E20" s="193"/>
      <c r="F20" s="193"/>
    </row>
    <row r="21" spans="1:6" x14ac:dyDescent="0.25">
      <c r="A21" s="8"/>
      <c r="B21" s="9"/>
      <c r="C21" s="9"/>
      <c r="D21" s="7"/>
      <c r="E21" s="7"/>
      <c r="F21" s="7"/>
    </row>
    <row r="22" spans="1:6" ht="48.75" x14ac:dyDescent="0.25">
      <c r="A22" s="117" t="s">
        <v>76</v>
      </c>
      <c r="B22" s="118"/>
      <c r="C22" s="118"/>
      <c r="D22" s="118"/>
      <c r="E22" s="118"/>
      <c r="F22" s="118"/>
    </row>
    <row r="23" spans="1:6" ht="29.25" x14ac:dyDescent="0.25">
      <c r="A23" s="117" t="s">
        <v>144</v>
      </c>
      <c r="B23" s="117"/>
      <c r="C23" s="117"/>
      <c r="D23" s="117"/>
      <c r="E23" s="117"/>
      <c r="F23" s="117"/>
    </row>
    <row r="24" spans="1:6" ht="48.75" x14ac:dyDescent="0.25">
      <c r="A24" s="117" t="s">
        <v>194</v>
      </c>
      <c r="B24" s="118"/>
      <c r="C24" s="118"/>
      <c r="D24" s="118"/>
      <c r="E24" s="118"/>
      <c r="F24" s="118"/>
    </row>
  </sheetData>
  <phoneticPr fontId="17"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41"/>
  <sheetViews>
    <sheetView showGridLines="0" topLeftCell="A32" zoomScale="130" zoomScaleNormal="130" zoomScaleSheetLayoutView="100" zoomScalePageLayoutView="160" workbookViewId="0">
      <selection activeCell="A37" sqref="A37"/>
    </sheetView>
  </sheetViews>
  <sheetFormatPr defaultColWidth="8" defaultRowHeight="11.25" customHeight="1" x14ac:dyDescent="0.25"/>
  <cols>
    <col min="1" max="1" width="29.85546875" style="13" customWidth="1"/>
    <col min="2" max="6" width="7.85546875" style="13" customWidth="1"/>
    <col min="7" max="16384" width="8" style="13"/>
  </cols>
  <sheetData>
    <row r="1" spans="1:6" ht="45" x14ac:dyDescent="0.25">
      <c r="A1" s="119" t="s">
        <v>81</v>
      </c>
      <c r="B1" s="119"/>
      <c r="C1" s="119"/>
      <c r="D1" s="119"/>
      <c r="E1" s="119"/>
      <c r="F1" s="119"/>
    </row>
    <row r="2" spans="1:6" ht="45" x14ac:dyDescent="0.25">
      <c r="A2" s="123"/>
      <c r="B2" s="88" t="s">
        <v>156</v>
      </c>
      <c r="C2" s="89" t="s">
        <v>157</v>
      </c>
      <c r="D2" s="88" t="s">
        <v>123</v>
      </c>
      <c r="E2" s="88" t="s">
        <v>134</v>
      </c>
      <c r="F2" s="88" t="s">
        <v>159</v>
      </c>
    </row>
    <row r="3" spans="1:6" x14ac:dyDescent="0.25">
      <c r="A3" s="219" t="s">
        <v>3</v>
      </c>
      <c r="B3" s="220"/>
      <c r="C3" s="221"/>
      <c r="D3" s="222"/>
      <c r="E3" s="222"/>
      <c r="F3" s="222"/>
    </row>
    <row r="4" spans="1:6" x14ac:dyDescent="0.25">
      <c r="A4" s="105" t="s">
        <v>4</v>
      </c>
      <c r="B4" s="220">
        <v>10220</v>
      </c>
      <c r="C4" s="223">
        <v>11347</v>
      </c>
      <c r="D4" s="220">
        <v>11555</v>
      </c>
      <c r="E4" s="220">
        <v>11844</v>
      </c>
      <c r="F4" s="220">
        <v>12141</v>
      </c>
    </row>
    <row r="5" spans="1:6" x14ac:dyDescent="0.25">
      <c r="A5" s="105" t="s">
        <v>9</v>
      </c>
      <c r="B5" s="220">
        <v>4489</v>
      </c>
      <c r="C5" s="223">
        <v>8751</v>
      </c>
      <c r="D5" s="220">
        <v>5683</v>
      </c>
      <c r="E5" s="220">
        <v>6555</v>
      </c>
      <c r="F5" s="220">
        <v>5041</v>
      </c>
    </row>
    <row r="6" spans="1:6" x14ac:dyDescent="0.25">
      <c r="A6" s="105" t="s">
        <v>145</v>
      </c>
      <c r="B6" s="220">
        <v>976</v>
      </c>
      <c r="C6" s="223">
        <v>1235</v>
      </c>
      <c r="D6" s="220">
        <v>1333</v>
      </c>
      <c r="E6" s="220">
        <v>1264</v>
      </c>
      <c r="F6" s="220">
        <v>1143</v>
      </c>
    </row>
    <row r="7" spans="1:6" x14ac:dyDescent="0.25">
      <c r="A7" s="105" t="s">
        <v>125</v>
      </c>
      <c r="B7" s="220">
        <v>143</v>
      </c>
      <c r="C7" s="223">
        <v>60</v>
      </c>
      <c r="D7" s="220">
        <v>49</v>
      </c>
      <c r="E7" s="220">
        <v>38</v>
      </c>
      <c r="F7" s="220">
        <v>26</v>
      </c>
    </row>
    <row r="8" spans="1:6" x14ac:dyDescent="0.25">
      <c r="A8" s="105" t="s">
        <v>167</v>
      </c>
      <c r="B8" s="220">
        <v>42</v>
      </c>
      <c r="C8" s="223">
        <v>0</v>
      </c>
      <c r="D8" s="220">
        <v>0</v>
      </c>
      <c r="E8" s="220">
        <v>0</v>
      </c>
      <c r="F8" s="220">
        <v>0</v>
      </c>
    </row>
    <row r="9" spans="1:6" s="14" customFormat="1" x14ac:dyDescent="0.25">
      <c r="A9" s="219" t="s">
        <v>5</v>
      </c>
      <c r="B9" s="224">
        <f>SUM(B4:B8)</f>
        <v>15870</v>
      </c>
      <c r="C9" s="225">
        <f>SUM(C4:C8)</f>
        <v>21393</v>
      </c>
      <c r="D9" s="224">
        <f>SUM(D4:D8)</f>
        <v>18620</v>
      </c>
      <c r="E9" s="224">
        <f>SUM(E4:E8)</f>
        <v>19701</v>
      </c>
      <c r="F9" s="224">
        <f>SUM(F4:F8)</f>
        <v>18351</v>
      </c>
    </row>
    <row r="10" spans="1:6" x14ac:dyDescent="0.25">
      <c r="A10" s="219" t="s">
        <v>6</v>
      </c>
      <c r="B10" s="220"/>
      <c r="C10" s="221"/>
      <c r="D10" s="222"/>
      <c r="E10" s="222"/>
      <c r="F10" s="222"/>
    </row>
    <row r="11" spans="1:6" x14ac:dyDescent="0.25">
      <c r="A11" s="219" t="s">
        <v>7</v>
      </c>
      <c r="B11" s="220"/>
      <c r="C11" s="221"/>
      <c r="D11" s="222"/>
      <c r="E11" s="222"/>
      <c r="F11" s="222"/>
    </row>
    <row r="12" spans="1:6" x14ac:dyDescent="0.25">
      <c r="A12" s="47" t="s">
        <v>58</v>
      </c>
      <c r="B12" s="220"/>
      <c r="C12" s="221"/>
      <c r="D12" s="222"/>
      <c r="E12" s="222"/>
      <c r="F12" s="222"/>
    </row>
    <row r="13" spans="1:6" ht="13.5" customHeight="1" x14ac:dyDescent="0.25">
      <c r="A13" s="105" t="s">
        <v>120</v>
      </c>
      <c r="B13" s="220">
        <v>9548</v>
      </c>
      <c r="C13" s="223">
        <v>15655</v>
      </c>
      <c r="D13" s="220">
        <v>11880</v>
      </c>
      <c r="E13" s="220">
        <v>13653</v>
      </c>
      <c r="F13" s="220">
        <v>11700</v>
      </c>
    </row>
    <row r="14" spans="1:6" x14ac:dyDescent="0.25">
      <c r="A14" s="105" t="s">
        <v>146</v>
      </c>
      <c r="B14" s="220">
        <f>37+1380</f>
        <v>1417</v>
      </c>
      <c r="C14" s="223">
        <f>56+33</f>
        <v>89</v>
      </c>
      <c r="D14" s="220">
        <f>732+33</f>
        <v>765</v>
      </c>
      <c r="E14" s="220">
        <f>56+33</f>
        <v>89</v>
      </c>
      <c r="F14" s="220">
        <f>732+33</f>
        <v>765</v>
      </c>
    </row>
    <row r="15" spans="1:6" s="14" customFormat="1" x14ac:dyDescent="0.25">
      <c r="A15" s="47" t="s">
        <v>59</v>
      </c>
      <c r="B15" s="224">
        <f>SUM(B13:B14)</f>
        <v>10965</v>
      </c>
      <c r="C15" s="225">
        <f>SUM(C13:C14)</f>
        <v>15744</v>
      </c>
      <c r="D15" s="224">
        <f>SUM(D13:D14)</f>
        <v>12645</v>
      </c>
      <c r="E15" s="224">
        <f>SUM(E13:E14)</f>
        <v>13742</v>
      </c>
      <c r="F15" s="224">
        <f>SUM(F13:F14)</f>
        <v>12465</v>
      </c>
    </row>
    <row r="16" spans="1:6" ht="22.5" x14ac:dyDescent="0.2">
      <c r="A16" s="78" t="s">
        <v>91</v>
      </c>
      <c r="B16" s="226" t="e">
        <f>#REF!-B9</f>
        <v>#REF!</v>
      </c>
      <c r="C16" s="227" t="e">
        <f>#REF!-C9</f>
        <v>#REF!</v>
      </c>
      <c r="D16" s="226" t="e">
        <f>#REF!-D9</f>
        <v>#REF!</v>
      </c>
      <c r="E16" s="226" t="e">
        <f>#REF!-E9</f>
        <v>#REF!</v>
      </c>
      <c r="F16" s="226" t="e">
        <f>#REF!-F9</f>
        <v>#REF!</v>
      </c>
    </row>
    <row r="17" spans="1:6" x14ac:dyDescent="0.25">
      <c r="A17" s="105" t="s">
        <v>2</v>
      </c>
      <c r="B17" s="228">
        <v>4469</v>
      </c>
      <c r="C17" s="229">
        <v>4414</v>
      </c>
      <c r="D17" s="228">
        <v>4642</v>
      </c>
      <c r="E17" s="228">
        <v>4695</v>
      </c>
      <c r="F17" s="228">
        <v>4743</v>
      </c>
    </row>
    <row r="18" spans="1:6" s="14" customFormat="1" ht="22.5" x14ac:dyDescent="0.2">
      <c r="A18" s="47" t="s">
        <v>92</v>
      </c>
      <c r="B18" s="226" t="e">
        <f>B17+B16</f>
        <v>#REF!</v>
      </c>
      <c r="C18" s="227" t="e">
        <f>C17+C16</f>
        <v>#REF!</v>
      </c>
      <c r="D18" s="226" t="e">
        <f>D17+D16</f>
        <v>#REF!</v>
      </c>
      <c r="E18" s="226" t="e">
        <f>E17+E16</f>
        <v>#REF!</v>
      </c>
      <c r="F18" s="226" t="e">
        <f>F17+F16</f>
        <v>#REF!</v>
      </c>
    </row>
    <row r="19" spans="1:6" s="14" customFormat="1" x14ac:dyDescent="0.2">
      <c r="A19" s="47" t="s">
        <v>168</v>
      </c>
      <c r="B19" s="230"/>
      <c r="C19" s="231"/>
      <c r="D19" s="230"/>
      <c r="E19" s="230"/>
      <c r="F19" s="230"/>
    </row>
    <row r="20" spans="1:6" s="14" customFormat="1" x14ac:dyDescent="0.2">
      <c r="A20" s="105" t="s">
        <v>170</v>
      </c>
      <c r="B20" s="232">
        <v>-41</v>
      </c>
      <c r="C20" s="233">
        <v>0</v>
      </c>
      <c r="D20" s="232">
        <v>0</v>
      </c>
      <c r="E20" s="232">
        <v>0</v>
      </c>
      <c r="F20" s="232">
        <v>0</v>
      </c>
    </row>
    <row r="21" spans="1:6" x14ac:dyDescent="0.2">
      <c r="A21" s="219" t="s">
        <v>169</v>
      </c>
      <c r="B21" s="234">
        <f>SUM(B20)</f>
        <v>-41</v>
      </c>
      <c r="C21" s="235">
        <f>SUM(C20)</f>
        <v>0</v>
      </c>
      <c r="D21" s="234">
        <f t="shared" ref="D21:F21" si="0">SUM(D20)</f>
        <v>0</v>
      </c>
      <c r="E21" s="234">
        <f t="shared" si="0"/>
        <v>0</v>
      </c>
      <c r="F21" s="234">
        <f t="shared" si="0"/>
        <v>0</v>
      </c>
    </row>
    <row r="22" spans="1:6" s="14" customFormat="1" ht="33.75" x14ac:dyDescent="0.2">
      <c r="A22" s="48" t="s">
        <v>93</v>
      </c>
      <c r="B22" s="226" t="e">
        <f>B18+B21</f>
        <v>#REF!</v>
      </c>
      <c r="C22" s="227" t="e">
        <f>C18+C21</f>
        <v>#REF!</v>
      </c>
      <c r="D22" s="226" t="e">
        <f>D18+D21</f>
        <v>#REF!</v>
      </c>
      <c r="E22" s="226" t="e">
        <f t="shared" ref="E22:F22" si="1">E18+E21</f>
        <v>#REF!</v>
      </c>
      <c r="F22" s="226" t="e">
        <f t="shared" si="1"/>
        <v>#REF!</v>
      </c>
    </row>
    <row r="23" spans="1:6" s="97" customFormat="1" x14ac:dyDescent="0.2">
      <c r="A23" s="35"/>
      <c r="B23" s="236"/>
      <c r="C23" s="237"/>
      <c r="D23" s="236"/>
      <c r="E23" s="236"/>
      <c r="F23" s="236"/>
    </row>
    <row r="24" spans="1:6" s="97" customFormat="1" ht="22.5" x14ac:dyDescent="0.2">
      <c r="A24" s="238" t="s">
        <v>74</v>
      </c>
      <c r="B24" s="239"/>
      <c r="C24" s="99"/>
      <c r="D24" s="239"/>
      <c r="E24" s="239"/>
      <c r="F24" s="239"/>
    </row>
    <row r="25" spans="1:6" s="97" customFormat="1" ht="22.5" x14ac:dyDescent="0.2">
      <c r="A25" s="42"/>
      <c r="B25" s="43" t="s">
        <v>111</v>
      </c>
      <c r="C25" s="46" t="s">
        <v>119</v>
      </c>
      <c r="D25" s="43" t="s">
        <v>124</v>
      </c>
      <c r="E25" s="43" t="s">
        <v>138</v>
      </c>
      <c r="F25" s="43" t="s">
        <v>160</v>
      </c>
    </row>
    <row r="26" spans="1:6" s="14" customFormat="1" ht="33.75" x14ac:dyDescent="0.2">
      <c r="A26" s="44" t="s">
        <v>147</v>
      </c>
      <c r="B26" s="240">
        <v>-477</v>
      </c>
      <c r="C26" s="241">
        <v>-1235</v>
      </c>
      <c r="D26" s="240">
        <v>-1333</v>
      </c>
      <c r="E26" s="240">
        <v>-1264</v>
      </c>
      <c r="F26" s="240">
        <v>-1143</v>
      </c>
    </row>
    <row r="27" spans="1:6" ht="56.25" x14ac:dyDescent="0.2">
      <c r="A27" s="242" t="s">
        <v>172</v>
      </c>
      <c r="B27" s="239">
        <v>427</v>
      </c>
      <c r="C27" s="243">
        <v>686</v>
      </c>
      <c r="D27" s="239">
        <v>784</v>
      </c>
      <c r="E27" s="239">
        <v>715</v>
      </c>
      <c r="F27" s="239">
        <v>594</v>
      </c>
    </row>
    <row r="28" spans="1:6" ht="22.5" x14ac:dyDescent="0.2">
      <c r="A28" s="242" t="s">
        <v>173</v>
      </c>
      <c r="B28" s="239">
        <v>549</v>
      </c>
      <c r="C28" s="243">
        <v>549</v>
      </c>
      <c r="D28" s="239">
        <v>549</v>
      </c>
      <c r="E28" s="239">
        <v>549</v>
      </c>
      <c r="F28" s="239">
        <v>549</v>
      </c>
    </row>
    <row r="29" spans="1:6" ht="22.5" x14ac:dyDescent="0.2">
      <c r="A29" s="242" t="s">
        <v>174</v>
      </c>
      <c r="B29" s="239">
        <v>480</v>
      </c>
      <c r="C29" s="243">
        <v>514</v>
      </c>
      <c r="D29" s="239">
        <v>549</v>
      </c>
      <c r="E29" s="239">
        <v>585</v>
      </c>
      <c r="F29" s="239">
        <v>624</v>
      </c>
    </row>
    <row r="30" spans="1:6" s="14" customFormat="1" x14ac:dyDescent="0.2">
      <c r="A30" s="45" t="s">
        <v>148</v>
      </c>
      <c r="B30" s="67">
        <f>B26+B27+B28-B29</f>
        <v>19</v>
      </c>
      <c r="C30" s="68">
        <f>C26+C27+C28-C29</f>
        <v>-514</v>
      </c>
      <c r="D30" s="67">
        <f t="shared" ref="D30:F30" si="2">D26+D27+D28-D29</f>
        <v>-549</v>
      </c>
      <c r="E30" s="67">
        <f t="shared" si="2"/>
        <v>-585</v>
      </c>
      <c r="F30" s="67">
        <f t="shared" si="2"/>
        <v>-624</v>
      </c>
    </row>
    <row r="31" spans="1:6" x14ac:dyDescent="0.2">
      <c r="A31" s="98"/>
      <c r="B31" s="99"/>
      <c r="C31" s="99"/>
      <c r="D31" s="99"/>
      <c r="E31" s="99"/>
      <c r="F31" s="99"/>
    </row>
    <row r="32" spans="1:6" ht="22.5" x14ac:dyDescent="0.25">
      <c r="A32" s="244" t="s">
        <v>80</v>
      </c>
      <c r="B32" s="244"/>
      <c r="C32" s="244"/>
      <c r="D32" s="244"/>
      <c r="E32" s="244"/>
      <c r="F32" s="244"/>
    </row>
    <row r="33" spans="1:6" ht="180" x14ac:dyDescent="0.25">
      <c r="A33" s="120" t="s">
        <v>195</v>
      </c>
      <c r="B33" s="120"/>
      <c r="C33" s="120"/>
      <c r="D33" s="120"/>
      <c r="E33" s="120"/>
      <c r="F33" s="120"/>
    </row>
    <row r="34" spans="1:6" s="14" customFormat="1" x14ac:dyDescent="0.25">
      <c r="A34" s="13"/>
      <c r="B34" s="13"/>
      <c r="C34" s="13"/>
      <c r="D34" s="13"/>
      <c r="E34" s="13"/>
      <c r="F34" s="13"/>
    </row>
    <row r="35" spans="1:6" s="97" customFormat="1" x14ac:dyDescent="0.25">
      <c r="A35" s="55"/>
      <c r="B35" s="55"/>
      <c r="C35" s="55"/>
      <c r="D35" s="55"/>
      <c r="E35" s="55"/>
      <c r="F35" s="55"/>
    </row>
    <row r="36" spans="1:6" s="97" customFormat="1" x14ac:dyDescent="0.25">
      <c r="A36" s="55"/>
      <c r="B36" s="55"/>
      <c r="C36" s="55"/>
      <c r="D36" s="55"/>
      <c r="E36" s="55"/>
      <c r="F36" s="55"/>
    </row>
    <row r="37" spans="1:6" ht="189.75" customHeight="1" x14ac:dyDescent="0.25">
      <c r="A37" s="54"/>
      <c r="B37" s="54"/>
      <c r="C37" s="54"/>
      <c r="D37" s="54"/>
      <c r="E37" s="54"/>
      <c r="F37" s="54"/>
    </row>
    <row r="38" spans="1:6" ht="12" customHeight="1" x14ac:dyDescent="0.2">
      <c r="A38" s="15"/>
      <c r="B38" s="16"/>
      <c r="C38" s="17"/>
      <c r="D38" s="16"/>
      <c r="E38" s="16"/>
      <c r="F38" s="16"/>
    </row>
    <row r="39" spans="1:6" ht="12" customHeight="1" x14ac:dyDescent="0.25"/>
    <row r="40" spans="1:6" ht="12" customHeight="1" x14ac:dyDescent="0.25"/>
    <row r="41" spans="1:6" ht="9.75" customHeight="1" x14ac:dyDescent="0.25"/>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83"/>
  <sheetViews>
    <sheetView showGridLines="0" zoomScale="160" zoomScaleNormal="160" zoomScaleSheetLayoutView="100" zoomScalePageLayoutView="160" workbookViewId="0"/>
  </sheetViews>
  <sheetFormatPr defaultColWidth="8" defaultRowHeight="11.25" customHeight="1" x14ac:dyDescent="0.25"/>
  <cols>
    <col min="1" max="1" width="28.140625" style="122" customWidth="1"/>
    <col min="2" max="6" width="8.140625" style="122" customWidth="1"/>
    <col min="7" max="16384" width="8" style="37"/>
  </cols>
  <sheetData>
    <row r="1" spans="1:6" ht="22.5" x14ac:dyDescent="0.2">
      <c r="A1" s="245" t="s">
        <v>82</v>
      </c>
    </row>
    <row r="2" spans="1:6" s="18" customFormat="1" ht="45" x14ac:dyDescent="0.2">
      <c r="A2" s="123"/>
      <c r="B2" s="88" t="s">
        <v>156</v>
      </c>
      <c r="C2" s="89" t="s">
        <v>157</v>
      </c>
      <c r="D2" s="88" t="s">
        <v>123</v>
      </c>
      <c r="E2" s="88" t="s">
        <v>134</v>
      </c>
      <c r="F2" s="88" t="s">
        <v>158</v>
      </c>
    </row>
    <row r="3" spans="1:6" x14ac:dyDescent="0.25">
      <c r="A3" s="124" t="s">
        <v>10</v>
      </c>
      <c r="B3" s="125"/>
      <c r="C3" s="126"/>
      <c r="D3" s="125"/>
      <c r="E3" s="125"/>
      <c r="F3" s="125"/>
    </row>
    <row r="4" spans="1:6" x14ac:dyDescent="0.25">
      <c r="A4" s="124" t="s">
        <v>11</v>
      </c>
      <c r="B4" s="125"/>
      <c r="C4" s="126"/>
      <c r="D4" s="125"/>
      <c r="E4" s="125"/>
      <c r="F4" s="125"/>
    </row>
    <row r="5" spans="1:6" x14ac:dyDescent="0.25">
      <c r="A5" s="127" t="s">
        <v>60</v>
      </c>
      <c r="B5" s="125">
        <v>7334</v>
      </c>
      <c r="C5" s="126">
        <v>7405</v>
      </c>
      <c r="D5" s="125">
        <v>7356</v>
      </c>
      <c r="E5" s="125">
        <v>7357</v>
      </c>
      <c r="F5" s="125">
        <v>7375</v>
      </c>
    </row>
    <row r="6" spans="1:6" x14ac:dyDescent="0.25">
      <c r="A6" s="128" t="s">
        <v>47</v>
      </c>
      <c r="B6" s="125">
        <v>4782</v>
      </c>
      <c r="C6" s="126">
        <v>4929</v>
      </c>
      <c r="D6" s="125">
        <v>4932</v>
      </c>
      <c r="E6" s="125">
        <v>4881</v>
      </c>
      <c r="F6" s="125">
        <v>4787</v>
      </c>
    </row>
    <row r="7" spans="1:6" x14ac:dyDescent="0.25">
      <c r="A7" s="127" t="s">
        <v>61</v>
      </c>
      <c r="B7" s="125">
        <v>75</v>
      </c>
      <c r="C7" s="126">
        <v>194</v>
      </c>
      <c r="D7" s="125">
        <v>207</v>
      </c>
      <c r="E7" s="125">
        <v>227</v>
      </c>
      <c r="F7" s="125">
        <v>248</v>
      </c>
    </row>
    <row r="8" spans="1:6" s="38" customFormat="1" ht="10.5" x14ac:dyDescent="0.25">
      <c r="A8" s="129" t="s">
        <v>12</v>
      </c>
      <c r="B8" s="130">
        <f>SUM(B4:B7)</f>
        <v>12191</v>
      </c>
      <c r="C8" s="131">
        <f>SUM(C4:C7)</f>
        <v>12528</v>
      </c>
      <c r="D8" s="130">
        <f>SUM(D4:D7)</f>
        <v>12495</v>
      </c>
      <c r="E8" s="130">
        <f>SUM(E4:E7)</f>
        <v>12465</v>
      </c>
      <c r="F8" s="130">
        <f>SUM(F4:F7)</f>
        <v>12410</v>
      </c>
    </row>
    <row r="9" spans="1:6" x14ac:dyDescent="0.25">
      <c r="A9" s="124" t="s">
        <v>13</v>
      </c>
      <c r="B9" s="125"/>
      <c r="C9" s="126"/>
      <c r="D9" s="125"/>
      <c r="E9" s="125"/>
      <c r="F9" s="125"/>
    </row>
    <row r="10" spans="1:6" x14ac:dyDescent="0.25">
      <c r="A10" s="127" t="s">
        <v>54</v>
      </c>
      <c r="B10" s="125">
        <v>5896</v>
      </c>
      <c r="C10" s="126">
        <v>5184</v>
      </c>
      <c r="D10" s="125">
        <v>4280</v>
      </c>
      <c r="E10" s="125">
        <f>3437-200</f>
        <v>3237</v>
      </c>
      <c r="F10" s="125">
        <f>2626-430</f>
        <v>2196</v>
      </c>
    </row>
    <row r="11" spans="1:6" x14ac:dyDescent="0.2">
      <c r="A11" s="127" t="s">
        <v>14</v>
      </c>
      <c r="B11" s="132" t="s">
        <v>171</v>
      </c>
      <c r="C11" s="126">
        <v>372</v>
      </c>
      <c r="D11" s="125">
        <v>84</v>
      </c>
      <c r="E11" s="132">
        <v>0</v>
      </c>
      <c r="F11" s="132">
        <v>0</v>
      </c>
    </row>
    <row r="12" spans="1:6" x14ac:dyDescent="0.25">
      <c r="A12" s="127" t="s">
        <v>62</v>
      </c>
      <c r="B12" s="125">
        <v>280</v>
      </c>
      <c r="C12" s="126">
        <v>384</v>
      </c>
      <c r="D12" s="125">
        <v>389</v>
      </c>
      <c r="E12" s="125">
        <v>401</v>
      </c>
      <c r="F12" s="125">
        <v>411</v>
      </c>
    </row>
    <row r="13" spans="1:6" s="38" customFormat="1" ht="10.5" x14ac:dyDescent="0.25">
      <c r="A13" s="133" t="s">
        <v>15</v>
      </c>
      <c r="B13" s="130">
        <f>SUM(B10:B12)</f>
        <v>6176</v>
      </c>
      <c r="C13" s="131">
        <f>SUM(C10:C12)</f>
        <v>5940</v>
      </c>
      <c r="D13" s="130">
        <f>SUM(D10:D12)</f>
        <v>4753</v>
      </c>
      <c r="E13" s="130">
        <f>SUM(E10:E12)</f>
        <v>3638</v>
      </c>
      <c r="F13" s="130">
        <f>SUM(F10:F12)</f>
        <v>2607</v>
      </c>
    </row>
    <row r="14" spans="1:6" s="36" customFormat="1" x14ac:dyDescent="0.25">
      <c r="A14" s="134" t="s">
        <v>16</v>
      </c>
      <c r="B14" s="135">
        <f>B13+B8</f>
        <v>18367</v>
      </c>
      <c r="C14" s="136">
        <f>C13+C8</f>
        <v>18468</v>
      </c>
      <c r="D14" s="135">
        <f>D13+D8</f>
        <v>17248</v>
      </c>
      <c r="E14" s="135">
        <f>E13+E8</f>
        <v>16103</v>
      </c>
      <c r="F14" s="135">
        <f>F13+F8</f>
        <v>15017</v>
      </c>
    </row>
    <row r="15" spans="1:6" x14ac:dyDescent="0.25">
      <c r="A15" s="137" t="s">
        <v>17</v>
      </c>
      <c r="B15" s="125"/>
      <c r="C15" s="126"/>
      <c r="D15" s="125"/>
      <c r="E15" s="125"/>
      <c r="F15" s="125"/>
    </row>
    <row r="16" spans="1:6" x14ac:dyDescent="0.25">
      <c r="A16" s="124" t="s">
        <v>21</v>
      </c>
      <c r="B16" s="125"/>
      <c r="C16" s="126"/>
      <c r="D16" s="125"/>
      <c r="E16" s="125"/>
      <c r="F16" s="125"/>
    </row>
    <row r="17" spans="1:7" x14ac:dyDescent="0.25">
      <c r="A17" s="138" t="s">
        <v>9</v>
      </c>
      <c r="B17" s="125">
        <v>578</v>
      </c>
      <c r="C17" s="126">
        <v>687</v>
      </c>
      <c r="D17" s="125">
        <v>696</v>
      </c>
      <c r="E17" s="125">
        <v>706</v>
      </c>
      <c r="F17" s="125">
        <v>716</v>
      </c>
    </row>
    <row r="18" spans="1:7" x14ac:dyDescent="0.25">
      <c r="A18" s="138" t="s">
        <v>63</v>
      </c>
      <c r="B18" s="125">
        <v>10970</v>
      </c>
      <c r="C18" s="126">
        <v>12296</v>
      </c>
      <c r="D18" s="125">
        <v>12528</v>
      </c>
      <c r="E18" s="125">
        <v>12792</v>
      </c>
      <c r="F18" s="125">
        <v>13022</v>
      </c>
    </row>
    <row r="19" spans="1:7" s="38" customFormat="1" ht="10.5" x14ac:dyDescent="0.25">
      <c r="A19" s="139" t="s">
        <v>22</v>
      </c>
      <c r="B19" s="130">
        <f>SUM(B17:B18)</f>
        <v>11548</v>
      </c>
      <c r="C19" s="131">
        <f>SUM(C17:C18)</f>
        <v>12983</v>
      </c>
      <c r="D19" s="130">
        <f>SUM(D17:D18)</f>
        <v>13224</v>
      </c>
      <c r="E19" s="130">
        <f>SUM(E17:E18)</f>
        <v>13498</v>
      </c>
      <c r="F19" s="130">
        <f>SUM(F17:F18)</f>
        <v>13738</v>
      </c>
    </row>
    <row r="20" spans="1:7" x14ac:dyDescent="0.25">
      <c r="A20" s="137" t="s">
        <v>126</v>
      </c>
      <c r="B20" s="125"/>
      <c r="C20" s="126"/>
      <c r="D20" s="125"/>
      <c r="E20" s="125"/>
      <c r="F20" s="125"/>
    </row>
    <row r="21" spans="1:7" x14ac:dyDescent="0.25">
      <c r="A21" s="138" t="s">
        <v>127</v>
      </c>
      <c r="B21" s="125">
        <v>3499</v>
      </c>
      <c r="C21" s="126">
        <v>2985</v>
      </c>
      <c r="D21" s="125">
        <v>2436</v>
      </c>
      <c r="E21" s="125">
        <v>1851</v>
      </c>
      <c r="F21" s="125">
        <v>1227</v>
      </c>
    </row>
    <row r="22" spans="1:7" s="38" customFormat="1" ht="10.5" x14ac:dyDescent="0.25">
      <c r="A22" s="140" t="s">
        <v>135</v>
      </c>
      <c r="B22" s="130">
        <f>B21</f>
        <v>3499</v>
      </c>
      <c r="C22" s="131">
        <f>C21</f>
        <v>2985</v>
      </c>
      <c r="D22" s="130">
        <f>D21</f>
        <v>2436</v>
      </c>
      <c r="E22" s="130">
        <f>E21</f>
        <v>1851</v>
      </c>
      <c r="F22" s="130">
        <f>F21</f>
        <v>1227</v>
      </c>
    </row>
    <row r="23" spans="1:7" x14ac:dyDescent="0.25">
      <c r="A23" s="137" t="s">
        <v>18</v>
      </c>
      <c r="B23" s="125"/>
      <c r="C23" s="126"/>
      <c r="D23" s="125"/>
      <c r="E23" s="125"/>
      <c r="F23" s="125"/>
    </row>
    <row r="24" spans="1:7" x14ac:dyDescent="0.25">
      <c r="A24" s="138" t="s">
        <v>51</v>
      </c>
      <c r="B24" s="125">
        <v>2040</v>
      </c>
      <c r="C24" s="126">
        <v>2262</v>
      </c>
      <c r="D24" s="125">
        <v>2485</v>
      </c>
      <c r="E24" s="125">
        <v>2715</v>
      </c>
      <c r="F24" s="125">
        <v>2953</v>
      </c>
    </row>
    <row r="25" spans="1:7" x14ac:dyDescent="0.25">
      <c r="A25" s="138" t="s">
        <v>128</v>
      </c>
      <c r="B25" s="125">
        <v>421</v>
      </c>
      <c r="C25" s="126">
        <v>421</v>
      </c>
      <c r="D25" s="125">
        <v>421</v>
      </c>
      <c r="E25" s="125">
        <v>421</v>
      </c>
      <c r="F25" s="125">
        <v>421</v>
      </c>
    </row>
    <row r="26" spans="1:7" s="38" customFormat="1" ht="10.5" x14ac:dyDescent="0.25">
      <c r="A26" s="139" t="s">
        <v>20</v>
      </c>
      <c r="B26" s="130">
        <f>B24+B25</f>
        <v>2461</v>
      </c>
      <c r="C26" s="131">
        <f>C24+C25</f>
        <v>2683</v>
      </c>
      <c r="D26" s="130">
        <f t="shared" ref="D26:F26" si="0">D24+D25</f>
        <v>2906</v>
      </c>
      <c r="E26" s="130">
        <f t="shared" si="0"/>
        <v>3136</v>
      </c>
      <c r="F26" s="130">
        <f t="shared" si="0"/>
        <v>3374</v>
      </c>
    </row>
    <row r="27" spans="1:7" s="36" customFormat="1" x14ac:dyDescent="0.25">
      <c r="A27" s="137" t="s">
        <v>23</v>
      </c>
      <c r="B27" s="141">
        <f>B19+B22+B26</f>
        <v>17508</v>
      </c>
      <c r="C27" s="142">
        <f>C19+C22+C26</f>
        <v>18651</v>
      </c>
      <c r="D27" s="141">
        <f t="shared" ref="D27:F27" si="1">D19+D22+D26</f>
        <v>18566</v>
      </c>
      <c r="E27" s="141">
        <f t="shared" si="1"/>
        <v>18485</v>
      </c>
      <c r="F27" s="141">
        <f t="shared" si="1"/>
        <v>18339</v>
      </c>
    </row>
    <row r="28" spans="1:7" s="36" customFormat="1" x14ac:dyDescent="0.25">
      <c r="A28" s="143" t="s">
        <v>24</v>
      </c>
      <c r="B28" s="144">
        <f>B14-B27</f>
        <v>859</v>
      </c>
      <c r="C28" s="145">
        <f>C14-C27</f>
        <v>-183</v>
      </c>
      <c r="D28" s="144">
        <f>D14-D27</f>
        <v>-1318</v>
      </c>
      <c r="E28" s="144">
        <f>E14-E27</f>
        <v>-2382</v>
      </c>
      <c r="F28" s="144">
        <f>F14-F27</f>
        <v>-3322</v>
      </c>
    </row>
    <row r="29" spans="1:7" ht="11.25" customHeight="1" x14ac:dyDescent="0.25">
      <c r="A29" s="146"/>
      <c r="B29" s="147"/>
      <c r="C29" s="148"/>
      <c r="D29" s="147"/>
      <c r="E29" s="147"/>
      <c r="F29" s="147"/>
    </row>
    <row r="30" spans="1:7" x14ac:dyDescent="0.25">
      <c r="A30" s="50" t="s">
        <v>150</v>
      </c>
      <c r="B30" s="95"/>
      <c r="C30" s="96"/>
      <c r="D30" s="95"/>
      <c r="E30" s="95"/>
      <c r="F30" s="95"/>
      <c r="G30" s="30"/>
    </row>
    <row r="31" spans="1:7" x14ac:dyDescent="0.25">
      <c r="A31" s="50" t="s">
        <v>27</v>
      </c>
      <c r="B31" s="95"/>
      <c r="C31" s="96"/>
      <c r="D31" s="95"/>
      <c r="E31" s="95"/>
      <c r="F31" s="95"/>
      <c r="G31" s="30"/>
    </row>
    <row r="32" spans="1:7" x14ac:dyDescent="0.25">
      <c r="A32" s="149" t="s">
        <v>28</v>
      </c>
      <c r="B32" s="95">
        <v>4932</v>
      </c>
      <c r="C32" s="96">
        <v>5125</v>
      </c>
      <c r="D32" s="95">
        <v>5323</v>
      </c>
      <c r="E32" s="95">
        <v>5523</v>
      </c>
      <c r="F32" s="95">
        <v>5726</v>
      </c>
      <c r="G32" s="30"/>
    </row>
    <row r="33" spans="1:7" x14ac:dyDescent="0.25">
      <c r="A33" s="149" t="s">
        <v>29</v>
      </c>
      <c r="B33" s="95">
        <v>255</v>
      </c>
      <c r="C33" s="96">
        <v>255</v>
      </c>
      <c r="D33" s="95">
        <v>255</v>
      </c>
      <c r="E33" s="95">
        <v>255</v>
      </c>
      <c r="F33" s="95">
        <v>255</v>
      </c>
      <c r="G33" s="30"/>
    </row>
    <row r="34" spans="1:7" x14ac:dyDescent="0.25">
      <c r="A34" s="150" t="s">
        <v>175</v>
      </c>
      <c r="B34" s="95">
        <v>-4328</v>
      </c>
      <c r="C34" s="96">
        <v>-5563</v>
      </c>
      <c r="D34" s="95">
        <v>-6896</v>
      </c>
      <c r="E34" s="95">
        <v>-8160</v>
      </c>
      <c r="F34" s="95">
        <v>-9303</v>
      </c>
      <c r="G34" s="30"/>
    </row>
    <row r="35" spans="1:7" x14ac:dyDescent="0.25">
      <c r="A35" s="151" t="s">
        <v>30</v>
      </c>
      <c r="B35" s="152">
        <f>SUM(B32:B34)</f>
        <v>859</v>
      </c>
      <c r="C35" s="153">
        <f>SUM(C32:C34)</f>
        <v>-183</v>
      </c>
      <c r="D35" s="152">
        <f>SUM(D32:D34)</f>
        <v>-1318</v>
      </c>
      <c r="E35" s="152">
        <f>SUM(E32:E34)</f>
        <v>-2382</v>
      </c>
      <c r="F35" s="152">
        <f>SUM(F32:F34)</f>
        <v>-3322</v>
      </c>
      <c r="G35" s="32"/>
    </row>
    <row r="36" spans="1:7" x14ac:dyDescent="0.25">
      <c r="A36" s="154" t="s">
        <v>89</v>
      </c>
      <c r="B36" s="155">
        <f>B35</f>
        <v>859</v>
      </c>
      <c r="C36" s="156">
        <f>C35</f>
        <v>-183</v>
      </c>
      <c r="D36" s="155">
        <f>D35</f>
        <v>-1318</v>
      </c>
      <c r="E36" s="155">
        <f>E35</f>
        <v>-2382</v>
      </c>
      <c r="F36" s="155">
        <f>F35</f>
        <v>-3322</v>
      </c>
      <c r="G36" s="34"/>
    </row>
    <row r="37" spans="1:7" ht="22.5" x14ac:dyDescent="0.2">
      <c r="A37" s="157" t="s">
        <v>79</v>
      </c>
      <c r="B37" s="157"/>
      <c r="C37" s="157"/>
      <c r="D37" s="158"/>
      <c r="E37" s="158"/>
      <c r="F37" s="158"/>
      <c r="G37" s="30"/>
    </row>
    <row r="38" spans="1:7" ht="22.5" x14ac:dyDescent="0.25">
      <c r="A38" s="158" t="s">
        <v>149</v>
      </c>
      <c r="B38" s="158"/>
      <c r="C38" s="158"/>
      <c r="D38" s="158"/>
      <c r="E38" s="158"/>
      <c r="F38" s="158"/>
      <c r="G38" s="30"/>
    </row>
    <row r="39" spans="1:7" ht="11.25" customHeight="1" x14ac:dyDescent="0.25">
      <c r="D39" s="158"/>
      <c r="E39" s="158"/>
      <c r="F39" s="158"/>
      <c r="G39" s="30"/>
    </row>
    <row r="40" spans="1:7" ht="11.25" customHeight="1" x14ac:dyDescent="0.25">
      <c r="A40" s="158"/>
      <c r="B40" s="158"/>
      <c r="C40" s="158"/>
      <c r="D40" s="158"/>
      <c r="E40" s="158"/>
      <c r="F40" s="158"/>
      <c r="G40" s="30"/>
    </row>
    <row r="41" spans="1:7" ht="11.25" customHeight="1" x14ac:dyDescent="0.25">
      <c r="A41" s="158"/>
      <c r="B41" s="158"/>
      <c r="C41" s="158"/>
      <c r="D41" s="158"/>
      <c r="E41" s="158"/>
      <c r="F41" s="158"/>
      <c r="G41" s="30"/>
    </row>
    <row r="42" spans="1:7" ht="11.25" customHeight="1" x14ac:dyDescent="0.25">
      <c r="A42" s="146"/>
      <c r="B42" s="147"/>
      <c r="C42" s="159"/>
      <c r="D42" s="147"/>
      <c r="E42" s="147"/>
      <c r="F42" s="147"/>
    </row>
    <row r="43" spans="1:7" ht="11.25" customHeight="1" x14ac:dyDescent="0.25">
      <c r="A43" s="146"/>
      <c r="B43" s="147"/>
      <c r="C43" s="159"/>
      <c r="D43" s="147"/>
      <c r="E43" s="147"/>
      <c r="F43" s="147"/>
    </row>
    <row r="44" spans="1:7" ht="11.25" customHeight="1" x14ac:dyDescent="0.25">
      <c r="A44" s="146"/>
      <c r="B44" s="147"/>
      <c r="C44" s="159"/>
      <c r="D44" s="147"/>
      <c r="E44" s="147"/>
      <c r="F44" s="147"/>
    </row>
    <row r="45" spans="1:7" ht="11.25" customHeight="1" x14ac:dyDescent="0.25">
      <c r="A45" s="146"/>
      <c r="B45" s="147"/>
      <c r="C45" s="159"/>
      <c r="D45" s="147"/>
      <c r="E45" s="147"/>
      <c r="F45" s="147"/>
    </row>
    <row r="46" spans="1:7" ht="11.25" customHeight="1" x14ac:dyDescent="0.25">
      <c r="A46" s="146"/>
      <c r="B46" s="147"/>
      <c r="C46" s="159"/>
      <c r="D46" s="147"/>
      <c r="E46" s="147"/>
      <c r="F46" s="147"/>
    </row>
    <row r="47" spans="1:7" ht="11.25" customHeight="1" x14ac:dyDescent="0.25">
      <c r="A47" s="146"/>
      <c r="B47" s="147"/>
      <c r="C47" s="159"/>
      <c r="D47" s="147"/>
      <c r="E47" s="147"/>
      <c r="F47" s="147"/>
    </row>
    <row r="48" spans="1:7" ht="11.25" customHeight="1" x14ac:dyDescent="0.25">
      <c r="A48" s="146"/>
      <c r="B48" s="147"/>
      <c r="C48" s="159"/>
      <c r="D48" s="147"/>
      <c r="E48" s="147"/>
      <c r="F48" s="147"/>
    </row>
    <row r="49" spans="1:6" ht="11.25" customHeight="1" x14ac:dyDescent="0.25">
      <c r="A49" s="146"/>
      <c r="B49" s="147"/>
      <c r="C49" s="159"/>
      <c r="D49" s="147"/>
      <c r="E49" s="147"/>
      <c r="F49" s="147"/>
    </row>
    <row r="50" spans="1:6" ht="11.25" customHeight="1" x14ac:dyDescent="0.25">
      <c r="A50" s="146"/>
      <c r="B50" s="147"/>
      <c r="C50" s="159"/>
      <c r="D50" s="147"/>
      <c r="E50" s="147"/>
      <c r="F50" s="147"/>
    </row>
    <row r="51" spans="1:6" ht="11.25" customHeight="1" x14ac:dyDescent="0.25">
      <c r="A51" s="146"/>
      <c r="B51" s="147"/>
      <c r="C51" s="159"/>
      <c r="D51" s="147"/>
      <c r="E51" s="147"/>
      <c r="F51" s="147"/>
    </row>
    <row r="52" spans="1:6" ht="11.25" customHeight="1" x14ac:dyDescent="0.25">
      <c r="A52" s="146"/>
      <c r="B52" s="147"/>
      <c r="C52" s="159"/>
      <c r="D52" s="147"/>
      <c r="E52" s="147"/>
      <c r="F52" s="147"/>
    </row>
    <row r="53" spans="1:6" ht="11.25" customHeight="1" x14ac:dyDescent="0.25">
      <c r="A53" s="146"/>
      <c r="B53" s="147"/>
      <c r="C53" s="159"/>
      <c r="D53" s="147"/>
      <c r="E53" s="147"/>
      <c r="F53" s="147"/>
    </row>
    <row r="54" spans="1:6" ht="11.25" customHeight="1" x14ac:dyDescent="0.25">
      <c r="A54" s="146"/>
      <c r="B54" s="147"/>
      <c r="C54" s="159"/>
      <c r="D54" s="147"/>
      <c r="E54" s="147"/>
      <c r="F54" s="147"/>
    </row>
    <row r="55" spans="1:6" ht="11.25" customHeight="1" x14ac:dyDescent="0.25">
      <c r="A55" s="146"/>
      <c r="B55" s="147"/>
      <c r="C55" s="159"/>
      <c r="D55" s="147"/>
      <c r="E55" s="147"/>
      <c r="F55" s="147"/>
    </row>
    <row r="56" spans="1:6" ht="11.25" customHeight="1" x14ac:dyDescent="0.25">
      <c r="A56" s="146"/>
      <c r="B56" s="147"/>
      <c r="C56" s="159"/>
      <c r="D56" s="147"/>
      <c r="E56" s="147"/>
      <c r="F56" s="147"/>
    </row>
    <row r="57" spans="1:6" ht="11.25" customHeight="1" x14ac:dyDescent="0.25">
      <c r="A57" s="146"/>
      <c r="B57" s="147"/>
      <c r="C57" s="159"/>
      <c r="D57" s="147"/>
      <c r="E57" s="147"/>
      <c r="F57" s="147"/>
    </row>
    <row r="58" spans="1:6" ht="11.25" customHeight="1" x14ac:dyDescent="0.25">
      <c r="A58" s="146"/>
      <c r="B58" s="147"/>
      <c r="C58" s="159"/>
      <c r="D58" s="147"/>
      <c r="E58" s="147"/>
      <c r="F58" s="147"/>
    </row>
    <row r="59" spans="1:6" ht="11.25" customHeight="1" x14ac:dyDescent="0.25">
      <c r="A59" s="146"/>
      <c r="B59" s="147"/>
      <c r="C59" s="159"/>
      <c r="D59" s="147"/>
      <c r="E59" s="147"/>
      <c r="F59" s="147"/>
    </row>
    <row r="60" spans="1:6" ht="11.25" customHeight="1" x14ac:dyDescent="0.25">
      <c r="A60" s="146"/>
      <c r="B60" s="147"/>
      <c r="C60" s="159"/>
      <c r="D60" s="147"/>
      <c r="E60" s="147"/>
      <c r="F60" s="147"/>
    </row>
    <row r="61" spans="1:6" ht="11.25" customHeight="1" x14ac:dyDescent="0.25">
      <c r="A61" s="146"/>
      <c r="B61" s="147"/>
      <c r="C61" s="159"/>
      <c r="D61" s="147"/>
      <c r="E61" s="147"/>
      <c r="F61" s="147"/>
    </row>
    <row r="62" spans="1:6" ht="11.25" customHeight="1" x14ac:dyDescent="0.25">
      <c r="A62" s="146"/>
      <c r="B62" s="147"/>
      <c r="C62" s="159"/>
      <c r="D62" s="147"/>
      <c r="E62" s="147"/>
      <c r="F62" s="147"/>
    </row>
    <row r="63" spans="1:6" ht="11.25" customHeight="1" x14ac:dyDescent="0.25">
      <c r="A63" s="146"/>
      <c r="B63" s="147"/>
      <c r="C63" s="159"/>
      <c r="D63" s="147"/>
      <c r="E63" s="147"/>
      <c r="F63" s="147"/>
    </row>
    <row r="64" spans="1:6" ht="11.25" customHeight="1" x14ac:dyDescent="0.25">
      <c r="A64" s="146"/>
      <c r="B64" s="147"/>
      <c r="C64" s="159"/>
      <c r="D64" s="147"/>
      <c r="E64" s="147"/>
      <c r="F64" s="147"/>
    </row>
    <row r="65" spans="1:6" ht="11.25" customHeight="1" x14ac:dyDescent="0.25">
      <c r="A65" s="146"/>
      <c r="B65" s="147"/>
      <c r="C65" s="159"/>
      <c r="D65" s="147"/>
      <c r="E65" s="147"/>
      <c r="F65" s="147"/>
    </row>
    <row r="66" spans="1:6" ht="11.25" customHeight="1" x14ac:dyDescent="0.25">
      <c r="A66" s="146"/>
      <c r="B66" s="147"/>
      <c r="C66" s="159"/>
      <c r="D66" s="147"/>
      <c r="E66" s="147"/>
      <c r="F66" s="147"/>
    </row>
    <row r="67" spans="1:6" ht="11.25" customHeight="1" x14ac:dyDescent="0.25">
      <c r="A67" s="146"/>
      <c r="B67" s="147"/>
      <c r="C67" s="159"/>
      <c r="D67" s="147"/>
      <c r="E67" s="147"/>
      <c r="F67" s="147"/>
    </row>
    <row r="68" spans="1:6" ht="11.25" customHeight="1" x14ac:dyDescent="0.25">
      <c r="A68" s="146"/>
      <c r="B68" s="147"/>
      <c r="C68" s="159"/>
      <c r="D68" s="147"/>
      <c r="E68" s="147"/>
      <c r="F68" s="147"/>
    </row>
    <row r="69" spans="1:6" ht="11.25" customHeight="1" x14ac:dyDescent="0.25">
      <c r="A69" s="146"/>
      <c r="B69" s="147"/>
      <c r="C69" s="159"/>
      <c r="D69" s="147"/>
      <c r="E69" s="147"/>
      <c r="F69" s="147"/>
    </row>
    <row r="70" spans="1:6" ht="11.25" customHeight="1" x14ac:dyDescent="0.25">
      <c r="A70" s="146"/>
      <c r="B70" s="147"/>
      <c r="C70" s="159"/>
      <c r="D70" s="147"/>
      <c r="E70" s="147"/>
      <c r="F70" s="147"/>
    </row>
    <row r="71" spans="1:6" ht="11.25" customHeight="1" x14ac:dyDescent="0.25">
      <c r="A71" s="146"/>
      <c r="B71" s="147"/>
      <c r="C71" s="159"/>
      <c r="D71" s="147"/>
      <c r="E71" s="147"/>
      <c r="F71" s="147"/>
    </row>
    <row r="72" spans="1:6" ht="11.25" customHeight="1" x14ac:dyDescent="0.25">
      <c r="A72" s="146"/>
      <c r="B72" s="147"/>
      <c r="C72" s="159"/>
      <c r="D72" s="147"/>
      <c r="E72" s="147"/>
      <c r="F72" s="147"/>
    </row>
    <row r="73" spans="1:6" ht="11.25" customHeight="1" x14ac:dyDescent="0.25">
      <c r="A73" s="146"/>
      <c r="B73" s="147"/>
      <c r="C73" s="159"/>
      <c r="D73" s="147"/>
      <c r="E73" s="147"/>
      <c r="F73" s="147"/>
    </row>
    <row r="74" spans="1:6" ht="11.25" customHeight="1" x14ac:dyDescent="0.25">
      <c r="A74" s="146"/>
      <c r="B74" s="147"/>
      <c r="C74" s="159"/>
      <c r="D74" s="147"/>
      <c r="E74" s="147"/>
      <c r="F74" s="147"/>
    </row>
    <row r="75" spans="1:6" ht="11.25" customHeight="1" x14ac:dyDescent="0.25">
      <c r="A75" s="146"/>
      <c r="B75" s="147"/>
      <c r="C75" s="159"/>
      <c r="D75" s="147"/>
      <c r="E75" s="147"/>
      <c r="F75" s="147"/>
    </row>
    <row r="76" spans="1:6" ht="11.25" customHeight="1" x14ac:dyDescent="0.25">
      <c r="A76" s="146"/>
      <c r="B76" s="147"/>
      <c r="C76" s="159"/>
      <c r="D76" s="147"/>
      <c r="E76" s="147"/>
      <c r="F76" s="147"/>
    </row>
    <row r="77" spans="1:6" ht="11.25" customHeight="1" x14ac:dyDescent="0.25">
      <c r="A77" s="146"/>
      <c r="B77" s="147"/>
      <c r="C77" s="159"/>
      <c r="D77" s="147"/>
      <c r="E77" s="147"/>
      <c r="F77" s="147"/>
    </row>
    <row r="78" spans="1:6" ht="11.25" customHeight="1" x14ac:dyDescent="0.25">
      <c r="A78" s="146"/>
      <c r="B78" s="147"/>
      <c r="C78" s="159"/>
      <c r="D78" s="147"/>
      <c r="E78" s="147"/>
      <c r="F78" s="147"/>
    </row>
    <row r="79" spans="1:6" ht="11.25" customHeight="1" x14ac:dyDescent="0.25">
      <c r="A79" s="122" t="s">
        <v>25</v>
      </c>
    </row>
    <row r="80" spans="1:6" ht="11.25" customHeight="1" x14ac:dyDescent="0.25">
      <c r="A80" s="160" t="s">
        <v>26</v>
      </c>
    </row>
    <row r="82" spans="1:1" ht="11.25" customHeight="1" x14ac:dyDescent="0.25">
      <c r="A82" s="161" t="s">
        <v>56</v>
      </c>
    </row>
    <row r="83" spans="1:1" ht="11.25" customHeight="1" x14ac:dyDescent="0.2">
      <c r="A83" s="162" t="s">
        <v>57</v>
      </c>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E15"/>
  <sheetViews>
    <sheetView showGridLines="0" zoomScale="170" zoomScaleNormal="170" zoomScaleSheetLayoutView="100" zoomScalePageLayoutView="160" workbookViewId="0">
      <selection activeCell="A15" sqref="A15"/>
    </sheetView>
  </sheetViews>
  <sheetFormatPr defaultColWidth="8" defaultRowHeight="11.25" customHeight="1" x14ac:dyDescent="0.25"/>
  <cols>
    <col min="1" max="1" width="28.140625" style="13" customWidth="1"/>
    <col min="2" max="2" width="7.7109375" style="39" customWidth="1"/>
    <col min="3" max="3" width="8.7109375" style="39" customWidth="1"/>
    <col min="4" max="4" width="9.140625" style="39" customWidth="1"/>
    <col min="5" max="5" width="7.7109375" style="39" customWidth="1"/>
    <col min="6" max="16384" width="8" style="13"/>
  </cols>
  <sheetData>
    <row r="1" spans="1:5" ht="45" x14ac:dyDescent="0.25">
      <c r="A1" s="246" t="s">
        <v>205</v>
      </c>
      <c r="B1" s="246"/>
      <c r="C1" s="246"/>
      <c r="D1" s="246"/>
      <c r="E1" s="246"/>
    </row>
    <row r="2" spans="1:5" ht="11.25" customHeight="1" x14ac:dyDescent="0.25">
      <c r="A2" s="246"/>
      <c r="B2" s="247"/>
      <c r="C2" s="247"/>
      <c r="D2" s="247"/>
      <c r="E2" s="247"/>
    </row>
    <row r="3" spans="1:5" s="31" customFormat="1" ht="45" x14ac:dyDescent="0.25">
      <c r="A3" s="248"/>
      <c r="B3" s="69" t="s">
        <v>94</v>
      </c>
      <c r="C3" s="69" t="s">
        <v>95</v>
      </c>
      <c r="D3" s="69" t="s">
        <v>96</v>
      </c>
      <c r="E3" s="69" t="s">
        <v>97</v>
      </c>
    </row>
    <row r="4" spans="1:5" s="39" customFormat="1" x14ac:dyDescent="0.25">
      <c r="A4" s="102" t="s">
        <v>161</v>
      </c>
      <c r="B4" s="95"/>
      <c r="C4" s="95"/>
      <c r="D4" s="95"/>
      <c r="E4" s="95"/>
    </row>
    <row r="5" spans="1:5" ht="22.5" x14ac:dyDescent="0.25">
      <c r="A5" s="249" t="s">
        <v>98</v>
      </c>
      <c r="B5" s="95">
        <v>-4328</v>
      </c>
      <c r="C5" s="95">
        <v>255</v>
      </c>
      <c r="D5" s="95">
        <v>4932</v>
      </c>
      <c r="E5" s="95">
        <f>SUM(B5:D5)</f>
        <v>859</v>
      </c>
    </row>
    <row r="6" spans="1:5" s="33" customFormat="1" ht="10.5" x14ac:dyDescent="0.25">
      <c r="A6" s="40" t="s">
        <v>37</v>
      </c>
      <c r="B6" s="152">
        <f>SUM(B5:B5)</f>
        <v>-4328</v>
      </c>
      <c r="C6" s="152">
        <f>SUM(C5:C5)</f>
        <v>255</v>
      </c>
      <c r="D6" s="152">
        <f>SUM(D5:D5)</f>
        <v>4932</v>
      </c>
      <c r="E6" s="152">
        <f>SUM(B6:D6)</f>
        <v>859</v>
      </c>
    </row>
    <row r="7" spans="1:5" x14ac:dyDescent="0.25">
      <c r="A7" s="102" t="s">
        <v>50</v>
      </c>
      <c r="B7" s="95"/>
      <c r="C7" s="95"/>
      <c r="D7" s="95"/>
      <c r="E7" s="95"/>
    </row>
    <row r="8" spans="1:5" x14ac:dyDescent="0.25">
      <c r="A8" s="250" t="s">
        <v>77</v>
      </c>
      <c r="B8" s="95">
        <v>-1235</v>
      </c>
      <c r="C8" s="95">
        <v>0</v>
      </c>
      <c r="D8" s="95">
        <v>0</v>
      </c>
      <c r="E8" s="95">
        <f>SUM(B8:D8)</f>
        <v>-1235</v>
      </c>
    </row>
    <row r="9" spans="1:5" s="33" customFormat="1" ht="10.5" x14ac:dyDescent="0.25">
      <c r="A9" s="40" t="s">
        <v>8</v>
      </c>
      <c r="B9" s="251">
        <f>B8</f>
        <v>-1235</v>
      </c>
      <c r="C9" s="251">
        <f>C8</f>
        <v>0</v>
      </c>
      <c r="D9" s="251">
        <f>D8</f>
        <v>0</v>
      </c>
      <c r="E9" s="251">
        <f>SUM(B9:D9)</f>
        <v>-1235</v>
      </c>
    </row>
    <row r="10" spans="1:5" x14ac:dyDescent="0.25">
      <c r="A10" s="102" t="s">
        <v>38</v>
      </c>
      <c r="B10" s="95"/>
      <c r="C10" s="95"/>
      <c r="D10" s="95"/>
      <c r="E10" s="95"/>
    </row>
    <row r="11" spans="1:5" ht="11.25" customHeight="1" x14ac:dyDescent="0.25">
      <c r="A11" s="40" t="s">
        <v>53</v>
      </c>
      <c r="B11" s="95"/>
      <c r="C11" s="95"/>
      <c r="D11" s="95"/>
      <c r="E11" s="95"/>
    </row>
    <row r="12" spans="1:5" s="21" customFormat="1" ht="11.25" customHeight="1" x14ac:dyDescent="0.25">
      <c r="A12" s="252" t="s">
        <v>115</v>
      </c>
      <c r="B12" s="253">
        <v>0</v>
      </c>
      <c r="C12" s="253">
        <v>0</v>
      </c>
      <c r="D12" s="253">
        <v>193</v>
      </c>
      <c r="E12" s="253">
        <f t="shared" ref="E12:E13" si="0">SUM(B12:D12)</f>
        <v>193</v>
      </c>
    </row>
    <row r="13" spans="1:5" s="33" customFormat="1" ht="21" x14ac:dyDescent="0.15">
      <c r="A13" s="103" t="s">
        <v>99</v>
      </c>
      <c r="B13" s="254">
        <f>SUM(B11:B12)</f>
        <v>0</v>
      </c>
      <c r="C13" s="254">
        <f>SUM(C11:C12)</f>
        <v>0</v>
      </c>
      <c r="D13" s="254">
        <f>SUM(D11:D12)</f>
        <v>193</v>
      </c>
      <c r="E13" s="254">
        <f t="shared" si="0"/>
        <v>193</v>
      </c>
    </row>
    <row r="14" spans="1:5" s="14" customFormat="1" ht="22.5" x14ac:dyDescent="0.2">
      <c r="A14" s="49" t="s">
        <v>100</v>
      </c>
      <c r="B14" s="255">
        <f>B6+B9</f>
        <v>-5563</v>
      </c>
      <c r="C14" s="255">
        <f>C6+C9</f>
        <v>255</v>
      </c>
      <c r="D14" s="255">
        <f>D6+D9+D13</f>
        <v>5125</v>
      </c>
      <c r="E14" s="255">
        <f>SUM(B14:D14)</f>
        <v>-183</v>
      </c>
    </row>
    <row r="15" spans="1:5" ht="22.5" x14ac:dyDescent="0.25">
      <c r="A15" s="158" t="s">
        <v>79</v>
      </c>
      <c r="B15" s="30"/>
      <c r="C15" s="30"/>
      <c r="D15" s="30"/>
      <c r="E15" s="30"/>
    </row>
  </sheetData>
  <pageMargins left="0.70866141732283472" right="0.70866141732283472" top="0.74803149606299213" bottom="0.74803149606299213" header="0.31496062992125984" footer="0.31496062992125984"/>
  <pageSetup paperSize="9" scale="1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33"/>
  <sheetViews>
    <sheetView showGridLines="0" zoomScale="140" zoomScaleNormal="140" zoomScaleSheetLayoutView="100" zoomScalePageLayoutView="160" workbookViewId="0">
      <selection activeCell="B10" sqref="B10"/>
    </sheetView>
  </sheetViews>
  <sheetFormatPr defaultColWidth="8" defaultRowHeight="11.25" customHeight="1" x14ac:dyDescent="0.25"/>
  <cols>
    <col min="1" max="1" width="24.85546875" style="13" customWidth="1"/>
    <col min="2" max="6" width="8.42578125" style="13" customWidth="1"/>
    <col min="7" max="7" width="8.28515625" style="13" customWidth="1"/>
    <col min="8" max="16384" width="8" style="13"/>
  </cols>
  <sheetData>
    <row r="1" spans="1:6" ht="45" x14ac:dyDescent="0.25">
      <c r="A1" s="246" t="s">
        <v>83</v>
      </c>
    </row>
    <row r="2" spans="1:6" ht="45" x14ac:dyDescent="0.25">
      <c r="A2" s="123"/>
      <c r="B2" s="88" t="s">
        <v>156</v>
      </c>
      <c r="C2" s="89" t="s">
        <v>157</v>
      </c>
      <c r="D2" s="88" t="s">
        <v>123</v>
      </c>
      <c r="E2" s="88" t="s">
        <v>134</v>
      </c>
      <c r="F2" s="88" t="s">
        <v>158</v>
      </c>
    </row>
    <row r="3" spans="1:6" x14ac:dyDescent="0.25">
      <c r="A3" s="50" t="s">
        <v>31</v>
      </c>
      <c r="B3" s="95"/>
      <c r="C3" s="96"/>
      <c r="D3" s="95"/>
      <c r="E3" s="95"/>
      <c r="F3" s="95"/>
    </row>
    <row r="4" spans="1:6" x14ac:dyDescent="0.25">
      <c r="A4" s="256" t="s">
        <v>32</v>
      </c>
      <c r="B4" s="95"/>
      <c r="C4" s="96"/>
      <c r="D4" s="95"/>
      <c r="E4" s="95"/>
      <c r="F4" s="95"/>
    </row>
    <row r="5" spans="1:6" x14ac:dyDescent="0.25">
      <c r="A5" s="149" t="s">
        <v>1</v>
      </c>
      <c r="B5" s="95">
        <f>17432-12332</f>
        <v>5100</v>
      </c>
      <c r="C5" s="96">
        <v>4574</v>
      </c>
      <c r="D5" s="95">
        <v>4675</v>
      </c>
      <c r="E5" s="95">
        <v>4795</v>
      </c>
      <c r="F5" s="95">
        <v>4890</v>
      </c>
    </row>
    <row r="6" spans="1:6" ht="22.5" x14ac:dyDescent="0.25">
      <c r="A6" s="149" t="s">
        <v>90</v>
      </c>
      <c r="B6" s="95">
        <v>16500</v>
      </c>
      <c r="C6" s="96">
        <v>16589</v>
      </c>
      <c r="D6" s="95">
        <v>11983</v>
      </c>
      <c r="E6" s="95">
        <v>13808</v>
      </c>
      <c r="F6" s="95">
        <v>11861</v>
      </c>
    </row>
    <row r="7" spans="1:6" x14ac:dyDescent="0.25">
      <c r="A7" s="149" t="s">
        <v>176</v>
      </c>
      <c r="B7" s="95">
        <v>432</v>
      </c>
      <c r="C7" s="96">
        <v>8</v>
      </c>
      <c r="D7" s="95">
        <v>1</v>
      </c>
      <c r="E7" s="95">
        <v>3</v>
      </c>
      <c r="F7" s="95">
        <v>2</v>
      </c>
    </row>
    <row r="8" spans="1:6" x14ac:dyDescent="0.25">
      <c r="A8" s="149" t="s">
        <v>0</v>
      </c>
      <c r="B8" s="95">
        <v>1380</v>
      </c>
      <c r="C8" s="96">
        <v>-62</v>
      </c>
      <c r="D8" s="95">
        <v>718</v>
      </c>
      <c r="E8" s="95">
        <v>37</v>
      </c>
      <c r="F8" s="95">
        <v>712</v>
      </c>
    </row>
    <row r="9" spans="1:6" s="33" customFormat="1" ht="10.5" x14ac:dyDescent="0.25">
      <c r="A9" s="257" t="s">
        <v>33</v>
      </c>
      <c r="B9" s="152">
        <f>SUM(B5:B8)</f>
        <v>23412</v>
      </c>
      <c r="C9" s="153">
        <f>SUM(C5:C8)</f>
        <v>21109</v>
      </c>
      <c r="D9" s="152">
        <f>SUM(D5:D8)</f>
        <v>17377</v>
      </c>
      <c r="E9" s="152">
        <f>SUM(E5:E8)</f>
        <v>18643</v>
      </c>
      <c r="F9" s="152">
        <f>SUM(F5:F8)</f>
        <v>17465</v>
      </c>
    </row>
    <row r="10" spans="1:6" x14ac:dyDescent="0.25">
      <c r="A10" s="256" t="s">
        <v>34</v>
      </c>
      <c r="B10" s="95"/>
      <c r="C10" s="96"/>
      <c r="D10" s="95"/>
      <c r="E10" s="95"/>
      <c r="F10" s="95"/>
    </row>
    <row r="11" spans="1:6" x14ac:dyDescent="0.25">
      <c r="A11" s="149" t="s">
        <v>19</v>
      </c>
      <c r="B11" s="95">
        <v>10402</v>
      </c>
      <c r="C11" s="96">
        <v>11049</v>
      </c>
      <c r="D11" s="95">
        <v>11239</v>
      </c>
      <c r="E11" s="95">
        <v>11558</v>
      </c>
      <c r="F11" s="95">
        <v>11890</v>
      </c>
    </row>
    <row r="12" spans="1:6" x14ac:dyDescent="0.25">
      <c r="A12" s="149" t="s">
        <v>9</v>
      </c>
      <c r="B12" s="95">
        <v>4542</v>
      </c>
      <c r="C12" s="96">
        <v>8713</v>
      </c>
      <c r="D12" s="95">
        <v>5646</v>
      </c>
      <c r="E12" s="95">
        <v>6524</v>
      </c>
      <c r="F12" s="95">
        <v>5008</v>
      </c>
    </row>
    <row r="13" spans="1:6" x14ac:dyDescent="0.25">
      <c r="A13" s="149" t="s">
        <v>136</v>
      </c>
      <c r="B13" s="95">
        <v>71</v>
      </c>
      <c r="C13" s="96">
        <v>60</v>
      </c>
      <c r="D13" s="95">
        <v>49</v>
      </c>
      <c r="E13" s="95">
        <v>38</v>
      </c>
      <c r="F13" s="95">
        <v>26</v>
      </c>
    </row>
    <row r="14" spans="1:6" x14ac:dyDescent="0.25">
      <c r="A14" s="149" t="s">
        <v>177</v>
      </c>
      <c r="B14" s="95">
        <v>1411</v>
      </c>
      <c r="C14" s="96"/>
      <c r="D14" s="95"/>
      <c r="E14" s="95"/>
      <c r="F14" s="95"/>
    </row>
    <row r="15" spans="1:6" s="33" customFormat="1" ht="10.5" x14ac:dyDescent="0.25">
      <c r="A15" s="258" t="s">
        <v>35</v>
      </c>
      <c r="B15" s="251">
        <f>SUM(B11:B14)</f>
        <v>16426</v>
      </c>
      <c r="C15" s="259">
        <f>SUM(C11:C14)</f>
        <v>19822</v>
      </c>
      <c r="D15" s="251">
        <f>SUM(D11:D14)</f>
        <v>16934</v>
      </c>
      <c r="E15" s="251">
        <f>SUM(E11:E14)</f>
        <v>18120</v>
      </c>
      <c r="F15" s="251">
        <f>SUM(F11:F14)</f>
        <v>16924</v>
      </c>
    </row>
    <row r="16" spans="1:6" s="14" customFormat="1" ht="22.5" x14ac:dyDescent="0.2">
      <c r="A16" s="106" t="s">
        <v>101</v>
      </c>
      <c r="B16" s="255">
        <f>B9-B15</f>
        <v>6986</v>
      </c>
      <c r="C16" s="260">
        <f>C9-C15</f>
        <v>1287</v>
      </c>
      <c r="D16" s="255">
        <f>D9-D15</f>
        <v>443</v>
      </c>
      <c r="E16" s="255">
        <f>E9-E15</f>
        <v>523</v>
      </c>
      <c r="F16" s="255">
        <f>F9-F15</f>
        <v>541</v>
      </c>
    </row>
    <row r="17" spans="1:7" x14ac:dyDescent="0.25">
      <c r="A17" s="50" t="s">
        <v>34</v>
      </c>
      <c r="B17" s="95"/>
      <c r="C17" s="96"/>
      <c r="D17" s="95"/>
      <c r="E17" s="95"/>
      <c r="F17" s="95"/>
    </row>
    <row r="18" spans="1:7" ht="22.5" x14ac:dyDescent="0.25">
      <c r="A18" s="149" t="s">
        <v>132</v>
      </c>
      <c r="B18" s="95">
        <v>529</v>
      </c>
      <c r="C18" s="96">
        <v>895</v>
      </c>
      <c r="D18" s="95">
        <v>141</v>
      </c>
      <c r="E18" s="95">
        <v>137</v>
      </c>
      <c r="F18" s="95">
        <v>102</v>
      </c>
    </row>
    <row r="19" spans="1:7" s="33" customFormat="1" ht="10.5" x14ac:dyDescent="0.25">
      <c r="A19" s="257" t="s">
        <v>35</v>
      </c>
      <c r="B19" s="152">
        <f>SUM(B18:B18)</f>
        <v>529</v>
      </c>
      <c r="C19" s="153">
        <f>SUM(C18:C18)</f>
        <v>895</v>
      </c>
      <c r="D19" s="152">
        <f>SUM(D18:D18)</f>
        <v>141</v>
      </c>
      <c r="E19" s="152">
        <f>SUM(E18:E18)</f>
        <v>137</v>
      </c>
      <c r="F19" s="152">
        <f>SUM(F18:F18)</f>
        <v>102</v>
      </c>
    </row>
    <row r="20" spans="1:7" s="14" customFormat="1" ht="22.5" x14ac:dyDescent="0.2">
      <c r="A20" s="49" t="s">
        <v>102</v>
      </c>
      <c r="B20" s="261">
        <f>-B19</f>
        <v>-529</v>
      </c>
      <c r="C20" s="262">
        <f>-C19</f>
        <v>-895</v>
      </c>
      <c r="D20" s="261">
        <f>-D19</f>
        <v>-141</v>
      </c>
      <c r="E20" s="261">
        <f>-E19</f>
        <v>-137</v>
      </c>
      <c r="F20" s="261">
        <f>-F19</f>
        <v>-102</v>
      </c>
    </row>
    <row r="21" spans="1:7" x14ac:dyDescent="0.25">
      <c r="A21" s="256" t="s">
        <v>36</v>
      </c>
      <c r="B21" s="95"/>
      <c r="C21" s="96"/>
      <c r="D21" s="95"/>
      <c r="E21" s="95"/>
      <c r="F21" s="95"/>
    </row>
    <row r="22" spans="1:7" x14ac:dyDescent="0.25">
      <c r="A22" s="256" t="s">
        <v>32</v>
      </c>
      <c r="B22" s="95"/>
      <c r="C22" s="96"/>
      <c r="D22" s="95"/>
      <c r="E22" s="95"/>
      <c r="F22" s="95"/>
    </row>
    <row r="23" spans="1:7" x14ac:dyDescent="0.25">
      <c r="A23" s="149" t="s">
        <v>28</v>
      </c>
      <c r="B23" s="95">
        <v>190</v>
      </c>
      <c r="C23" s="96">
        <v>193</v>
      </c>
      <c r="D23" s="95">
        <v>198</v>
      </c>
      <c r="E23" s="95">
        <v>200</v>
      </c>
      <c r="F23" s="95">
        <v>203</v>
      </c>
    </row>
    <row r="24" spans="1:7" s="33" customFormat="1" ht="10.5" x14ac:dyDescent="0.25">
      <c r="A24" s="258" t="s">
        <v>33</v>
      </c>
      <c r="B24" s="152">
        <f>SUM(B23:B23)</f>
        <v>190</v>
      </c>
      <c r="C24" s="153">
        <f>SUM(C23:C23)</f>
        <v>193</v>
      </c>
      <c r="D24" s="152">
        <f>SUM(D23:D23)</f>
        <v>198</v>
      </c>
      <c r="E24" s="152">
        <f>SUM(E23:E23)</f>
        <v>200</v>
      </c>
      <c r="F24" s="152">
        <f>SUM(F23:F23)</f>
        <v>203</v>
      </c>
    </row>
    <row r="25" spans="1:7" s="33" customFormat="1" x14ac:dyDescent="0.25">
      <c r="A25" s="256" t="s">
        <v>34</v>
      </c>
      <c r="B25" s="251"/>
      <c r="C25" s="259"/>
      <c r="D25" s="251"/>
      <c r="E25" s="251"/>
      <c r="F25" s="251"/>
    </row>
    <row r="26" spans="1:7" s="33" customFormat="1" ht="22.5" x14ac:dyDescent="0.25">
      <c r="A26" s="149" t="s">
        <v>137</v>
      </c>
      <c r="B26" s="95">
        <v>480</v>
      </c>
      <c r="C26" s="96">
        <v>514</v>
      </c>
      <c r="D26" s="95">
        <v>549</v>
      </c>
      <c r="E26" s="95">
        <v>585</v>
      </c>
      <c r="F26" s="95">
        <v>624</v>
      </c>
    </row>
    <row r="27" spans="1:7" s="33" customFormat="1" ht="10.5" x14ac:dyDescent="0.25">
      <c r="A27" s="263"/>
      <c r="B27" s="152">
        <f>-SUM(B26:B26)</f>
        <v>-480</v>
      </c>
      <c r="C27" s="153">
        <f>-SUM(C26:C26)</f>
        <v>-514</v>
      </c>
      <c r="D27" s="152">
        <f>-SUM(D26:D26)</f>
        <v>-549</v>
      </c>
      <c r="E27" s="152">
        <f>-SUM(E26:E26)</f>
        <v>-585</v>
      </c>
      <c r="F27" s="152">
        <f>-SUM(F26:F26)</f>
        <v>-624</v>
      </c>
    </row>
    <row r="28" spans="1:7" s="14" customFormat="1" ht="22.5" x14ac:dyDescent="0.2">
      <c r="A28" s="50" t="s">
        <v>103</v>
      </c>
      <c r="B28" s="264">
        <f>B24+B27</f>
        <v>-290</v>
      </c>
      <c r="C28" s="265">
        <f>C24+C27</f>
        <v>-321</v>
      </c>
      <c r="D28" s="264">
        <f>D24+D27</f>
        <v>-351</v>
      </c>
      <c r="E28" s="264">
        <f>E24+E27</f>
        <v>-385</v>
      </c>
      <c r="F28" s="264">
        <f>F24+F27</f>
        <v>-421</v>
      </c>
      <c r="G28" s="34"/>
    </row>
    <row r="29" spans="1:7" s="14" customFormat="1" ht="24.75" customHeight="1" x14ac:dyDescent="0.2">
      <c r="A29" s="50" t="s">
        <v>104</v>
      </c>
      <c r="B29" s="264">
        <f>B16+B20+B28</f>
        <v>6167</v>
      </c>
      <c r="C29" s="265">
        <f>C16+C20+C28</f>
        <v>71</v>
      </c>
      <c r="D29" s="264">
        <f>D16+D20+D28</f>
        <v>-49</v>
      </c>
      <c r="E29" s="264">
        <f>E16+E20+E28</f>
        <v>1</v>
      </c>
      <c r="F29" s="264">
        <f>F16+F20+F28</f>
        <v>18</v>
      </c>
      <c r="G29" s="34"/>
    </row>
    <row r="30" spans="1:7" ht="36.75" customHeight="1" x14ac:dyDescent="0.25">
      <c r="A30" s="149" t="s">
        <v>105</v>
      </c>
      <c r="B30" s="95">
        <v>1167</v>
      </c>
      <c r="C30" s="96">
        <f>B31</f>
        <v>7334</v>
      </c>
      <c r="D30" s="95">
        <f>C31</f>
        <v>7405</v>
      </c>
      <c r="E30" s="95">
        <f t="shared" ref="E30:F30" si="0">D31</f>
        <v>7356</v>
      </c>
      <c r="F30" s="95">
        <f t="shared" si="0"/>
        <v>7357</v>
      </c>
      <c r="G30" s="30"/>
    </row>
    <row r="31" spans="1:7" ht="34.5" customHeight="1" x14ac:dyDescent="0.2">
      <c r="A31" s="51" t="s">
        <v>106</v>
      </c>
      <c r="B31" s="266">
        <f>SUM(B29:B30)</f>
        <v>7334</v>
      </c>
      <c r="C31" s="267">
        <f>SUM(C29:C30)</f>
        <v>7405</v>
      </c>
      <c r="D31" s="266">
        <f>SUM(D29:D30)</f>
        <v>7356</v>
      </c>
      <c r="E31" s="266">
        <f>SUM(E29:E30)</f>
        <v>7357</v>
      </c>
      <c r="F31" s="266">
        <f>SUM(F29:F30)</f>
        <v>7375</v>
      </c>
    </row>
    <row r="32" spans="1:7" ht="22.5" x14ac:dyDescent="0.2">
      <c r="A32" s="268" t="s">
        <v>79</v>
      </c>
      <c r="B32" s="163"/>
      <c r="C32" s="163"/>
      <c r="D32" s="163"/>
      <c r="E32" s="163"/>
      <c r="F32" s="163"/>
    </row>
    <row r="33" spans="1:6" ht="11.25" customHeight="1" x14ac:dyDescent="0.2">
      <c r="A33" s="56"/>
      <c r="B33" s="56"/>
      <c r="C33" s="56"/>
      <c r="D33" s="56"/>
      <c r="E33" s="56"/>
      <c r="F33" s="56"/>
    </row>
  </sheetData>
  <pageMargins left="0.70866141732283472" right="0.70866141732283472" top="0.74803149606299213" bottom="0.74803149606299213" header="0.31496062992125984" footer="0.31496062992125984"/>
  <pageSetup paperSize="9" scale="1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7"/>
  <sheetViews>
    <sheetView showGridLines="0" zoomScale="150" zoomScaleNormal="150" zoomScaleSheetLayoutView="100" zoomScalePageLayoutView="160" workbookViewId="0">
      <selection activeCell="A17" sqref="A17"/>
    </sheetView>
  </sheetViews>
  <sheetFormatPr defaultColWidth="9.140625" defaultRowHeight="11.25" customHeight="1" x14ac:dyDescent="0.25"/>
  <cols>
    <col min="1" max="1" width="28.42578125" style="3" customWidth="1"/>
    <col min="2" max="2" width="8.140625" style="3" customWidth="1"/>
    <col min="3" max="6" width="8.140625" style="22" customWidth="1"/>
    <col min="7" max="16384" width="9.140625" style="22"/>
  </cols>
  <sheetData>
    <row r="1" spans="1:6" ht="34.5" x14ac:dyDescent="0.25">
      <c r="A1" s="284" t="s">
        <v>84</v>
      </c>
      <c r="B1" s="2"/>
      <c r="C1" s="41"/>
      <c r="D1" s="2"/>
      <c r="E1" s="2"/>
      <c r="F1" s="2"/>
    </row>
    <row r="2" spans="1:6" ht="45" x14ac:dyDescent="0.25">
      <c r="A2" s="123"/>
      <c r="B2" s="88" t="s">
        <v>156</v>
      </c>
      <c r="C2" s="89" t="s">
        <v>157</v>
      </c>
      <c r="D2" s="88" t="s">
        <v>123</v>
      </c>
      <c r="E2" s="88" t="s">
        <v>134</v>
      </c>
      <c r="F2" s="88" t="s">
        <v>158</v>
      </c>
    </row>
    <row r="3" spans="1:6" ht="11.25" customHeight="1" x14ac:dyDescent="0.25">
      <c r="A3" s="271" t="s">
        <v>64</v>
      </c>
      <c r="B3" s="73"/>
      <c r="C3" s="74"/>
      <c r="D3" s="73"/>
      <c r="E3" s="73"/>
      <c r="F3" s="73"/>
    </row>
    <row r="4" spans="1:6" ht="11.25" customHeight="1" x14ac:dyDescent="0.25">
      <c r="A4" s="272" t="s">
        <v>55</v>
      </c>
      <c r="B4" s="73">
        <v>190</v>
      </c>
      <c r="C4" s="74">
        <v>193</v>
      </c>
      <c r="D4" s="73">
        <v>199</v>
      </c>
      <c r="E4" s="73">
        <v>201</v>
      </c>
      <c r="F4" s="73">
        <v>209</v>
      </c>
    </row>
    <row r="5" spans="1:6" s="23" customFormat="1" ht="9" customHeight="1" x14ac:dyDescent="0.25">
      <c r="A5" s="70" t="s">
        <v>48</v>
      </c>
      <c r="B5" s="273">
        <f>SUM(B4:B4)</f>
        <v>190</v>
      </c>
      <c r="C5" s="274">
        <f>SUM(C4:C4)</f>
        <v>193</v>
      </c>
      <c r="D5" s="273">
        <f>SUM(D4:D4)</f>
        <v>199</v>
      </c>
      <c r="E5" s="273">
        <f>SUM(E4:E4)</f>
        <v>201</v>
      </c>
      <c r="F5" s="273">
        <f>SUM(F4:F4)</f>
        <v>209</v>
      </c>
    </row>
    <row r="6" spans="1:6" ht="9.75" customHeight="1" x14ac:dyDescent="0.25">
      <c r="A6" s="275" t="s">
        <v>65</v>
      </c>
      <c r="B6" s="276"/>
      <c r="C6" s="277"/>
      <c r="D6" s="276"/>
      <c r="E6" s="276"/>
      <c r="F6" s="276"/>
    </row>
    <row r="7" spans="1:6" ht="9.75" customHeight="1" x14ac:dyDescent="0.25">
      <c r="A7" s="278" t="s">
        <v>39</v>
      </c>
      <c r="B7" s="276">
        <v>190</v>
      </c>
      <c r="C7" s="277">
        <v>193</v>
      </c>
      <c r="D7" s="276">
        <v>199</v>
      </c>
      <c r="E7" s="276">
        <v>201</v>
      </c>
      <c r="F7" s="276">
        <v>209</v>
      </c>
    </row>
    <row r="8" spans="1:6" s="23" customFormat="1" ht="11.25" customHeight="1" x14ac:dyDescent="0.25">
      <c r="A8" s="275" t="s">
        <v>73</v>
      </c>
      <c r="B8" s="279">
        <f>SUM(B7:B7)</f>
        <v>190</v>
      </c>
      <c r="C8" s="280">
        <f>SUM(C7:C7)</f>
        <v>193</v>
      </c>
      <c r="D8" s="279">
        <f>SUM(D7:D7)</f>
        <v>199</v>
      </c>
      <c r="E8" s="279">
        <f>SUM(E7:E7)</f>
        <v>201</v>
      </c>
      <c r="F8" s="279">
        <f>SUM(F7:F7)</f>
        <v>209</v>
      </c>
    </row>
    <row r="9" spans="1:6" s="52" customFormat="1" ht="22.5" x14ac:dyDescent="0.25">
      <c r="A9" s="70" t="s">
        <v>107</v>
      </c>
      <c r="B9" s="73"/>
      <c r="C9" s="74"/>
      <c r="D9" s="73"/>
      <c r="E9" s="73"/>
      <c r="F9" s="73"/>
    </row>
    <row r="10" spans="1:6" ht="22.5" x14ac:dyDescent="0.25">
      <c r="A10" s="272" t="s">
        <v>151</v>
      </c>
      <c r="B10" s="73">
        <v>190</v>
      </c>
      <c r="C10" s="74">
        <v>193</v>
      </c>
      <c r="D10" s="73">
        <v>199</v>
      </c>
      <c r="E10" s="73">
        <v>201</v>
      </c>
      <c r="F10" s="73">
        <v>209</v>
      </c>
    </row>
    <row r="11" spans="1:6" s="23" customFormat="1" ht="11.25" customHeight="1" x14ac:dyDescent="0.25">
      <c r="A11" s="70" t="s">
        <v>40</v>
      </c>
      <c r="B11" s="273">
        <f>SUM(B10:B10)</f>
        <v>190</v>
      </c>
      <c r="C11" s="274">
        <f>SUM(C10:C10)</f>
        <v>193</v>
      </c>
      <c r="D11" s="273">
        <f>SUM(D10:D10)</f>
        <v>199</v>
      </c>
      <c r="E11" s="273">
        <f>SUM(E10:E10)</f>
        <v>201</v>
      </c>
      <c r="F11" s="273">
        <f>SUM(F10:F10)</f>
        <v>209</v>
      </c>
    </row>
    <row r="12" spans="1:6" ht="32.25" customHeight="1" x14ac:dyDescent="0.25">
      <c r="A12" s="71" t="s">
        <v>108</v>
      </c>
      <c r="B12" s="281"/>
      <c r="C12" s="74"/>
      <c r="D12" s="281"/>
      <c r="E12" s="281"/>
      <c r="F12" s="281"/>
    </row>
    <row r="13" spans="1:6" ht="11.25" customHeight="1" x14ac:dyDescent="0.25">
      <c r="A13" s="282" t="s">
        <v>49</v>
      </c>
      <c r="B13" s="281">
        <v>190</v>
      </c>
      <c r="C13" s="74">
        <v>193</v>
      </c>
      <c r="D13" s="281">
        <v>199</v>
      </c>
      <c r="E13" s="281">
        <v>201</v>
      </c>
      <c r="F13" s="281">
        <v>203</v>
      </c>
    </row>
    <row r="14" spans="1:6" s="23" customFormat="1" ht="11.25" customHeight="1" x14ac:dyDescent="0.25">
      <c r="A14" s="72" t="s">
        <v>71</v>
      </c>
      <c r="B14" s="283">
        <f>SUM(B13:B13)</f>
        <v>190</v>
      </c>
      <c r="C14" s="274">
        <f>SUM(C13:C13)</f>
        <v>193</v>
      </c>
      <c r="D14" s="283">
        <f>SUM(D13:D13)</f>
        <v>199</v>
      </c>
      <c r="E14" s="283">
        <f>SUM(E13:E13)</f>
        <v>201</v>
      </c>
      <c r="F14" s="283">
        <f>SUM(F13:F13)</f>
        <v>203</v>
      </c>
    </row>
    <row r="15" spans="1:6" ht="22.5" x14ac:dyDescent="0.25">
      <c r="A15" s="269" t="s">
        <v>79</v>
      </c>
      <c r="B15" s="269"/>
      <c r="C15" s="269"/>
      <c r="D15" s="269"/>
      <c r="E15" s="269"/>
      <c r="F15" s="269"/>
    </row>
    <row r="16" spans="1:6" ht="45" x14ac:dyDescent="0.25">
      <c r="A16" s="270" t="s">
        <v>207</v>
      </c>
      <c r="B16" s="164"/>
      <c r="C16" s="164"/>
      <c r="D16" s="164"/>
      <c r="E16" s="164"/>
      <c r="F16" s="164"/>
    </row>
    <row r="17" spans="1:6" ht="15" x14ac:dyDescent="0.25">
      <c r="A17" s="294"/>
      <c r="B17" s="295"/>
      <c r="C17" s="295"/>
      <c r="D17" s="295"/>
      <c r="E17" s="295"/>
      <c r="F17" s="295"/>
    </row>
  </sheetData>
  <pageMargins left="0.70866141732283472" right="0.70866141732283472" top="0.74803149606299213" bottom="0.74803149606299213" header="0.31496062992125984" footer="0.31496062992125984"/>
  <pageSetup paperSize="9" scale="1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25"/>
  <sheetViews>
    <sheetView showGridLines="0" topLeftCell="A2" zoomScale="110" zoomScaleNormal="110" zoomScaleSheetLayoutView="100" zoomScalePageLayoutView="160" workbookViewId="0">
      <selection activeCell="A25" sqref="A25"/>
    </sheetView>
  </sheetViews>
  <sheetFormatPr defaultColWidth="9.140625" defaultRowHeight="12.75" x14ac:dyDescent="0.2"/>
  <cols>
    <col min="1" max="1" width="34.85546875" style="25" customWidth="1"/>
    <col min="2" max="2" width="8.42578125" style="25" customWidth="1"/>
    <col min="3" max="3" width="10.140625" style="25" bestFit="1" customWidth="1"/>
    <col min="4" max="4" width="8.42578125" style="28" customWidth="1"/>
    <col min="5" max="5" width="3.85546875" style="25" customWidth="1"/>
    <col min="6" max="6" width="2.42578125" style="25" customWidth="1"/>
    <col min="7" max="16384" width="9.140625" style="25"/>
  </cols>
  <sheetData>
    <row r="1" spans="1:6" x14ac:dyDescent="0.2">
      <c r="A1" s="24" t="s">
        <v>162</v>
      </c>
      <c r="B1" s="12"/>
      <c r="C1" s="12"/>
      <c r="D1" s="4"/>
    </row>
    <row r="2" spans="1:6" s="76" customFormat="1" ht="67.5" x14ac:dyDescent="0.25">
      <c r="A2" s="285"/>
      <c r="B2" s="90" t="s">
        <v>113</v>
      </c>
      <c r="C2" s="90" t="s">
        <v>129</v>
      </c>
      <c r="D2" s="90" t="s">
        <v>114</v>
      </c>
      <c r="E2" s="75"/>
    </row>
    <row r="3" spans="1:6" s="26" customFormat="1" ht="11.25" x14ac:dyDescent="0.2">
      <c r="A3" s="19" t="s">
        <v>163</v>
      </c>
      <c r="B3" s="286"/>
      <c r="C3" s="286"/>
      <c r="D3" s="287"/>
      <c r="E3" s="1"/>
    </row>
    <row r="4" spans="1:6" s="26" customFormat="1" ht="11.25" x14ac:dyDescent="0.2">
      <c r="A4" s="288" t="s">
        <v>41</v>
      </c>
      <c r="B4" s="286">
        <v>2854</v>
      </c>
      <c r="C4" s="286">
        <v>42</v>
      </c>
      <c r="D4" s="287">
        <f>SUM(B4:C4)</f>
        <v>2896</v>
      </c>
      <c r="E4" s="1"/>
    </row>
    <row r="5" spans="1:6" s="26" customFormat="1" ht="11.25" x14ac:dyDescent="0.2">
      <c r="A5" s="288" t="s">
        <v>130</v>
      </c>
      <c r="B5" s="286">
        <v>4844</v>
      </c>
      <c r="C5" s="286">
        <v>0</v>
      </c>
      <c r="D5" s="287">
        <f>SUM(B5:C5)</f>
        <v>4844</v>
      </c>
      <c r="E5" s="1"/>
    </row>
    <row r="6" spans="1:6" s="26" customFormat="1" ht="22.5" x14ac:dyDescent="0.2">
      <c r="A6" s="288" t="s">
        <v>110</v>
      </c>
      <c r="B6" s="286">
        <f>-1802+1670</f>
        <v>-132</v>
      </c>
      <c r="C6" s="286">
        <v>-42</v>
      </c>
      <c r="D6" s="287">
        <f>SUM(B6:C6)</f>
        <v>-174</v>
      </c>
      <c r="E6" s="1"/>
    </row>
    <row r="7" spans="1:6" s="26" customFormat="1" ht="22.5" x14ac:dyDescent="0.2">
      <c r="A7" s="288" t="s">
        <v>165</v>
      </c>
      <c r="B7" s="286">
        <v>-1670</v>
      </c>
      <c r="C7" s="286"/>
      <c r="D7" s="287">
        <f>SUM(B7:C7)</f>
        <v>-1670</v>
      </c>
      <c r="E7" s="1"/>
    </row>
    <row r="8" spans="1:6" s="27" customFormat="1" ht="11.25" x14ac:dyDescent="0.2">
      <c r="A8" s="19" t="s">
        <v>42</v>
      </c>
      <c r="B8" s="289">
        <f>SUM(B4:B7)</f>
        <v>5896</v>
      </c>
      <c r="C8" s="289">
        <f>SUM(C4:C7)</f>
        <v>0</v>
      </c>
      <c r="D8" s="289">
        <f>SUM(D4:D7)</f>
        <v>5896</v>
      </c>
      <c r="E8" s="5"/>
    </row>
    <row r="9" spans="1:6" s="26" customFormat="1" ht="11.25" x14ac:dyDescent="0.2">
      <c r="A9" s="20" t="s">
        <v>72</v>
      </c>
      <c r="B9" s="286"/>
      <c r="C9" s="286"/>
      <c r="D9" s="287"/>
      <c r="E9" s="1"/>
    </row>
    <row r="10" spans="1:6" s="26" customFormat="1" ht="22.5" x14ac:dyDescent="0.2">
      <c r="A10" s="20" t="s">
        <v>109</v>
      </c>
      <c r="B10" s="286"/>
      <c r="C10" s="286"/>
      <c r="D10" s="287"/>
      <c r="E10" s="1"/>
    </row>
    <row r="11" spans="1:6" s="26" customFormat="1" ht="22.5" x14ac:dyDescent="0.2">
      <c r="A11" s="288" t="s">
        <v>152</v>
      </c>
      <c r="B11" s="286">
        <v>295</v>
      </c>
      <c r="C11" s="286">
        <v>600</v>
      </c>
      <c r="D11" s="287">
        <f>SUM(B11:C11)</f>
        <v>895</v>
      </c>
      <c r="E11" s="1"/>
    </row>
    <row r="12" spans="1:6" s="27" customFormat="1" ht="11.25" x14ac:dyDescent="0.2">
      <c r="A12" s="20" t="s">
        <v>52</v>
      </c>
      <c r="B12" s="290">
        <f>SUM(B11:B11)</f>
        <v>295</v>
      </c>
      <c r="C12" s="290">
        <f>SUM(C11:C11)</f>
        <v>600</v>
      </c>
      <c r="D12" s="290">
        <f>SUM(D11:D11)</f>
        <v>895</v>
      </c>
      <c r="E12" s="5"/>
      <c r="F12" s="29"/>
    </row>
    <row r="13" spans="1:6" s="26" customFormat="1" ht="11.25" x14ac:dyDescent="0.2">
      <c r="A13" s="20" t="s">
        <v>43</v>
      </c>
      <c r="B13" s="290"/>
      <c r="C13" s="290"/>
      <c r="D13" s="290"/>
      <c r="E13" s="1"/>
    </row>
    <row r="14" spans="1:6" s="26" customFormat="1" ht="11.25" x14ac:dyDescent="0.2">
      <c r="A14" s="288" t="s">
        <v>44</v>
      </c>
      <c r="B14" s="286">
        <v>-458</v>
      </c>
      <c r="C14" s="286">
        <v>-228</v>
      </c>
      <c r="D14" s="286">
        <f>SUM(B14:C14)</f>
        <v>-686</v>
      </c>
      <c r="E14" s="1"/>
    </row>
    <row r="15" spans="1:6" s="26" customFormat="1" ht="22.5" x14ac:dyDescent="0.2">
      <c r="A15" s="288" t="s">
        <v>131</v>
      </c>
      <c r="B15" s="286">
        <v>-549</v>
      </c>
      <c r="C15" s="286">
        <v>0</v>
      </c>
      <c r="D15" s="286">
        <f>SUM(B15:C15)</f>
        <v>-549</v>
      </c>
      <c r="E15" s="1"/>
    </row>
    <row r="16" spans="1:6" s="27" customFormat="1" ht="11.25" x14ac:dyDescent="0.2">
      <c r="A16" s="291" t="s">
        <v>66</v>
      </c>
      <c r="B16" s="289">
        <f t="shared" ref="B16:D16" si="0">SUM(B14:B15)</f>
        <v>-1007</v>
      </c>
      <c r="C16" s="289">
        <f t="shared" si="0"/>
        <v>-228</v>
      </c>
      <c r="D16" s="289">
        <f t="shared" si="0"/>
        <v>-1235</v>
      </c>
      <c r="E16" s="5"/>
    </row>
    <row r="17" spans="1:5" s="27" customFormat="1" ht="11.25" x14ac:dyDescent="0.2">
      <c r="A17" s="20"/>
      <c r="B17" s="292"/>
      <c r="C17" s="292"/>
      <c r="D17" s="292"/>
      <c r="E17" s="5"/>
    </row>
    <row r="18" spans="1:5" s="26" customFormat="1" ht="11.25" x14ac:dyDescent="0.2">
      <c r="A18" s="19" t="s">
        <v>164</v>
      </c>
      <c r="B18" s="286"/>
      <c r="C18" s="286"/>
      <c r="D18" s="287"/>
      <c r="E18" s="1"/>
    </row>
    <row r="19" spans="1:5" s="26" customFormat="1" ht="11.25" x14ac:dyDescent="0.2">
      <c r="A19" s="288" t="s">
        <v>45</v>
      </c>
      <c r="B19" s="286">
        <f>B4+B11</f>
        <v>3149</v>
      </c>
      <c r="C19" s="286">
        <f>C4+C11</f>
        <v>642</v>
      </c>
      <c r="D19" s="286">
        <f>SUM(B19:C19)</f>
        <v>3791</v>
      </c>
      <c r="E19" s="1"/>
    </row>
    <row r="20" spans="1:5" s="26" customFormat="1" ht="11.25" x14ac:dyDescent="0.2">
      <c r="A20" s="288" t="s">
        <v>130</v>
      </c>
      <c r="B20" s="286">
        <f>B5</f>
        <v>4844</v>
      </c>
      <c r="C20" s="286">
        <v>0</v>
      </c>
      <c r="D20" s="286">
        <f>SUM(B20:C20)</f>
        <v>4844</v>
      </c>
      <c r="E20" s="1"/>
    </row>
    <row r="21" spans="1:5" s="26" customFormat="1" ht="22.5" x14ac:dyDescent="0.2">
      <c r="A21" s="288" t="s">
        <v>110</v>
      </c>
      <c r="B21" s="286">
        <f>B6+B14</f>
        <v>-590</v>
      </c>
      <c r="C21" s="286">
        <f>C6+C14</f>
        <v>-270</v>
      </c>
      <c r="D21" s="286">
        <f>SUM(B21:C21)</f>
        <v>-860</v>
      </c>
    </row>
    <row r="22" spans="1:5" s="26" customFormat="1" ht="22.5" x14ac:dyDescent="0.2">
      <c r="A22" s="288" t="s">
        <v>165</v>
      </c>
      <c r="B22" s="286">
        <f>B7+B15</f>
        <v>-2219</v>
      </c>
      <c r="C22" s="286"/>
      <c r="D22" s="286">
        <f>SUM(B22:C22)</f>
        <v>-2219</v>
      </c>
    </row>
    <row r="23" spans="1:5" s="26" customFormat="1" ht="11.25" x14ac:dyDescent="0.2">
      <c r="A23" s="293" t="s">
        <v>46</v>
      </c>
      <c r="B23" s="289">
        <f>SUM(B19:B22)</f>
        <v>5184</v>
      </c>
      <c r="C23" s="289">
        <f t="shared" ref="C23:D23" si="1">SUM(C19:C22)</f>
        <v>372</v>
      </c>
      <c r="D23" s="289">
        <f t="shared" si="1"/>
        <v>5556</v>
      </c>
    </row>
    <row r="24" spans="1:5" s="26" customFormat="1" ht="22.5" x14ac:dyDescent="0.2">
      <c r="A24" s="157" t="s">
        <v>79</v>
      </c>
      <c r="B24" s="121"/>
      <c r="C24" s="121"/>
      <c r="D24" s="121"/>
    </row>
    <row r="25" spans="1:5" ht="67.5" x14ac:dyDescent="0.2">
      <c r="A25" s="165" t="s">
        <v>206</v>
      </c>
      <c r="B25" s="165"/>
      <c r="C25" s="165"/>
      <c r="D25" s="165"/>
    </row>
  </sheetData>
  <pageMargins left="0.70866141732283472" right="0.70866141732283472" top="0.74803149606299213" bottom="0.74803149606299213" header="0.31496062992125984" footer="0.31496062992125984"/>
  <pageSetup paperSize="8" scale="1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FIN33506-1658115890-276661</_dlc_DocId>
    <TaxCatchAll xmlns="82ff9d9b-d3fc-4aad-bc42-9949ee83b815">
      <Value>145</Value>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TaxKeywordTaxHTField xmlns="82ff9d9b-d3fc-4aad-bc42-9949ee83b815">
      <Terms xmlns="http://schemas.microsoft.com/office/infopath/2007/PartnerControls">
        <TermInfo xmlns="http://schemas.microsoft.com/office/infopath/2007/PartnerControls">
          <TermName xmlns="http://schemas.microsoft.com/office/infopath/2007/PartnerControls">[SEC=PROTECTED]</TermName>
          <TermId xmlns="http://schemas.microsoft.com/office/infopath/2007/PartnerControls">4e2c6278-5775-4ad3-83e8-c3c1231b6b17</TermId>
        </TermInfo>
      </Terms>
    </TaxKeywordTaxHTField>
    <_dlc_DocIdUrl xmlns="fdd6b31f-a027-425f-adfa-a4194e98dae2">
      <Url>https://f1.prdmgd.finance.gov.au/sites/50033506/_layouts/15/DocIdRedir.aspx?ID=FIN33506-1658115890-276661</Url>
      <Description>FIN33506-1658115890-276661</Description>
    </_dlc_DocIdUrl>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578D50A7-B738-4A1C-AB7F-0E293A6AB323}"/>
</file>

<file path=customXml/itemProps2.xml><?xml version="1.0" encoding="utf-8"?>
<ds:datastoreItem xmlns:ds="http://schemas.openxmlformats.org/officeDocument/2006/customXml" ds:itemID="{35ABB940-4E8A-429D-9F61-623BBF4D2C26}"/>
</file>

<file path=customXml/itemProps3.xml><?xml version="1.0" encoding="utf-8"?>
<ds:datastoreItem xmlns:ds="http://schemas.openxmlformats.org/officeDocument/2006/customXml" ds:itemID="{D7CA3475-354C-4CB6-8398-4785066CC226}"/>
</file>

<file path=customXml/itemProps4.xml><?xml version="1.0" encoding="utf-8"?>
<ds:datastoreItem xmlns:ds="http://schemas.openxmlformats.org/officeDocument/2006/customXml" ds:itemID="{9961F81F-4B56-4ADC-97D2-BBA38057C362}"/>
</file>

<file path=customXml/itemProps5.xml><?xml version="1.0" encoding="utf-8"?>
<ds:datastoreItem xmlns:ds="http://schemas.openxmlformats.org/officeDocument/2006/customXml" ds:itemID="{DD247476-1545-46F2-A823-330DBF292255}"/>
</file>

<file path=docMetadata/LabelInfo.xml><?xml version="1.0" encoding="utf-8"?>
<clbl:labelList xmlns:clbl="http://schemas.microsoft.com/office/2020/mipLabelMetadata">
  <clbl:label id="{02f5d965-790b-4b52-9f49-2cd447eb85e1}" enabled="0" method="" siteId="{02f5d965-790b-4b52-9f49-2cd447eb85e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1.1 </vt:lpstr>
      <vt:lpstr>Table 1.2</vt:lpstr>
      <vt:lpstr>Table 2.1.1 </vt:lpstr>
      <vt:lpstr>Table 3.1</vt:lpstr>
      <vt:lpstr>Table 3.2</vt:lpstr>
      <vt:lpstr>Table 3.3</vt:lpstr>
      <vt:lpstr>Table 3.4</vt:lpstr>
      <vt:lpstr>Table 3.5</vt:lpstr>
      <vt:lpstr>Table 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[SEC=PROTECTED]</cp:keywords>
  <cp:lastModifiedBy/>
  <dcterms:created xsi:type="dcterms:W3CDTF">2022-10-24T03:41:37Z</dcterms:created>
  <dcterms:modified xsi:type="dcterms:W3CDTF">2022-10-24T03:41:48Z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Caveats_Count">
    <vt:lpwstr>0</vt:lpwstr>
  </property>
  <property fmtid="{D5CDD505-2E9C-101B-9397-08002B2CF9AE}" pid="3" name="PM_ProtectiveMarkingImage_Header">
    <vt:lpwstr>C:\Program Files (x86)\Common Files\janusNET Shared\janusSEAL\Images\DocumentSlashBlue.png</vt:lpwstr>
  </property>
  <property fmtid="{D5CDD505-2E9C-101B-9397-08002B2CF9AE}" pid="4" name="PM_SecurityClassification">
    <vt:lpwstr>PROTECTED</vt:lpwstr>
  </property>
  <property fmtid="{D5CDD505-2E9C-101B-9397-08002B2CF9AE}" pid="5" name="PM_Qualifier">
    <vt:lpwstr/>
  </property>
  <property fmtid="{D5CDD505-2E9C-101B-9397-08002B2CF9AE}" pid="6" name="PM_DisplayValueSecClassificationWithQualifier">
    <vt:lpwstr>PROTECTED</vt:lpwstr>
  </property>
  <property fmtid="{D5CDD505-2E9C-101B-9397-08002B2CF9AE}" pid="7" name="PM_InsertionValue">
    <vt:lpwstr>PROTECTED</vt:lpwstr>
  </property>
  <property fmtid="{D5CDD505-2E9C-101B-9397-08002B2CF9AE}" pid="8" name="PM_Originator_Hash_SHA1">
    <vt:lpwstr>D7BBF76DA38E995D62E277535E3F8E5BE369EAAA</vt:lpwstr>
  </property>
  <property fmtid="{D5CDD505-2E9C-101B-9397-08002B2CF9AE}" pid="9" name="PM_Originating_FileId">
    <vt:lpwstr>BE1968D1F14342B7947EF2BADC3375F2</vt:lpwstr>
  </property>
  <property fmtid="{D5CDD505-2E9C-101B-9397-08002B2CF9AE}" pid="10" name="PM_ProtectiveMarkingValue_Footer">
    <vt:lpwstr>PROTECTED</vt:lpwstr>
  </property>
  <property fmtid="{D5CDD505-2E9C-101B-9397-08002B2CF9AE}" pid="11" name="PM_ProtectiveMarkingValue_Header">
    <vt:lpwstr>PROTECTED</vt:lpwstr>
  </property>
  <property fmtid="{D5CDD505-2E9C-101B-9397-08002B2CF9AE}" pid="12" name="PM_OriginationTimeStamp">
    <vt:lpwstr>2022-10-24T03:41:47Z</vt:lpwstr>
  </property>
  <property fmtid="{D5CDD505-2E9C-101B-9397-08002B2CF9AE}" pid="13" name="PM_ProtectiveMarkingImage_Footer">
    <vt:lpwstr>C:\Program Files (x86)\Common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PROTECTED</vt:lpwstr>
  </property>
  <property fmtid="{D5CDD505-2E9C-101B-9397-08002B2CF9AE}" pid="19" name="PM_Hash_Version">
    <vt:lpwstr>2018.0</vt:lpwstr>
  </property>
  <property fmtid="{D5CDD505-2E9C-101B-9397-08002B2CF9AE}" pid="20" name="PM_Hash_Salt_Prev">
    <vt:lpwstr>BC6C977761034B023BADCDEDAC67A29E</vt:lpwstr>
  </property>
  <property fmtid="{D5CDD505-2E9C-101B-9397-08002B2CF9AE}" pid="21" name="PM_Hash_Salt">
    <vt:lpwstr>BA17BFA6D3B086C300DDC169723EB025</vt:lpwstr>
  </property>
  <property fmtid="{D5CDD505-2E9C-101B-9397-08002B2CF9AE}" pid="22" name="PM_Hash_SHA1">
    <vt:lpwstr>5601D56EC6E8F8663845A384234383270992383C</vt:lpwstr>
  </property>
  <property fmtid="{D5CDD505-2E9C-101B-9397-08002B2CF9AE}" pid="23" name="PM_PrintOutPlacement_XLS">
    <vt:lpwstr/>
  </property>
  <property fmtid="{D5CDD505-2E9C-101B-9397-08002B2CF9AE}" pid="24" name="PM_OriginatorUserAccountName_SHA256">
    <vt:lpwstr>7ABFC116DEFACF2860E20F99AD967EFA5214FF2FC6F9C6E3112EB007744A6023</vt:lpwstr>
  </property>
  <property fmtid="{D5CDD505-2E9C-101B-9397-08002B2CF9AE}" pid="25" name="PM_OriginatorDomainName_SHA256">
    <vt:lpwstr>E83A2A66C4061446A7E3732E8D44762184B6B377D962B96C83DC624302585857</vt:lpwstr>
  </property>
  <property fmtid="{D5CDD505-2E9C-101B-9397-08002B2CF9AE}" pid="26" name="PM_SecurityClassification_Prev">
    <vt:lpwstr>PROTECTED</vt:lpwstr>
  </property>
  <property fmtid="{D5CDD505-2E9C-101B-9397-08002B2CF9AE}" pid="27" name="PM_Qualifier_Prev">
    <vt:lpwstr/>
  </property>
  <property fmtid="{D5CDD505-2E9C-101B-9397-08002B2CF9AE}" pid="28" name="TaxKeyword">
    <vt:lpwstr>145;#[SEC=PROTECTED]|4e2c6278-5775-4ad3-83e8-c3c1231b6b17</vt:lpwstr>
  </property>
  <property fmtid="{D5CDD505-2E9C-101B-9397-08002B2CF9AE}" pid="29" name="AbtEntity">
    <vt:lpwstr>2;#Department of Finance|fd660e8f-8f31-49bd-92a3-d31d4da31afe</vt:lpwstr>
  </property>
  <property fmtid="{D5CDD505-2E9C-101B-9397-08002B2CF9AE}" pid="30" name="ContentTypeId">
    <vt:lpwstr>0x010100B321FEA60C5BA343A52BC94EC00ABC9E0700B41D55FEFC2E954F919119111D872713</vt:lpwstr>
  </property>
  <property fmtid="{D5CDD505-2E9C-101B-9397-08002B2CF9AE}" pid="31" name="OrgUnit">
    <vt:lpwstr>1;#Accounting FW and Capability Support|17de058c-12f7-44f2-8e7d-03ff49305e52</vt:lpwstr>
  </property>
  <property fmtid="{D5CDD505-2E9C-101B-9397-08002B2CF9AE}" pid="32" name="_dlc_DocIdItemGuid">
    <vt:lpwstr>0534f9a7-8f23-4a16-88ef-7d92244a9f86</vt:lpwstr>
  </property>
  <property fmtid="{D5CDD505-2E9C-101B-9397-08002B2CF9AE}" pid="33" name="InitiatingEntity">
    <vt:lpwstr>2;#Department of Finance|fd660e8f-8f31-49bd-92a3-d31d4da31afe</vt:lpwstr>
  </property>
  <property fmtid="{D5CDD505-2E9C-101B-9397-08002B2CF9AE}" pid="34" name="Function and Activity">
    <vt:lpwstr/>
  </property>
</Properties>
</file>