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570" tabRatio="840"/>
  </bookViews>
  <sheets>
    <sheet name="Table 1.1" sheetId="64" r:id="rId1"/>
    <sheet name="Table 2.1.1" sheetId="65" r:id="rId2"/>
    <sheet name="Table 3.1" sheetId="66" r:id="rId3"/>
    <sheet name="Table 3.2" sheetId="67" r:id="rId4"/>
    <sheet name="Table 3.3" sheetId="68" r:id="rId5"/>
    <sheet name="Table 3.4" sheetId="69" r:id="rId6"/>
    <sheet name="Table 3.5" sheetId="53" r:id="rId7"/>
    <sheet name="Table 3.6" sheetId="54" r:id="rId8"/>
  </sheets>
  <definedNames>
    <definedName name="_xlnm.Print_Area" localSheetId="0">'Table 1.1'!$A$1:$C$22</definedName>
    <definedName name="_xlnm.Print_Area" localSheetId="1">'Table 2.1.1'!$A$1:$F$32</definedName>
    <definedName name="_xlnm.Print_Area" localSheetId="2">'Table 3.1'!$A$1:$F$26</definedName>
    <definedName name="_xlnm.Print_Area" localSheetId="3">'Table 3.2'!$A$1:$F$51</definedName>
    <definedName name="_xlnm.Print_Area" localSheetId="4">'Table 3.3'!$A$1:$E$13</definedName>
    <definedName name="_xlnm.Print_Area" localSheetId="5">'Table 3.4'!$A$1:$F$33</definedName>
    <definedName name="_xlnm.Print_Area" localSheetId="6">'Table 3.5'!$A$1:$F$11</definedName>
    <definedName name="_xlnm.Print_Area" localSheetId="7">'Table 3.6'!$A$1:$G$24</definedName>
    <definedName name="Z_02EC4555_5648_4529_98EC_3FB6B89B867F_.wvu.PrintArea" localSheetId="2" hidden="1">'Table 3.1'!$A$1:$F$46</definedName>
    <definedName name="Z_02EC4555_5648_4529_98EC_3FB6B89B867F_.wvu.PrintArea" localSheetId="3" hidden="1">'Table 3.2'!$A$1:$F$50</definedName>
    <definedName name="Z_02EC4555_5648_4529_98EC_3FB6B89B867F_.wvu.PrintArea" localSheetId="4" hidden="1">'Table 3.3'!$A$1:$E$11</definedName>
    <definedName name="Z_02EC4555_5648_4529_98EC_3FB6B89B867F_.wvu.PrintArea" localSheetId="5" hidden="1">'Table 3.4'!$A$1:$F$22</definedName>
    <definedName name="Z_02EC4555_5648_4529_98EC_3FB6B89B867F_.wvu.PrintArea" localSheetId="6" hidden="1">'Table 3.5'!$A$1:$F$15</definedName>
    <definedName name="Z_1E4EBAB2_6872_4520_BF8A_226AAF054257_.wvu.PrintArea" localSheetId="2" hidden="1">'Table 3.1'!#REF!</definedName>
    <definedName name="Z_B25D4AC8_47EB_407B_BE70_8908CEF72BED_.wvu.PrintArea" localSheetId="2" hidden="1">'Table 3.1'!#REF!</definedName>
    <definedName name="Z_BF9299E5_737A_4E0C_9D41_A753AB534F5C_.wvu.PrintArea" localSheetId="2" hidden="1">'Table 3.1'!#REF!</definedName>
    <definedName name="Z_BF96F35B_CE86_4EAA_BC56_620191C156ED_.wvu.PrintArea" localSheetId="2" hidden="1">'Table 3.1'!$A$1:$F$46</definedName>
    <definedName name="Z_BF96F35B_CE86_4EAA_BC56_620191C156ED_.wvu.PrintArea" localSheetId="3" hidden="1">'Table 3.2'!$A$1:$F$50</definedName>
    <definedName name="Z_BF96F35B_CE86_4EAA_BC56_620191C156ED_.wvu.PrintArea" localSheetId="4" hidden="1">'Table 3.3'!$A$1:$E$11</definedName>
    <definedName name="Z_BF96F35B_CE86_4EAA_BC56_620191C156ED_.wvu.PrintArea" localSheetId="5" hidden="1">'Table 3.4'!$A$1:$F$22</definedName>
    <definedName name="Z_BF96F35B_CE86_4EAA_BC56_620191C156ED_.wvu.PrintArea" localSheetId="6" hidden="1">'Table 3.5'!$A$1:$F$15</definedName>
    <definedName name="Z_BFB02F83_41B1_44AF_A78B_0A94ECFFD68F_.wvu.PrintArea" localSheetId="2" hidden="1">'Table 3.1'!#REF!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3.1'!$A$1:$F$46</definedName>
    <definedName name="Z_F0126648_A843_4414_99F0_D623F0487F49_.wvu.PrintArea" localSheetId="3" hidden="1">'Table 3.2'!$A$1:$F$50</definedName>
    <definedName name="Z_F0126648_A843_4414_99F0_D623F0487F49_.wvu.PrintArea" localSheetId="4" hidden="1">'Table 3.3'!$A$1:$E$11</definedName>
    <definedName name="Z_F0126648_A843_4414_99F0_D623F0487F49_.wvu.PrintArea" localSheetId="5" hidden="1">'Table 3.4'!$A$1:$F$22</definedName>
    <definedName name="Z_F0126648_A843_4414_99F0_D623F0487F49_.wvu.PrintArea" localSheetId="6" hidden="1">'Table 3.5'!$A$1:$F$15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53" l="1"/>
  <c r="F6" i="53"/>
  <c r="D6" i="53"/>
  <c r="C6" i="53"/>
  <c r="B6" i="53"/>
  <c r="B19" i="66"/>
  <c r="F26" i="69" l="1"/>
  <c r="F27" i="69" s="1"/>
  <c r="E26" i="69"/>
  <c r="E27" i="69" s="1"/>
  <c r="D26" i="69"/>
  <c r="D27" i="69" s="1"/>
  <c r="C26" i="69"/>
  <c r="C27" i="69" s="1"/>
  <c r="B26" i="69"/>
  <c r="B27" i="69" s="1"/>
  <c r="F21" i="69"/>
  <c r="F22" i="69" s="1"/>
  <c r="E21" i="69"/>
  <c r="E22" i="69" s="1"/>
  <c r="D21" i="69"/>
  <c r="D22" i="69" s="1"/>
  <c r="C21" i="69"/>
  <c r="C22" i="69" s="1"/>
  <c r="B21" i="69"/>
  <c r="B19" i="69"/>
  <c r="F13" i="69"/>
  <c r="E13" i="69"/>
  <c r="D13" i="69"/>
  <c r="B13" i="69"/>
  <c r="C13" i="69"/>
  <c r="F8" i="69"/>
  <c r="E8" i="69"/>
  <c r="D8" i="69"/>
  <c r="C8" i="69"/>
  <c r="E8" i="68"/>
  <c r="D8" i="68"/>
  <c r="C8" i="68"/>
  <c r="B8" i="68"/>
  <c r="D5" i="68"/>
  <c r="C5" i="68"/>
  <c r="B5" i="68"/>
  <c r="E5" i="68"/>
  <c r="F33" i="67"/>
  <c r="F34" i="67" s="1"/>
  <c r="E33" i="67"/>
  <c r="E34" i="67" s="1"/>
  <c r="D33" i="67"/>
  <c r="D34" i="67" s="1"/>
  <c r="C33" i="67"/>
  <c r="C34" i="67" s="1"/>
  <c r="B33" i="67"/>
  <c r="B34" i="67" s="1"/>
  <c r="F25" i="67"/>
  <c r="E25" i="67"/>
  <c r="D25" i="67"/>
  <c r="C25" i="67"/>
  <c r="B25" i="67"/>
  <c r="F22" i="67"/>
  <c r="E22" i="67"/>
  <c r="D22" i="67"/>
  <c r="C22" i="67"/>
  <c r="B22" i="67"/>
  <c r="F19" i="67"/>
  <c r="E19" i="67"/>
  <c r="D19" i="67"/>
  <c r="C19" i="67"/>
  <c r="C26" i="67" s="1"/>
  <c r="B19" i="67"/>
  <c r="F13" i="67"/>
  <c r="E13" i="67"/>
  <c r="D13" i="67"/>
  <c r="C13" i="67"/>
  <c r="B13" i="67"/>
  <c r="F7" i="67"/>
  <c r="F14" i="67" s="1"/>
  <c r="E7" i="67"/>
  <c r="E14" i="67" s="1"/>
  <c r="D7" i="67"/>
  <c r="C7" i="67"/>
  <c r="B7" i="67"/>
  <c r="B14" i="67" s="1"/>
  <c r="F16" i="66"/>
  <c r="F20" i="66" s="1"/>
  <c r="E16" i="66"/>
  <c r="E20" i="66" s="1"/>
  <c r="D16" i="66"/>
  <c r="D20" i="66" s="1"/>
  <c r="C16" i="66"/>
  <c r="C20" i="66" s="1"/>
  <c r="B16" i="66"/>
  <c r="B20" i="66" s="1"/>
  <c r="F9" i="66"/>
  <c r="E9" i="66"/>
  <c r="D9" i="66"/>
  <c r="C9" i="66"/>
  <c r="B9" i="66"/>
  <c r="B11" i="68" l="1"/>
  <c r="B12" i="68" s="1"/>
  <c r="E11" i="68"/>
  <c r="E12" i="68" s="1"/>
  <c r="D14" i="67"/>
  <c r="D26" i="67"/>
  <c r="B22" i="69"/>
  <c r="F14" i="69"/>
  <c r="F28" i="69" s="1"/>
  <c r="D11" i="68"/>
  <c r="D12" i="68" s="1"/>
  <c r="E26" i="67"/>
  <c r="E27" i="67" s="1"/>
  <c r="D27" i="67"/>
  <c r="F26" i="67"/>
  <c r="F27" i="67" s="1"/>
  <c r="C14" i="67"/>
  <c r="C14" i="69"/>
  <c r="C28" i="69" s="1"/>
  <c r="D14" i="69"/>
  <c r="D28" i="69" s="1"/>
  <c r="E14" i="69"/>
  <c r="E28" i="69" s="1"/>
  <c r="B8" i="69"/>
  <c r="B14" i="69" s="1"/>
  <c r="B28" i="69" s="1"/>
  <c r="B30" i="69" s="1"/>
  <c r="C11" i="68"/>
  <c r="C12" i="68" s="1"/>
  <c r="B26" i="67"/>
  <c r="B27" i="67" s="1"/>
  <c r="C27" i="67"/>
  <c r="C21" i="66"/>
  <c r="C23" i="66" s="1"/>
  <c r="C24" i="66" s="1"/>
  <c r="C25" i="66" s="1"/>
  <c r="D21" i="66"/>
  <c r="D23" i="66" s="1"/>
  <c r="D24" i="66" s="1"/>
  <c r="D25" i="66" s="1"/>
  <c r="E21" i="66"/>
  <c r="E23" i="66" s="1"/>
  <c r="E24" i="66" s="1"/>
  <c r="E25" i="66" s="1"/>
  <c r="F21" i="66"/>
  <c r="F23" i="66" s="1"/>
  <c r="F24" i="66" s="1"/>
  <c r="F25" i="66" s="1"/>
  <c r="B21" i="66"/>
  <c r="B23" i="66" s="1"/>
  <c r="B24" i="66" s="1"/>
  <c r="B25" i="66" s="1"/>
  <c r="C30" i="69" l="1"/>
  <c r="D30" i="69" s="1"/>
  <c r="E30" i="69" s="1"/>
  <c r="F30" i="69" s="1"/>
  <c r="D8" i="65"/>
  <c r="F8" i="65"/>
  <c r="F9" i="65" s="1"/>
  <c r="E8" i="65"/>
  <c r="C8" i="65"/>
  <c r="B26" i="65" l="1"/>
  <c r="B8" i="65"/>
  <c r="B11" i="64"/>
  <c r="C6" i="64"/>
  <c r="B6" i="64"/>
  <c r="B13" i="64" l="1"/>
  <c r="C22" i="54"/>
  <c r="D22" i="54"/>
  <c r="C19" i="65" l="1"/>
  <c r="C20" i="65" s="1"/>
  <c r="F19" i="65"/>
  <c r="F20" i="65" s="1"/>
  <c r="C13" i="65"/>
  <c r="C14" i="65" s="1"/>
  <c r="F13" i="65"/>
  <c r="F14" i="65" s="1"/>
  <c r="C9" i="65"/>
  <c r="F26" i="65" l="1"/>
  <c r="F27" i="65" s="1"/>
  <c r="C26" i="65"/>
  <c r="C27" i="65" s="1"/>
  <c r="D13" i="65"/>
  <c r="D14" i="65" s="1"/>
  <c r="D19" i="65"/>
  <c r="D20" i="65" s="1"/>
  <c r="E13" i="65"/>
  <c r="E14" i="65" s="1"/>
  <c r="E19" i="65"/>
  <c r="E20" i="65" s="1"/>
  <c r="B13" i="65"/>
  <c r="B14" i="65" s="1"/>
  <c r="B19" i="65"/>
  <c r="B20" i="65" s="1"/>
  <c r="E9" i="65" l="1"/>
  <c r="E26" i="65"/>
  <c r="E27" i="65" s="1"/>
  <c r="D9" i="65"/>
  <c r="D26" i="65"/>
  <c r="D27" i="65" s="1"/>
  <c r="B27" i="65"/>
  <c r="B9" i="65"/>
  <c r="D16" i="54" l="1"/>
  <c r="C16" i="54"/>
  <c r="B16" i="54"/>
  <c r="D8" i="54"/>
  <c r="C8" i="54"/>
  <c r="B8" i="54"/>
  <c r="B22" i="54" l="1"/>
  <c r="C11" i="64" l="1"/>
  <c r="D12" i="54"/>
  <c r="C12" i="54"/>
  <c r="B12" i="54"/>
  <c r="F9" i="53"/>
  <c r="E9" i="53"/>
  <c r="D9" i="53"/>
  <c r="C9" i="53"/>
  <c r="B9" i="53"/>
  <c r="C13" i="64" l="1"/>
  <c r="C14" i="64" s="1"/>
  <c r="B14" i="64"/>
  <c r="E22" i="54"/>
  <c r="E8" i="54"/>
  <c r="E16" i="54"/>
  <c r="E12" i="54"/>
</calcChain>
</file>

<file path=xl/sharedStrings.xml><?xml version="1.0" encoding="utf-8"?>
<sst xmlns="http://schemas.openxmlformats.org/spreadsheetml/2006/main" count="236" uniqueCount="176">
  <si>
    <t>Departmental</t>
  </si>
  <si>
    <t>Annual appropriations - ordinary annual services (a)</t>
  </si>
  <si>
    <t>Total departmental annual appropriations</t>
  </si>
  <si>
    <t xml:space="preserve">    Opening balance</t>
  </si>
  <si>
    <t xml:space="preserve">    Non-appropriation receipts</t>
  </si>
  <si>
    <t>Total special accounts</t>
  </si>
  <si>
    <t>Total departmental resourcing</t>
  </si>
  <si>
    <t>Total resourcing for IP Australia</t>
  </si>
  <si>
    <t>2021-22</t>
  </si>
  <si>
    <t>Average staffing level (number)</t>
  </si>
  <si>
    <t>All figures shown above are GST exclusive - these may not match figures in the cash flow statement.</t>
  </si>
  <si>
    <t>Prepared on a resourcing (i.e. appropriations available) basis.</t>
  </si>
  <si>
    <t>Other</t>
  </si>
  <si>
    <r>
      <t xml:space="preserve">Outcome 1: </t>
    </r>
    <r>
      <rPr>
        <sz val="8"/>
        <rFont val="Arial"/>
        <family val="2"/>
      </rPr>
      <t>Increased innovation, investment and trade in Australia, and by Australians overseas, through the administration of the registrable intellectual property rights system, promoting public awareness and industry engagement, and advising government.</t>
    </r>
  </si>
  <si>
    <t>2023-24 Forward estimate
$'000</t>
  </si>
  <si>
    <t>Program 1: IP Rights Administration and Professional Registration</t>
  </si>
  <si>
    <t>Departmental expenses</t>
  </si>
  <si>
    <t>Special accounts</t>
  </si>
  <si>
    <t>Departmental total</t>
  </si>
  <si>
    <t>Total expenses for program 1</t>
  </si>
  <si>
    <t>Program 2: Education and Awareness</t>
  </si>
  <si>
    <t>Total expenses for program 2</t>
  </si>
  <si>
    <t>Program 3: Advice to Government and International Engagement</t>
  </si>
  <si>
    <t>Departmental appropriation</t>
  </si>
  <si>
    <t>Total expenses for program 3</t>
  </si>
  <si>
    <t>Outcome 1 Totals by appropriation type</t>
  </si>
  <si>
    <t>Total expenses for Outcome 1</t>
  </si>
  <si>
    <t>Note: Departmental appropriation splits and totals are indicative estimates and may change in the course of the budget year as government priorities change.</t>
  </si>
  <si>
    <t>Revenue from Government</t>
  </si>
  <si>
    <t>Table 3.1:  Comprehensive income statement (showing net cost of services) for the period ended 30 June</t>
  </si>
  <si>
    <t>EXPENSES</t>
  </si>
  <si>
    <t>Employee benefits</t>
  </si>
  <si>
    <t>Suppliers</t>
  </si>
  <si>
    <t>Depreciation and amortisation</t>
  </si>
  <si>
    <t>Finance costs</t>
  </si>
  <si>
    <t>Total expenses</t>
  </si>
  <si>
    <t xml:space="preserve">LESS: </t>
  </si>
  <si>
    <t>OWN-SOURCE INCOME</t>
  </si>
  <si>
    <t>Own-source revenue</t>
  </si>
  <si>
    <t>Revenue from contracts with customers</t>
  </si>
  <si>
    <t>Rental income</t>
  </si>
  <si>
    <t>Total own-source revenue</t>
  </si>
  <si>
    <t>Total own-source income</t>
  </si>
  <si>
    <t>Net (cost of)/contribution by
  services</t>
  </si>
  <si>
    <t>Surplus/(deficit) attributable to the
  Australian Government</t>
  </si>
  <si>
    <t>Total comprehensive income/(loss)</t>
  </si>
  <si>
    <t>Total comprehensive income/(loss)
  attributable to the Australian
  Government</t>
  </si>
  <si>
    <t xml:space="preserve">Prepared on Australian Accounting Standards basis. </t>
  </si>
  <si>
    <t>Write-down and impairment of assets</t>
  </si>
  <si>
    <t>Sale of goods and rendering of
  services</t>
  </si>
  <si>
    <t>Gains</t>
  </si>
  <si>
    <t>Sale of assets</t>
  </si>
  <si>
    <t>Total gains</t>
  </si>
  <si>
    <t>Total comprehensive income</t>
  </si>
  <si>
    <t>Prepared on Australian Accounting Standards basis.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</si>
  <si>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</si>
  <si>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</si>
  <si>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</si>
  <si>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</si>
  <si>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</si>
  <si>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</si>
  <si>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</si>
  <si>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</si>
  <si>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</si>
  <si>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</si>
  <si>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Other non-financial assets</t>
  </si>
  <si>
    <t>Total non-financial assets</t>
  </si>
  <si>
    <t>Total assets</t>
  </si>
  <si>
    <t>LIABILITIES</t>
  </si>
  <si>
    <t>Payables</t>
  </si>
  <si>
    <t>Other payables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</si>
  <si>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</si>
  <si>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</si>
  <si>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</si>
  <si>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</si>
  <si>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</si>
  <si>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</si>
  <si>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>Total provisions</t>
  </si>
  <si>
    <t>Total liabilities</t>
  </si>
  <si>
    <t>Net assets</t>
  </si>
  <si>
    <t>EQUITY*</t>
  </si>
  <si>
    <t>Parent entity interest</t>
  </si>
  <si>
    <t>Contributed equity</t>
  </si>
  <si>
    <t>Reserves</t>
  </si>
  <si>
    <t>Retained surplus (accumulated
  deficit)</t>
  </si>
  <si>
    <t>Total parent entity interest</t>
  </si>
  <si>
    <t>Total equity</t>
  </si>
  <si>
    <t xml:space="preserve">*Equity is the residual interest in assets after the deduction of liabilities. </t>
  </si>
  <si>
    <t>Retained
earnings
$'000</t>
  </si>
  <si>
    <t>Asset
revaluation
reserve
$'000</t>
  </si>
  <si>
    <t>Contributed
equity/
capital
$'000</t>
  </si>
  <si>
    <t>Total
equity 
$'000</t>
  </si>
  <si>
    <t>Balance carried forward from
  previous period</t>
  </si>
  <si>
    <t>Adjusted opening balance</t>
  </si>
  <si>
    <t>Comprehensive income</t>
  </si>
  <si>
    <t>Surplus/(deficit) for the period</t>
  </si>
  <si>
    <t>of which:</t>
  </si>
  <si>
    <t>Attributable to the Australian
  Government</t>
  </si>
  <si>
    <t>Closing balance attributable to
  the Australian Government</t>
  </si>
  <si>
    <t>Table 3.4: Budgeted departmental statement of cash flows (for the period ended 30 June)</t>
  </si>
  <si>
    <t>OPERATING ACTIVITIES</t>
  </si>
  <si>
    <t>Cash received</t>
  </si>
  <si>
    <t>Appropriations</t>
  </si>
  <si>
    <t>Net GST received</t>
  </si>
  <si>
    <t>Total cash received</t>
  </si>
  <si>
    <t>Cash used</t>
  </si>
  <si>
    <t>Employees</t>
  </si>
  <si>
    <t>Interest payments on lease liability</t>
  </si>
  <si>
    <t>Total cash used</t>
  </si>
  <si>
    <t>Net cash from/(used by)
  operating activities</t>
  </si>
  <si>
    <t>INVESTING ACTIVITIES</t>
  </si>
  <si>
    <t>Purchase of property, plant and
  equipment and intangibles</t>
  </si>
  <si>
    <t>Net cash from/(used by)
  investing activities</t>
  </si>
  <si>
    <t>FINANCING ACTIVITIES</t>
  </si>
  <si>
    <t>Principal payments on lease liability</t>
  </si>
  <si>
    <t>Net cash from/(used by)
  financing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</si>
  <si>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</si>
  <si>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</si>
  <si>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</si>
  <si>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Table 3.5 Departmental capital budget statement (for the period ended 30 June)</t>
  </si>
  <si>
    <t>PURCHASE OF NON-FINANCIAL
  ASSETS</t>
  </si>
  <si>
    <t>TOTAL</t>
  </si>
  <si>
    <t>RECONCILIATION OF CASH USED
  TO ACQUIRE ASSETS TO ASSET
  MOVEMENT TABLE</t>
  </si>
  <si>
    <t>Total purchases</t>
  </si>
  <si>
    <t>Total cash used to acquire assets</t>
  </si>
  <si>
    <t>Buildings
$'000</t>
  </si>
  <si>
    <t>Other
property,
plant and
equipment
$'000</t>
  </si>
  <si>
    <t>Total
$'000</t>
  </si>
  <si>
    <t xml:space="preserve">Gross book value </t>
  </si>
  <si>
    <t>Gross book value - ROU assets</t>
  </si>
  <si>
    <t>Accumulated depreciation/
amortisation and impairment</t>
  </si>
  <si>
    <t>Accumulated depreciation/amortisation and impairment - ROU assets</t>
  </si>
  <si>
    <t>Opening net book balance</t>
  </si>
  <si>
    <t>Capital asset additions</t>
  </si>
  <si>
    <t>Estimated expenditure on new
  or replacement assets</t>
  </si>
  <si>
    <t>By purchase - other</t>
  </si>
  <si>
    <t>Total additions</t>
  </si>
  <si>
    <t>Other movements</t>
  </si>
  <si>
    <t>Depreciation/amortisation expense</t>
  </si>
  <si>
    <t>Depreciation/amortisation on 
 ROU assets</t>
  </si>
  <si>
    <t>Total other movements</t>
  </si>
  <si>
    <t>Gross book value</t>
  </si>
  <si>
    <t>Accumulated depreciation/
  amortisation and impairment</t>
  </si>
  <si>
    <t>Closing net book balance</t>
  </si>
  <si>
    <t>Computer
software and
intangibles
$'000</t>
  </si>
  <si>
    <t xml:space="preserve"> </t>
  </si>
  <si>
    <t>2022-23
Budget
$'000</t>
  </si>
  <si>
    <t>2024-25 Forward estimate
$'000</t>
  </si>
  <si>
    <t>2025-26
Forward estimate
$'000</t>
  </si>
  <si>
    <t>Opening balance as at 1 July 2022</t>
  </si>
  <si>
    <t>Estimated closing balance as at
  30 June 2023</t>
  </si>
  <si>
    <t>2021-22 Actual
$'000</t>
  </si>
  <si>
    <t xml:space="preserve">- </t>
  </si>
  <si>
    <t>Table 3.6:  Statement of departmental asset movements (Budget year 2022-23)</t>
  </si>
  <si>
    <t>As at 1 July 2022</t>
  </si>
  <si>
    <t>As at 30 June 2023</t>
  </si>
  <si>
    <t>2022-23 Estimate
$'000</t>
  </si>
  <si>
    <t>2022-23</t>
  </si>
  <si>
    <t>(a) Expenses not requiring appropriation in the Budget year are made up of  audit fees.</t>
  </si>
  <si>
    <t>Table 2.1.1:  Budgeted expenses for Outcome 1</t>
  </si>
  <si>
    <t>2021-22
Actual
$'000</t>
  </si>
  <si>
    <t>Special accounts (b)</t>
  </si>
  <si>
    <t xml:space="preserve">    Departmental appropriation</t>
  </si>
  <si>
    <t xml:space="preserve">    Appropriation receipts (c)</t>
  </si>
  <si>
    <t xml:space="preserve">(b) Excludes trust moneys held in Services for Other Entities and Trust Moneys (SOETM) and other special accounts. For further information on special accounts, please refer to Budget Paper No. 4 - Agency Resourcing. Please also see Table 2.1 for further information on outcome and program expenses broken down by various funding sources, e.g. annual appropriations, special appropriations and special accounts. </t>
  </si>
  <si>
    <t xml:space="preserve">(c) Amounts credited to the special account from IP Australia's annual appropriations. </t>
  </si>
  <si>
    <t>(a) Includes the source of funding for own-source revenue receipts.</t>
  </si>
  <si>
    <t>Proceeds from sales of property, plant and</t>
  </si>
  <si>
    <t xml:space="preserve">  equipment </t>
  </si>
  <si>
    <t>Funded internally from departmental</t>
  </si>
  <si>
    <t xml:space="preserve"> resources (a)</t>
  </si>
  <si>
    <t>(a) Appropriation Bill (No. 1) 2022-23 and Supply Act (No.1) 2022-23.</t>
  </si>
  <si>
    <t>Table 1.1: IP Australia resource statement - Budget estimates for 2022-23 as at October Budget 2022</t>
  </si>
  <si>
    <t>less departmental appropriations drawn from annual/special appropriations and credited to special accounts</t>
  </si>
  <si>
    <t>Expenses not requiring
  appropriation in the Budget year (a)</t>
  </si>
  <si>
    <t>Table 3.3:  Departmental statement of changes in equity — summary of movement (Budget year 2022-23)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</si>
</sst>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11"/>
      <name val="Calibri"/>
      <family val="2"/>
    </font>
    <font>
      <b/>
      <sz val="7.5"/>
      <name val="Wingdings"/>
      <charset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u/>
      <sz val="10"/>
      <color rgb="FFFF0000"/>
      <name val="Arial"/>
      <family val="2"/>
    </font>
    <font>
      <sz val="8"/>
      <color indexed="8"/>
      <name val="Arial"/>
      <family val="1"/>
      <charset val="1"/>
    </font>
    <font>
      <b/>
      <sz val="8"/>
      <color theme="9" tint="-0.249977111117893"/>
      <name val="Arial"/>
      <family val="2"/>
    </font>
    <font>
      <sz val="8"/>
      <color theme="9" tint="-0.24997711111789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theme="9" tint="-0.249977111117893"/>
      <name val="Arial"/>
      <family val="2"/>
    </font>
    <font>
      <b/>
      <sz val="8"/>
      <color theme="9" tint="-0.249977111117893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auto="1"/>
      </top>
      <bottom style="hair">
        <color auto="1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6" fillId="0" borderId="0"/>
    <xf numFmtId="0" fontId="2" fillId="0" borderId="0"/>
    <xf numFmtId="0" fontId="8" fillId="0" borderId="0">
      <alignment vertical="center"/>
    </xf>
    <xf numFmtId="0" fontId="8" fillId="0" borderId="0"/>
    <xf numFmtId="0" fontId="2" fillId="0" borderId="0"/>
    <xf numFmtId="0" fontId="13" fillId="0" borderId="0"/>
    <xf numFmtId="0" fontId="2" fillId="0" borderId="0"/>
    <xf numFmtId="0" fontId="2" fillId="0" borderId="0">
      <alignment vertical="center"/>
    </xf>
    <xf numFmtId="0" fontId="21" fillId="0" borderId="0"/>
    <xf numFmtId="0" fontId="2" fillId="0" borderId="0">
      <alignment vertical="center"/>
    </xf>
  </cellStyleXfs>
  <cellXfs count="265">
    <xf numFmtId="0" fontId="0" fillId="0" borderId="0" xfId="0"/>
    <xf numFmtId="3" fontId="5" fillId="0" borderId="0" xfId="1" applyNumberFormat="1" applyFont="1" applyBorder="1" applyAlignment="1">
      <alignment vertical="center"/>
    </xf>
    <xf numFmtId="0" fontId="9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indent="1"/>
    </xf>
    <xf numFmtId="0" fontId="12" fillId="0" borderId="0" xfId="3" applyFont="1" applyAlignment="1">
      <alignment horizontal="left" vertical="center"/>
    </xf>
    <xf numFmtId="0" fontId="3" fillId="0" borderId="0" xfId="3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7" fillId="0" borderId="0" xfId="4" applyNumberFormat="1" applyFont="1"/>
    <xf numFmtId="165" fontId="4" fillId="0" borderId="0" xfId="2" applyNumberFormat="1" applyFont="1" applyFill="1" applyBorder="1"/>
    <xf numFmtId="165" fontId="4" fillId="0" borderId="0" xfId="5" applyNumberFormat="1" applyFont="1"/>
    <xf numFmtId="165" fontId="14" fillId="0" borderId="0" xfId="5" applyNumberFormat="1" applyFont="1"/>
    <xf numFmtId="165" fontId="4" fillId="0" borderId="0" xfId="4" applyNumberFormat="1" applyFont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165" fontId="6" fillId="0" borderId="0" xfId="4" applyNumberFormat="1" applyFont="1"/>
    <xf numFmtId="165" fontId="5" fillId="0" borderId="0" xfId="1" applyNumberFormat="1" applyFont="1" applyFill="1" applyBorder="1" applyAlignment="1">
      <alignment horizontal="right" vertical="center"/>
    </xf>
    <xf numFmtId="165" fontId="4" fillId="0" borderId="0" xfId="4" applyNumberFormat="1" applyFont="1"/>
    <xf numFmtId="165" fontId="5" fillId="0" borderId="0" xfId="9" applyNumberFormat="1" applyFont="1" applyAlignment="1">
      <alignment vertical="center"/>
    </xf>
    <xf numFmtId="165" fontId="9" fillId="0" borderId="0" xfId="9" applyNumberFormat="1" applyFont="1" applyAlignment="1">
      <alignment vertical="center"/>
    </xf>
    <xf numFmtId="165" fontId="5" fillId="0" borderId="3" xfId="9" applyNumberFormat="1" applyFont="1" applyBorder="1" applyAlignment="1">
      <alignment horizontal="right" vertical="center"/>
    </xf>
    <xf numFmtId="165" fontId="9" fillId="0" borderId="0" xfId="3" applyNumberFormat="1" applyFont="1" applyAlignment="1">
      <alignment horizontal="left" vertical="center"/>
    </xf>
    <xf numFmtId="165" fontId="9" fillId="0" borderId="0" xfId="3" applyNumberFormat="1" applyFont="1" applyAlignment="1">
      <alignment vertical="center"/>
    </xf>
    <xf numFmtId="165" fontId="12" fillId="0" borderId="4" xfId="1" applyNumberFormat="1" applyFont="1" applyBorder="1" applyAlignment="1">
      <alignment vertical="center"/>
    </xf>
    <xf numFmtId="165" fontId="9" fillId="0" borderId="3" xfId="1" applyNumberFormat="1" applyFont="1" applyBorder="1" applyAlignment="1">
      <alignment vertical="center"/>
    </xf>
    <xf numFmtId="165" fontId="2" fillId="0" borderId="0" xfId="4" applyNumberFormat="1"/>
    <xf numFmtId="165" fontId="3" fillId="0" borderId="0" xfId="4" applyNumberFormat="1" applyFont="1" applyAlignment="1">
      <alignment wrapText="1"/>
    </xf>
    <xf numFmtId="165" fontId="3" fillId="0" borderId="0" xfId="4" applyNumberFormat="1" applyFont="1" applyAlignment="1">
      <alignment horizontal="left" wrapText="1"/>
    </xf>
    <xf numFmtId="164" fontId="9" fillId="0" borderId="4" xfId="1" applyNumberFormat="1" applyFont="1" applyBorder="1" applyAlignment="1">
      <alignment vertical="center"/>
    </xf>
    <xf numFmtId="164" fontId="9" fillId="3" borderId="4" xfId="1" applyNumberFormat="1" applyFont="1" applyFill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164" fontId="9" fillId="3" borderId="1" xfId="1" applyNumberFormat="1" applyFont="1" applyFill="1" applyBorder="1" applyAlignment="1">
      <alignment vertical="center"/>
    </xf>
    <xf numFmtId="165" fontId="5" fillId="0" borderId="0" xfId="3" applyNumberFormat="1" applyFont="1" applyAlignment="1">
      <alignment horizontal="left" vertical="center" indent="1"/>
    </xf>
    <xf numFmtId="165" fontId="12" fillId="0" borderId="0" xfId="3" applyNumberFormat="1" applyFont="1" applyAlignment="1">
      <alignment horizontal="left" vertical="center"/>
    </xf>
    <xf numFmtId="165" fontId="12" fillId="3" borderId="4" xfId="1" applyNumberFormat="1" applyFont="1" applyFill="1" applyBorder="1" applyAlignment="1">
      <alignment vertical="center"/>
    </xf>
    <xf numFmtId="165" fontId="12" fillId="0" borderId="2" xfId="1" applyNumberFormat="1" applyFont="1" applyBorder="1" applyAlignment="1">
      <alignment vertical="center"/>
    </xf>
    <xf numFmtId="165" fontId="12" fillId="0" borderId="0" xfId="3" applyNumberFormat="1" applyFont="1" applyAlignment="1">
      <alignment vertical="center"/>
    </xf>
    <xf numFmtId="165" fontId="12" fillId="3" borderId="2" xfId="1" applyNumberFormat="1" applyFont="1" applyFill="1" applyBorder="1" applyAlignment="1">
      <alignment vertical="center"/>
    </xf>
    <xf numFmtId="165" fontId="9" fillId="3" borderId="3" xfId="1" applyNumberFormat="1" applyFont="1" applyFill="1" applyBorder="1" applyAlignment="1">
      <alignment vertical="center"/>
    </xf>
    <xf numFmtId="165" fontId="4" fillId="0" borderId="0" xfId="5" applyNumberFormat="1" applyFont="1" applyAlignment="1">
      <alignment horizontal="right"/>
    </xf>
    <xf numFmtId="165" fontId="19" fillId="0" borderId="0" xfId="5" applyNumberFormat="1" applyFont="1"/>
    <xf numFmtId="165" fontId="3" fillId="0" borderId="0" xfId="2" applyNumberFormat="1" applyFont="1" applyFill="1" applyBorder="1"/>
    <xf numFmtId="165" fontId="2" fillId="0" borderId="0" xfId="4" applyNumberFormat="1" applyAlignment="1">
      <alignment horizontal="right"/>
    </xf>
    <xf numFmtId="165" fontId="20" fillId="0" borderId="0" xfId="4" applyNumberFormat="1" applyFont="1"/>
    <xf numFmtId="165" fontId="5" fillId="0" borderId="0" xfId="9" applyNumberFormat="1" applyFont="1" applyAlignment="1">
      <alignment horizontal="right" vertical="center"/>
    </xf>
    <xf numFmtId="165" fontId="5" fillId="0" borderId="0" xfId="9" applyNumberFormat="1" applyFont="1" applyAlignment="1">
      <alignment horizontal="left" vertical="center" indent="1"/>
    </xf>
    <xf numFmtId="165" fontId="4" fillId="0" borderId="0" xfId="9" applyNumberFormat="1" applyFont="1" applyAlignment="1">
      <alignment horizontal="left" vertical="center" indent="1"/>
    </xf>
    <xf numFmtId="165" fontId="12" fillId="0" borderId="0" xfId="9" applyNumberFormat="1" applyFont="1" applyAlignment="1">
      <alignment vertical="center"/>
    </xf>
    <xf numFmtId="0" fontId="9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Alignment="1">
      <alignment horizontal="left" vertical="center" indent="1"/>
    </xf>
    <xf numFmtId="0" fontId="12" fillId="0" borderId="0" xfId="9" applyFont="1" applyAlignment="1">
      <alignment vertical="center"/>
    </xf>
    <xf numFmtId="165" fontId="9" fillId="0" borderId="3" xfId="9" applyNumberFormat="1" applyFont="1" applyBorder="1" applyAlignment="1">
      <alignment vertical="center"/>
    </xf>
    <xf numFmtId="165" fontId="5" fillId="0" borderId="0" xfId="9" applyNumberFormat="1" applyFont="1" applyAlignment="1">
      <alignment horizontal="center" vertical="center" wrapText="1"/>
    </xf>
    <xf numFmtId="165" fontId="12" fillId="0" borderId="0" xfId="9" applyNumberFormat="1" applyFont="1" applyAlignment="1">
      <alignment horizontal="left" vertical="center" wrapText="1"/>
    </xf>
    <xf numFmtId="165" fontId="12" fillId="0" borderId="0" xfId="9" applyNumberFormat="1" applyFont="1" applyAlignment="1">
      <alignment horizontal="right" vertical="center"/>
    </xf>
    <xf numFmtId="165" fontId="4" fillId="2" borderId="0" xfId="5" applyNumberFormat="1" applyFont="1" applyFill="1"/>
    <xf numFmtId="165" fontId="3" fillId="0" borderId="8" xfId="9" applyNumberFormat="1" applyFont="1" applyBorder="1" applyAlignment="1">
      <alignment vertical="top"/>
    </xf>
    <xf numFmtId="165" fontId="3" fillId="0" borderId="0" xfId="9" applyNumberFormat="1" applyFont="1" applyAlignment="1">
      <alignment vertical="top"/>
    </xf>
    <xf numFmtId="165" fontId="4" fillId="0" borderId="0" xfId="9" applyNumberFormat="1" applyFont="1" applyAlignment="1">
      <alignment horizontal="right" vertical="top"/>
    </xf>
    <xf numFmtId="165" fontId="3" fillId="3" borderId="0" xfId="9" applyNumberFormat="1" applyFont="1" applyFill="1" applyAlignment="1">
      <alignment horizontal="right" vertical="top"/>
    </xf>
    <xf numFmtId="165" fontId="3" fillId="0" borderId="0" xfId="9" applyNumberFormat="1" applyFont="1" applyAlignment="1">
      <alignment horizontal="right" vertical="top"/>
    </xf>
    <xf numFmtId="165" fontId="3" fillId="0" borderId="0" xfId="9" applyNumberFormat="1" applyFont="1" applyAlignment="1">
      <alignment horizontal="left" vertical="top"/>
    </xf>
    <xf numFmtId="165" fontId="3" fillId="0" borderId="0" xfId="9" applyNumberFormat="1" applyFont="1" applyAlignment="1">
      <alignment horizontal="left" vertical="top" wrapText="1"/>
    </xf>
    <xf numFmtId="165" fontId="5" fillId="0" borderId="0" xfId="3" applyNumberFormat="1" applyFont="1" applyAlignment="1">
      <alignment horizontal="left" vertical="center" wrapText="1" indent="1"/>
    </xf>
    <xf numFmtId="165" fontId="9" fillId="0" borderId="3" xfId="9" applyNumberFormat="1" applyFont="1" applyBorder="1" applyAlignment="1">
      <alignment horizontal="left" vertical="center" wrapText="1"/>
    </xf>
    <xf numFmtId="165" fontId="5" fillId="0" borderId="0" xfId="9" applyNumberFormat="1" applyFont="1" applyAlignment="1">
      <alignment horizontal="left" vertical="center" wrapText="1" indent="1"/>
    </xf>
    <xf numFmtId="165" fontId="5" fillId="0" borderId="8" xfId="9" applyNumberFormat="1" applyFont="1" applyBorder="1" applyAlignment="1">
      <alignment horizontal="right" vertical="center"/>
    </xf>
    <xf numFmtId="165" fontId="9" fillId="0" borderId="0" xfId="3" applyNumberFormat="1" applyFont="1" applyAlignment="1">
      <alignment horizontal="left" vertical="center" wrapText="1"/>
    </xf>
    <xf numFmtId="165" fontId="4" fillId="0" borderId="0" xfId="2" applyNumberFormat="1" applyFont="1" applyFill="1" applyBorder="1" applyAlignment="1">
      <alignment wrapText="1"/>
    </xf>
    <xf numFmtId="165" fontId="14" fillId="0" borderId="0" xfId="5" applyNumberFormat="1" applyFont="1" applyAlignment="1">
      <alignment wrapText="1"/>
    </xf>
    <xf numFmtId="165" fontId="5" fillId="0" borderId="7" xfId="1" applyNumberFormat="1" applyFont="1" applyFill="1" applyBorder="1" applyAlignment="1">
      <alignment horizontal="right" vertical="center"/>
    </xf>
    <xf numFmtId="165" fontId="5" fillId="3" borderId="7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/>
    </xf>
    <xf numFmtId="165" fontId="9" fillId="0" borderId="8" xfId="1" applyNumberFormat="1" applyFont="1" applyFill="1" applyBorder="1" applyAlignment="1">
      <alignment horizontal="right" vertical="center"/>
    </xf>
    <xf numFmtId="165" fontId="9" fillId="3" borderId="8" xfId="1" applyNumberFormat="1" applyFont="1" applyFill="1" applyBorder="1" applyAlignment="1">
      <alignment horizontal="right" vertical="center"/>
    </xf>
    <xf numFmtId="165" fontId="4" fillId="0" borderId="0" xfId="5" quotePrefix="1" applyNumberFormat="1" applyFont="1" applyAlignment="1">
      <alignment horizontal="left" vertical="top"/>
    </xf>
    <xf numFmtId="165" fontId="22" fillId="0" borderId="0" xfId="9" applyNumberFormat="1" applyFont="1" applyAlignment="1">
      <alignment vertical="center"/>
    </xf>
    <xf numFmtId="0" fontId="22" fillId="0" borderId="0" xfId="9" applyFont="1" applyAlignment="1">
      <alignment vertical="center"/>
    </xf>
    <xf numFmtId="165" fontId="22" fillId="0" borderId="0" xfId="4" applyNumberFormat="1" applyFont="1" applyAlignment="1">
      <alignment vertical="top"/>
    </xf>
    <xf numFmtId="165" fontId="22" fillId="4" borderId="0" xfId="4" applyNumberFormat="1" applyFont="1" applyFill="1"/>
    <xf numFmtId="165" fontId="5" fillId="0" borderId="0" xfId="9" applyNumberFormat="1" applyFont="1" applyAlignment="1">
      <alignment horizontal="left" vertical="center" wrapText="1" indent="2"/>
    </xf>
    <xf numFmtId="0" fontId="5" fillId="4" borderId="0" xfId="0" applyFont="1" applyFill="1"/>
    <xf numFmtId="0" fontId="11" fillId="4" borderId="7" xfId="0" applyFont="1" applyFill="1" applyBorder="1" applyAlignment="1">
      <alignment horizontal="right" vertical="top" wrapText="1"/>
    </xf>
    <xf numFmtId="0" fontId="5" fillId="3" borderId="7" xfId="0" applyFont="1" applyFill="1" applyBorder="1" applyAlignment="1">
      <alignment horizontal="right" vertical="top" wrapText="1"/>
    </xf>
    <xf numFmtId="0" fontId="5" fillId="4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12" fillId="4" borderId="0" xfId="0" applyFont="1" applyFill="1" applyAlignment="1">
      <alignment wrapText="1"/>
    </xf>
    <xf numFmtId="0" fontId="9" fillId="4" borderId="0" xfId="0" applyFont="1" applyFill="1" applyAlignment="1">
      <alignment wrapText="1"/>
    </xf>
    <xf numFmtId="165" fontId="9" fillId="0" borderId="6" xfId="1" applyNumberFormat="1" applyFont="1" applyFill="1" applyBorder="1" applyAlignment="1">
      <alignment horizontal="right" vertical="center"/>
    </xf>
    <xf numFmtId="165" fontId="9" fillId="3" borderId="6" xfId="1" applyNumberFormat="1" applyFont="1" applyFill="1" applyBorder="1" applyAlignment="1">
      <alignment horizontal="right" vertical="center"/>
    </xf>
    <xf numFmtId="165" fontId="5" fillId="0" borderId="5" xfId="1" applyNumberFormat="1" applyFont="1" applyFill="1" applyBorder="1" applyAlignment="1">
      <alignment horizontal="right" vertical="center"/>
    </xf>
    <xf numFmtId="165" fontId="9" fillId="0" borderId="7" xfId="1" applyNumberFormat="1" applyFont="1" applyFill="1" applyBorder="1" applyAlignment="1">
      <alignment horizontal="right" vertical="center"/>
    </xf>
    <xf numFmtId="165" fontId="9" fillId="3" borderId="7" xfId="1" applyNumberFormat="1" applyFont="1" applyFill="1" applyBorder="1" applyAlignment="1">
      <alignment horizontal="right" vertical="center"/>
    </xf>
    <xf numFmtId="165" fontId="4" fillId="0" borderId="0" xfId="9" applyNumberFormat="1" applyFont="1" applyAlignment="1">
      <alignment horizontal="left" vertical="top" indent="1"/>
    </xf>
    <xf numFmtId="165" fontId="4" fillId="0" borderId="0" xfId="9" applyNumberFormat="1" applyFont="1" applyAlignment="1">
      <alignment horizontal="left" vertical="top" wrapText="1" indent="1"/>
    </xf>
    <xf numFmtId="165" fontId="4" fillId="0" borderId="0" xfId="4" applyNumberFormat="1" applyFont="1" applyAlignment="1">
      <alignment horizontal="left" wrapText="1" indent="1"/>
    </xf>
    <xf numFmtId="165" fontId="5" fillId="0" borderId="9" xfId="9" applyNumberFormat="1" applyFont="1" applyBorder="1" applyAlignment="1">
      <alignment horizontal="right" vertical="top" wrapText="1"/>
    </xf>
    <xf numFmtId="165" fontId="9" fillId="0" borderId="1" xfId="1" applyNumberFormat="1" applyFont="1" applyBorder="1" applyAlignment="1"/>
    <xf numFmtId="165" fontId="9" fillId="3" borderId="1" xfId="1" applyNumberFormat="1" applyFont="1" applyFill="1" applyBorder="1" applyAlignment="1"/>
    <xf numFmtId="165" fontId="4" fillId="0" borderId="0" xfId="5" applyNumberFormat="1" applyFont="1" applyAlignment="1">
      <alignment horizontal="left" vertical="center" indent="1"/>
    </xf>
    <xf numFmtId="165" fontId="3" fillId="0" borderId="0" xfId="5" applyNumberFormat="1" applyFont="1" applyAlignment="1">
      <alignment vertical="center"/>
    </xf>
    <xf numFmtId="165" fontId="3" fillId="0" borderId="0" xfId="5" applyNumberFormat="1" applyFont="1" applyAlignment="1">
      <alignment vertical="center" wrapText="1"/>
    </xf>
    <xf numFmtId="165" fontId="4" fillId="0" borderId="0" xfId="5" applyNumberFormat="1" applyFont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vertical="center" wrapText="1"/>
    </xf>
    <xf numFmtId="165" fontId="4" fillId="3" borderId="0" xfId="2" applyNumberFormat="1" applyFont="1" applyFill="1" applyBorder="1" applyAlignment="1">
      <alignment vertical="center" wrapText="1"/>
    </xf>
    <xf numFmtId="165" fontId="9" fillId="0" borderId="10" xfId="1" applyNumberFormat="1" applyFont="1" applyBorder="1" applyAlignment="1"/>
    <xf numFmtId="165" fontId="9" fillId="3" borderId="10" xfId="1" applyNumberFormat="1" applyFont="1" applyFill="1" applyBorder="1" applyAlignment="1"/>
    <xf numFmtId="165" fontId="3" fillId="0" borderId="7" xfId="2" applyNumberFormat="1" applyFont="1" applyFill="1" applyBorder="1" applyAlignment="1">
      <alignment vertical="center"/>
    </xf>
    <xf numFmtId="165" fontId="6" fillId="0" borderId="0" xfId="4" applyNumberFormat="1" applyFont="1" applyAlignment="1">
      <alignment horizontal="right" vertical="center"/>
    </xf>
    <xf numFmtId="165" fontId="6" fillId="0" borderId="0" xfId="4" applyNumberFormat="1" applyFont="1" applyAlignment="1">
      <alignment vertical="center"/>
    </xf>
    <xf numFmtId="0" fontId="5" fillId="4" borderId="0" xfId="0" applyFont="1" applyFill="1" applyAlignment="1">
      <alignment horizontal="left" wrapText="1"/>
    </xf>
    <xf numFmtId="165" fontId="11" fillId="4" borderId="0" xfId="0" applyNumberFormat="1" applyFont="1" applyFill="1" applyAlignment="1">
      <alignment wrapText="1"/>
    </xf>
    <xf numFmtId="165" fontId="5" fillId="3" borderId="0" xfId="0" applyNumberFormat="1" applyFont="1" applyFill="1" applyAlignment="1">
      <alignment wrapText="1"/>
    </xf>
    <xf numFmtId="165" fontId="5" fillId="3" borderId="7" xfId="0" applyNumberFormat="1" applyFont="1" applyFill="1" applyBorder="1" applyAlignment="1">
      <alignment wrapText="1"/>
    </xf>
    <xf numFmtId="165" fontId="9" fillId="3" borderId="7" xfId="0" applyNumberFormat="1" applyFont="1" applyFill="1" applyBorder="1" applyAlignment="1">
      <alignment wrapText="1"/>
    </xf>
    <xf numFmtId="0" fontId="5" fillId="4" borderId="8" xfId="0" applyFont="1" applyFill="1" applyBorder="1" applyAlignment="1">
      <alignment wrapText="1"/>
    </xf>
    <xf numFmtId="165" fontId="12" fillId="4" borderId="7" xfId="0" applyNumberFormat="1" applyFont="1" applyFill="1" applyBorder="1" applyAlignment="1">
      <alignment wrapText="1"/>
    </xf>
    <xf numFmtId="0" fontId="11" fillId="4" borderId="7" xfId="0" applyFont="1" applyFill="1" applyBorder="1" applyAlignment="1">
      <alignment horizontal="right" wrapText="1"/>
    </xf>
    <xf numFmtId="0" fontId="5" fillId="3" borderId="7" xfId="0" applyFont="1" applyFill="1" applyBorder="1" applyAlignment="1">
      <alignment horizontal="right" wrapText="1"/>
    </xf>
    <xf numFmtId="165" fontId="4" fillId="0" borderId="7" xfId="4" applyNumberFormat="1" applyFont="1" applyBorder="1" applyAlignment="1">
      <alignment horizontal="right" vertical="top" wrapText="1"/>
    </xf>
    <xf numFmtId="165" fontId="4" fillId="3" borderId="7" xfId="4" applyNumberFormat="1" applyFont="1" applyFill="1" applyBorder="1" applyAlignment="1">
      <alignment horizontal="right" vertical="top" wrapText="1"/>
    </xf>
    <xf numFmtId="165" fontId="4" fillId="0" borderId="8" xfId="4" applyNumberFormat="1" applyFont="1" applyBorder="1" applyAlignment="1">
      <alignment vertical="center"/>
    </xf>
    <xf numFmtId="165" fontId="3" fillId="0" borderId="0" xfId="4" applyNumberFormat="1" applyFont="1" applyAlignment="1">
      <alignment horizontal="left" wrapText="1" indent="1"/>
    </xf>
    <xf numFmtId="165" fontId="11" fillId="4" borderId="7" xfId="0" applyNumberFormat="1" applyFont="1" applyFill="1" applyBorder="1" applyAlignment="1">
      <alignment wrapText="1"/>
    </xf>
    <xf numFmtId="165" fontId="5" fillId="4" borderId="0" xfId="9" applyNumberFormat="1" applyFont="1" applyFill="1" applyAlignment="1">
      <alignment horizontal="left" vertical="center"/>
    </xf>
    <xf numFmtId="0" fontId="11" fillId="4" borderId="0" xfId="0" applyFont="1" applyFill="1" applyAlignment="1">
      <alignment horizontal="left" wrapText="1"/>
    </xf>
    <xf numFmtId="165" fontId="4" fillId="0" borderId="0" xfId="4" applyNumberFormat="1" applyFont="1" applyAlignment="1">
      <alignment horizontal="left" vertical="center" wrapText="1" indent="1"/>
    </xf>
    <xf numFmtId="165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9" applyNumberFormat="1" applyFont="1" applyAlignment="1">
      <alignment horizontal="left" vertical="center" wrapText="1" indent="1"/>
    </xf>
    <xf numFmtId="165" fontId="4" fillId="0" borderId="0" xfId="4" applyNumberFormat="1" applyFont="1" applyAlignment="1">
      <alignment horizontal="left" vertical="center" indent="1"/>
    </xf>
    <xf numFmtId="165" fontId="15" fillId="0" borderId="0" xfId="5" applyNumberFormat="1" applyFont="1"/>
    <xf numFmtId="165" fontId="4" fillId="3" borderId="7" xfId="12" applyNumberFormat="1" applyFont="1" applyFill="1" applyBorder="1" applyAlignment="1">
      <alignment horizontal="right" vertical="center"/>
    </xf>
    <xf numFmtId="165" fontId="26" fillId="0" borderId="0" xfId="0" applyNumberFormat="1" applyFont="1"/>
    <xf numFmtId="165" fontId="27" fillId="0" borderId="0" xfId="0" applyNumberFormat="1" applyFont="1" applyAlignment="1">
      <alignment horizontal="left"/>
    </xf>
    <xf numFmtId="165" fontId="27" fillId="0" borderId="0" xfId="0" quotePrefix="1" applyNumberFormat="1" applyFont="1" applyAlignment="1">
      <alignment horizontal="left"/>
    </xf>
    <xf numFmtId="165" fontId="27" fillId="0" borderId="0" xfId="0" applyNumberFormat="1" applyFont="1" applyAlignment="1">
      <alignment horizontal="left" vertical="center" indent="1"/>
    </xf>
    <xf numFmtId="165" fontId="27" fillId="0" borderId="0" xfId="0" applyNumberFormat="1" applyFont="1" applyAlignment="1">
      <alignment horizontal="left" vertical="center" indent="2"/>
    </xf>
    <xf numFmtId="165" fontId="27" fillId="0" borderId="0" xfId="9" applyNumberFormat="1" applyFont="1" applyAlignment="1">
      <alignment vertical="center"/>
    </xf>
    <xf numFmtId="165" fontId="27" fillId="4" borderId="0" xfId="9" applyNumberFormat="1" applyFont="1" applyFill="1" applyAlignment="1">
      <alignment vertical="center"/>
    </xf>
    <xf numFmtId="0" fontId="26" fillId="0" borderId="0" xfId="9" applyFont="1" applyAlignment="1">
      <alignment vertical="center"/>
    </xf>
    <xf numFmtId="0" fontId="27" fillId="0" borderId="0" xfId="5" applyFont="1" applyAlignment="1">
      <alignment horizontal="left"/>
    </xf>
    <xf numFmtId="0" fontId="5" fillId="0" borderId="0" xfId="14" applyFont="1" applyAlignment="1">
      <alignment horizontal="left" vertical="center" indent="1"/>
    </xf>
    <xf numFmtId="0" fontId="26" fillId="4" borderId="0" xfId="9" applyFont="1" applyFill="1" applyAlignment="1">
      <alignment vertical="center"/>
    </xf>
    <xf numFmtId="0" fontId="27" fillId="4" borderId="0" xfId="5" applyFont="1" applyFill="1" applyAlignment="1">
      <alignment horizontal="left"/>
    </xf>
    <xf numFmtId="0" fontId="5" fillId="4" borderId="0" xfId="14" applyFont="1" applyFill="1" applyAlignment="1">
      <alignment horizontal="left" vertical="center" indent="1"/>
    </xf>
    <xf numFmtId="165" fontId="4" fillId="0" borderId="0" xfId="5" applyNumberFormat="1" applyFont="1" applyAlignment="1">
      <alignment horizontal="left" vertical="center"/>
    </xf>
    <xf numFmtId="165" fontId="4" fillId="0" borderId="0" xfId="12" applyNumberFormat="1" applyFont="1">
      <alignment vertical="center"/>
    </xf>
    <xf numFmtId="165" fontId="22" fillId="0" borderId="0" xfId="12" applyNumberFormat="1" applyFont="1">
      <alignment vertical="center"/>
    </xf>
    <xf numFmtId="165" fontId="9" fillId="0" borderId="7" xfId="12" applyNumberFormat="1" applyFont="1" applyBorder="1" applyAlignment="1">
      <alignment vertical="center" wrapText="1"/>
    </xf>
    <xf numFmtId="165" fontId="3" fillId="0" borderId="0" xfId="12" applyNumberFormat="1" applyFont="1">
      <alignment vertical="center"/>
    </xf>
    <xf numFmtId="165" fontId="4" fillId="4" borderId="0" xfId="12" applyNumberFormat="1" applyFont="1" applyFill="1">
      <alignment vertical="center"/>
    </xf>
    <xf numFmtId="165" fontId="4" fillId="3" borderId="0" xfId="12" applyNumberFormat="1" applyFont="1" applyFill="1" applyAlignment="1">
      <alignment horizontal="right" vertical="center"/>
    </xf>
    <xf numFmtId="165" fontId="4" fillId="0" borderId="0" xfId="12" applyNumberFormat="1" applyFont="1" applyAlignment="1">
      <alignment horizontal="left" vertical="center" indent="1"/>
    </xf>
    <xf numFmtId="165" fontId="4" fillId="0" borderId="0" xfId="12" applyNumberFormat="1" applyFont="1" applyAlignment="1">
      <alignment horizontal="left" vertical="center" wrapText="1" indent="1"/>
    </xf>
    <xf numFmtId="165" fontId="3" fillId="0" borderId="0" xfId="12" applyNumberFormat="1" applyFont="1" applyAlignment="1">
      <alignment horizontal="right" vertical="center" wrapText="1"/>
    </xf>
    <xf numFmtId="165" fontId="4" fillId="3" borderId="5" xfId="12" applyNumberFormat="1" applyFont="1" applyFill="1" applyBorder="1" applyAlignment="1">
      <alignment horizontal="right" vertical="center"/>
    </xf>
    <xf numFmtId="165" fontId="4" fillId="0" borderId="5" xfId="12" applyNumberFormat="1" applyFont="1" applyBorder="1">
      <alignment vertical="center"/>
    </xf>
    <xf numFmtId="165" fontId="3" fillId="0" borderId="6" xfId="3" applyNumberFormat="1" applyBorder="1" applyAlignment="1">
      <alignment horizontal="left" vertical="center" wrapText="1"/>
    </xf>
    <xf numFmtId="165" fontId="3" fillId="0" borderId="6" xfId="12" applyNumberFormat="1" applyFont="1" applyBorder="1">
      <alignment vertical="center"/>
    </xf>
    <xf numFmtId="165" fontId="4" fillId="4" borderId="0" xfId="12" applyNumberFormat="1" applyFont="1" applyFill="1" applyAlignment="1">
      <alignment horizontal="left" vertical="center" indent="1"/>
    </xf>
    <xf numFmtId="165" fontId="4" fillId="0" borderId="7" xfId="12" applyNumberFormat="1" applyFont="1" applyBorder="1">
      <alignment vertical="center"/>
    </xf>
    <xf numFmtId="165" fontId="3" fillId="0" borderId="8" xfId="12" applyNumberFormat="1" applyFont="1" applyBorder="1">
      <alignment vertical="center"/>
    </xf>
    <xf numFmtId="165" fontId="3" fillId="0" borderId="7" xfId="12" applyNumberFormat="1" applyFont="1" applyBorder="1">
      <alignment vertical="center"/>
    </xf>
    <xf numFmtId="165" fontId="5" fillId="0" borderId="2" xfId="12" applyNumberFormat="1" applyFont="1" applyBorder="1">
      <alignment vertical="center"/>
    </xf>
    <xf numFmtId="165" fontId="9" fillId="0" borderId="3" xfId="12" applyNumberFormat="1" applyFont="1" applyBorder="1">
      <alignment vertical="center"/>
    </xf>
    <xf numFmtId="165" fontId="24" fillId="0" borderId="0" xfId="12" applyNumberFormat="1" applyFont="1">
      <alignment vertical="center"/>
    </xf>
    <xf numFmtId="165" fontId="4" fillId="0" borderId="0" xfId="12" applyNumberFormat="1" applyFont="1" applyAlignment="1">
      <alignment horizontal="right" vertical="center"/>
    </xf>
    <xf numFmtId="165" fontId="10" fillId="0" borderId="0" xfId="12" applyNumberFormat="1" applyFont="1" applyAlignment="1">
      <alignment horizontal="right" vertical="center"/>
    </xf>
    <xf numFmtId="165" fontId="4" fillId="3" borderId="0" xfId="9" applyNumberFormat="1" applyFont="1" applyFill="1" applyAlignment="1">
      <alignment horizontal="right" vertical="top"/>
    </xf>
    <xf numFmtId="0" fontId="9" fillId="4" borderId="12" xfId="0" applyFont="1" applyFill="1" applyBorder="1" applyAlignment="1">
      <alignment wrapText="1"/>
    </xf>
    <xf numFmtId="165" fontId="11" fillId="4" borderId="12" xfId="0" applyNumberFormat="1" applyFont="1" applyFill="1" applyBorder="1" applyAlignment="1">
      <alignment horizontal="right" wrapText="1"/>
    </xf>
    <xf numFmtId="165" fontId="5" fillId="3" borderId="12" xfId="0" applyNumberFormat="1" applyFont="1" applyFill="1" applyBorder="1" applyAlignment="1">
      <alignment horizontal="right" wrapText="1"/>
    </xf>
    <xf numFmtId="165" fontId="3" fillId="0" borderId="12" xfId="3" applyNumberFormat="1" applyBorder="1" applyAlignment="1">
      <alignment horizontal="left" vertical="center" wrapText="1"/>
    </xf>
    <xf numFmtId="165" fontId="9" fillId="0" borderId="12" xfId="3" applyNumberFormat="1" applyFont="1" applyBorder="1" applyAlignment="1">
      <alignment horizontal="left" vertical="center"/>
    </xf>
    <xf numFmtId="165" fontId="3" fillId="0" borderId="7" xfId="9" applyNumberFormat="1" applyFont="1" applyBorder="1" applyAlignment="1">
      <alignment horizontal="right" vertical="top"/>
    </xf>
    <xf numFmtId="165" fontId="3" fillId="3" borderId="7" xfId="9" applyNumberFormat="1" applyFont="1" applyFill="1" applyBorder="1" applyAlignment="1">
      <alignment horizontal="right" vertical="top"/>
    </xf>
    <xf numFmtId="165" fontId="3" fillId="0" borderId="12" xfId="9" applyNumberFormat="1" applyFont="1" applyBorder="1" applyAlignment="1">
      <alignment horizontal="right"/>
    </xf>
    <xf numFmtId="165" fontId="3" fillId="3" borderId="12" xfId="9" applyNumberFormat="1" applyFont="1" applyFill="1" applyBorder="1" applyAlignment="1">
      <alignment horizontal="right"/>
    </xf>
    <xf numFmtId="165" fontId="4" fillId="0" borderId="12" xfId="9" applyNumberFormat="1" applyFont="1" applyBorder="1" applyAlignment="1">
      <alignment horizontal="right" vertical="top"/>
    </xf>
    <xf numFmtId="165" fontId="4" fillId="3" borderId="12" xfId="9" applyNumberFormat="1" applyFont="1" applyFill="1" applyBorder="1" applyAlignment="1">
      <alignment horizontal="right" vertical="top"/>
    </xf>
    <xf numFmtId="165" fontId="3" fillId="0" borderId="12" xfId="9" applyNumberFormat="1" applyFont="1" applyBorder="1" applyAlignment="1">
      <alignment horizontal="left" vertical="top" wrapText="1"/>
    </xf>
    <xf numFmtId="164" fontId="9" fillId="0" borderId="12" xfId="1" applyNumberFormat="1" applyFont="1" applyBorder="1" applyAlignment="1">
      <alignment vertical="center"/>
    </xf>
    <xf numFmtId="164" fontId="9" fillId="3" borderId="12" xfId="1" applyNumberFormat="1" applyFont="1" applyFill="1" applyBorder="1" applyAlignment="1">
      <alignment vertical="center"/>
    </xf>
    <xf numFmtId="165" fontId="9" fillId="0" borderId="11" xfId="1" applyNumberFormat="1" applyFont="1" applyBorder="1" applyAlignment="1"/>
    <xf numFmtId="165" fontId="4" fillId="0" borderId="1" xfId="4" applyNumberFormat="1" applyFont="1" applyBorder="1" applyAlignment="1">
      <alignment horizontal="right" vertical="top" wrapText="1"/>
    </xf>
    <xf numFmtId="165" fontId="4" fillId="3" borderId="1" xfId="4" applyNumberFormat="1" applyFont="1" applyFill="1" applyBorder="1" applyAlignment="1">
      <alignment horizontal="right" vertical="top" wrapText="1"/>
    </xf>
    <xf numFmtId="165" fontId="9" fillId="3" borderId="11" xfId="1" applyNumberFormat="1" applyFont="1" applyFill="1" applyBorder="1" applyAlignment="1"/>
    <xf numFmtId="165" fontId="9" fillId="0" borderId="13" xfId="1" applyNumberFormat="1" applyFont="1" applyBorder="1" applyAlignment="1"/>
    <xf numFmtId="165" fontId="9" fillId="3" borderId="13" xfId="1" applyNumberFormat="1" applyFont="1" applyFill="1" applyBorder="1" applyAlignment="1"/>
    <xf numFmtId="165" fontId="9" fillId="0" borderId="11" xfId="3" applyNumberFormat="1" applyFont="1" applyBorder="1" applyAlignment="1">
      <alignment horizontal="left" vertical="center" wrapText="1"/>
    </xf>
    <xf numFmtId="165" fontId="3" fillId="3" borderId="7" xfId="2" applyNumberFormat="1" applyFont="1" applyFill="1" applyBorder="1" applyAlignment="1">
      <alignment vertical="center"/>
    </xf>
    <xf numFmtId="165" fontId="3" fillId="0" borderId="11" xfId="5" applyNumberFormat="1" applyFont="1" applyBorder="1" applyAlignment="1">
      <alignment horizontal="left" vertical="center" wrapText="1"/>
    </xf>
    <xf numFmtId="165" fontId="3" fillId="0" borderId="7" xfId="5" applyNumberFormat="1" applyFont="1" applyBorder="1" applyAlignment="1">
      <alignment vertical="center"/>
    </xf>
    <xf numFmtId="165" fontId="3" fillId="0" borderId="7" xfId="4" applyNumberFormat="1" applyFont="1" applyBorder="1" applyAlignment="1">
      <alignment vertical="center"/>
    </xf>
    <xf numFmtId="165" fontId="3" fillId="0" borderId="8" xfId="4" applyNumberFormat="1" applyFont="1" applyBorder="1" applyAlignment="1">
      <alignment vertical="center"/>
    </xf>
    <xf numFmtId="165" fontId="3" fillId="0" borderId="11" xfId="4" applyNumberFormat="1" applyFont="1" applyBorder="1"/>
    <xf numFmtId="165" fontId="4" fillId="0" borderId="0" xfId="1" applyNumberFormat="1" applyFont="1" applyBorder="1" applyAlignment="1">
      <alignment vertical="center"/>
    </xf>
    <xf numFmtId="165" fontId="4" fillId="3" borderId="0" xfId="1" applyNumberFormat="1" applyFont="1" applyFill="1" applyBorder="1" applyAlignment="1">
      <alignment vertical="center"/>
    </xf>
    <xf numFmtId="165" fontId="5" fillId="0" borderId="0" xfId="3" applyNumberFormat="1" applyFont="1" applyAlignment="1">
      <alignment horizontal="left" vertical="center"/>
    </xf>
    <xf numFmtId="165" fontId="17" fillId="0" borderId="0" xfId="5" applyNumberFormat="1" applyFont="1" applyAlignment="1">
      <alignment vertical="center"/>
    </xf>
    <xf numFmtId="165" fontId="4" fillId="0" borderId="1" xfId="4" applyNumberFormat="1" applyFont="1" applyBorder="1" applyAlignment="1">
      <alignment horizontal="right" vertical="center" wrapText="1"/>
    </xf>
    <xf numFmtId="165" fontId="4" fillId="3" borderId="1" xfId="4" applyNumberFormat="1" applyFont="1" applyFill="1" applyBorder="1" applyAlignment="1">
      <alignment horizontal="right" vertical="center" wrapText="1"/>
    </xf>
    <xf numFmtId="165" fontId="4" fillId="3" borderId="1" xfId="12" applyNumberFormat="1" applyFont="1" applyFill="1" applyBorder="1" applyAlignment="1">
      <alignment horizontal="right" vertical="center"/>
    </xf>
    <xf numFmtId="165" fontId="4" fillId="0" borderId="1" xfId="12" applyNumberFormat="1" applyFont="1" applyBorder="1" applyAlignment="1">
      <alignment horizontal="right" vertical="center"/>
    </xf>
    <xf numFmtId="165" fontId="28" fillId="0" borderId="0" xfId="12" applyNumberFormat="1" applyFont="1">
      <alignment vertical="center"/>
    </xf>
    <xf numFmtId="165" fontId="28" fillId="3" borderId="0" xfId="12" applyNumberFormat="1" applyFont="1" applyFill="1" applyAlignment="1">
      <alignment horizontal="right" vertical="center"/>
    </xf>
    <xf numFmtId="165" fontId="28" fillId="0" borderId="14" xfId="4" applyNumberFormat="1" applyFont="1" applyBorder="1" applyAlignment="1">
      <alignment horizontal="right" vertical="center" wrapText="1"/>
    </xf>
    <xf numFmtId="165" fontId="28" fillId="3" borderId="14" xfId="4" applyNumberFormat="1" applyFont="1" applyFill="1" applyBorder="1" applyAlignment="1">
      <alignment horizontal="right" vertical="center" wrapText="1"/>
    </xf>
    <xf numFmtId="165" fontId="28" fillId="0" borderId="0" xfId="9" applyNumberFormat="1" applyFont="1" applyAlignment="1">
      <alignment horizontal="left" vertical="top" indent="1"/>
    </xf>
    <xf numFmtId="165" fontId="30" fillId="0" borderId="0" xfId="9" applyNumberFormat="1" applyFont="1" applyAlignment="1">
      <alignment vertical="center"/>
    </xf>
    <xf numFmtId="165" fontId="28" fillId="0" borderId="0" xfId="5" applyNumberFormat="1" applyFont="1" applyAlignment="1">
      <alignment vertical="center"/>
    </xf>
    <xf numFmtId="165" fontId="30" fillId="0" borderId="0" xfId="1" applyNumberFormat="1" applyFont="1" applyAlignment="1">
      <alignment vertical="center"/>
    </xf>
    <xf numFmtId="165" fontId="18" fillId="0" borderId="4" xfId="1" applyNumberFormat="1" applyFont="1" applyBorder="1" applyAlignment="1">
      <alignment vertical="center"/>
    </xf>
    <xf numFmtId="0" fontId="30" fillId="0" borderId="0" xfId="14" applyFont="1" applyAlignment="1">
      <alignment horizontal="left" vertical="center" indent="1"/>
    </xf>
    <xf numFmtId="0" fontId="31" fillId="0" borderId="0" xfId="5" applyFont="1" applyAlignment="1">
      <alignment horizontal="left"/>
    </xf>
    <xf numFmtId="0" fontId="32" fillId="0" borderId="0" xfId="9" applyFont="1" applyAlignment="1">
      <alignment vertical="center"/>
    </xf>
    <xf numFmtId="165" fontId="33" fillId="0" borderId="0" xfId="9" applyNumberFormat="1" applyFont="1" applyAlignment="1">
      <alignment vertical="center"/>
    </xf>
    <xf numFmtId="165" fontId="34" fillId="0" borderId="0" xfId="9" applyNumberFormat="1" applyFont="1" applyAlignment="1">
      <alignment vertical="center"/>
    </xf>
    <xf numFmtId="165" fontId="35" fillId="0" borderId="0" xfId="9" applyNumberFormat="1" applyFont="1" applyAlignment="1">
      <alignment vertical="center"/>
    </xf>
    <xf numFmtId="165" fontId="29" fillId="0" borderId="10" xfId="1" applyNumberFormat="1" applyFont="1" applyBorder="1"/>
    <xf numFmtId="165" fontId="5" fillId="4" borderId="0" xfId="0" applyNumberFormat="1" applyFont="1" applyFill="1" applyAlignment="1">
      <alignment horizontal="left" vertical="top" wrapText="1"/>
    </xf>
    <xf numFmtId="165" fontId="9" fillId="0" borderId="0" xfId="9" applyNumberFormat="1" applyFont="1" applyAlignment="1">
      <alignment horizontal="left" vertical="center" wrapText="1"/>
    </xf>
    <xf numFmtId="165" fontId="5" fillId="0" borderId="0" xfId="9" applyNumberFormat="1" applyFont="1" applyAlignment="1">
      <alignment horizontal="left" vertical="center"/>
    </xf>
    <xf numFmtId="165" fontId="9" fillId="0" borderId="0" xfId="9" applyNumberFormat="1" applyFont="1" applyAlignment="1">
      <alignment horizontal="left" vertical="center"/>
    </xf>
    <xf numFmtId="0" fontId="23" fillId="0" borderId="0" xfId="0" applyFont="1" applyAlignment="1">
      <alignment horizontal="left"/>
    </xf>
    <xf numFmtId="165" fontId="9" fillId="0" borderId="0" xfId="9" applyNumberFormat="1" applyFont="1" applyAlignment="1">
      <alignment horizontal="left" vertical="top" wrapText="1"/>
    </xf>
    <xf numFmtId="165" fontId="3" fillId="0" borderId="8" xfId="9" applyNumberFormat="1" applyFont="1" applyBorder="1" applyAlignment="1">
      <alignment horizontal="right" vertical="top"/>
    </xf>
    <xf numFmtId="165" fontId="3" fillId="3" borderId="8" xfId="9" applyNumberFormat="1" applyFont="1" applyFill="1" applyBorder="1" applyAlignment="1">
      <alignment horizontal="right" vertical="top"/>
    </xf>
    <xf numFmtId="165" fontId="4" fillId="0" borderId="0" xfId="9" applyNumberFormat="1" applyFont="1" applyBorder="1" applyAlignment="1">
      <alignment horizontal="right" vertical="top"/>
    </xf>
    <xf numFmtId="165" fontId="4" fillId="3" borderId="0" xfId="9" applyNumberFormat="1" applyFont="1" applyFill="1" applyBorder="1" applyAlignment="1">
      <alignment horizontal="right" vertical="top"/>
    </xf>
    <xf numFmtId="165" fontId="23" fillId="0" borderId="0" xfId="0" applyNumberFormat="1" applyFont="1" applyAlignment="1">
      <alignment horizontal="left"/>
    </xf>
    <xf numFmtId="165" fontId="5" fillId="3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 vertical="center"/>
    </xf>
    <xf numFmtId="165" fontId="9" fillId="3" borderId="1" xfId="1" applyNumberFormat="1" applyFont="1" applyFill="1" applyBorder="1" applyAlignment="1">
      <alignment horizontal="right"/>
    </xf>
    <xf numFmtId="165" fontId="9" fillId="0" borderId="1" xfId="1" applyNumberFormat="1" applyFont="1" applyBorder="1" applyAlignment="1">
      <alignment horizontal="right"/>
    </xf>
    <xf numFmtId="0" fontId="25" fillId="4" borderId="0" xfId="0" applyFont="1" applyFill="1" applyAlignment="1">
      <alignment vertical="top" wrapText="1" readingOrder="1"/>
    </xf>
    <xf numFmtId="0" fontId="5" fillId="0" borderId="0" xfId="0" applyFont="1" applyAlignment="1">
      <alignment vertical="top" wrapText="1"/>
    </xf>
    <xf numFmtId="0" fontId="5" fillId="4" borderId="0" xfId="0" applyFont="1" applyFill="1" applyAlignment="1">
      <alignment vertical="top" wrapText="1"/>
    </xf>
    <xf numFmtId="165" fontId="9" fillId="0" borderId="8" xfId="12" applyNumberFormat="1" applyFont="1" applyBorder="1" applyAlignment="1">
      <alignment vertical="top" wrapText="1"/>
    </xf>
    <xf numFmtId="165" fontId="9" fillId="0" borderId="0" xfId="12" applyNumberFormat="1" applyFont="1" applyAlignment="1">
      <alignment vertical="center" wrapText="1"/>
    </xf>
    <xf numFmtId="165" fontId="5" fillId="0" borderId="0" xfId="12" applyNumberFormat="1" applyFont="1" applyAlignment="1">
      <alignment vertical="center" wrapText="1"/>
    </xf>
    <xf numFmtId="165" fontId="4" fillId="0" borderId="0" xfId="12" applyNumberFormat="1" applyFont="1" applyAlignment="1">
      <alignment vertical="center" wrapText="1"/>
    </xf>
    <xf numFmtId="165" fontId="4" fillId="0" borderId="0" xfId="4" applyNumberFormat="1" applyFont="1" applyAlignment="1">
      <alignment vertical="top" wrapText="1"/>
    </xf>
    <xf numFmtId="165" fontId="5" fillId="4" borderId="0" xfId="0" applyNumberFormat="1" applyFont="1" applyFill="1" applyAlignment="1">
      <alignment vertical="top" wrapText="1"/>
    </xf>
    <xf numFmtId="0" fontId="3" fillId="0" borderId="0" xfId="3" applyAlignment="1">
      <alignment wrapText="1"/>
    </xf>
    <xf numFmtId="0" fontId="23" fillId="0" borderId="2" xfId="0" applyFont="1" applyBorder="1" applyAlignment="1">
      <alignment wrapText="1"/>
    </xf>
    <xf numFmtId="165" fontId="5" fillId="0" borderId="0" xfId="9" applyNumberFormat="1" applyFont="1" applyAlignment="1">
      <alignment vertical="center" wrapText="1"/>
    </xf>
    <xf numFmtId="165" fontId="9" fillId="0" borderId="0" xfId="9" applyNumberFormat="1" applyFont="1" applyAlignment="1">
      <alignment vertical="center" wrapText="1"/>
    </xf>
    <xf numFmtId="0" fontId="23" fillId="0" borderId="0" xfId="0" applyFont="1" applyAlignment="1">
      <alignment wrapText="1"/>
    </xf>
    <xf numFmtId="165" fontId="3" fillId="0" borderId="0" xfId="5" applyNumberFormat="1" applyFont="1" applyAlignment="1">
      <alignment wrapText="1"/>
    </xf>
    <xf numFmtId="165" fontId="4" fillId="0" borderId="0" xfId="5" quotePrefix="1" applyNumberFormat="1" applyFont="1" applyAlignment="1">
      <alignment vertical="top" wrapText="1"/>
    </xf>
    <xf numFmtId="165" fontId="4" fillId="4" borderId="0" xfId="5" applyNumberFormat="1" applyFont="1" applyFill="1" applyAlignment="1">
      <alignment vertical="top" wrapText="1"/>
    </xf>
    <xf numFmtId="165" fontId="9" fillId="0" borderId="0" xfId="4" applyNumberFormat="1" applyFont="1" applyAlignment="1">
      <alignment vertical="center" wrapText="1"/>
    </xf>
    <xf numFmtId="165" fontId="3" fillId="3" borderId="7" xfId="3" applyNumberFormat="1" applyFill="1" applyBorder="1" applyAlignment="1">
      <alignment horizontal="left" vertical="center" wrapText="1"/>
    </xf>
    <xf numFmtId="165" fontId="3" fillId="3" borderId="7" xfId="12" applyNumberFormat="1" applyFont="1" applyFill="1" applyBorder="1" applyAlignment="1">
      <alignment horizontal="left" vertical="center" wrapText="1"/>
    </xf>
    <xf numFmtId="165" fontId="4" fillId="0" borderId="0" xfId="4" applyNumberFormat="1" applyFont="1" applyAlignment="1">
      <alignment horizontal="left" vertical="top"/>
    </xf>
  </cellXfs>
  <cellStyles count="15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_Table 1 3 AEs and Variations to Outcomes - Measures 09-10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zoomScaleNormal="100" zoomScaleSheetLayoutView="90" workbookViewId="0">
      <selection activeCell="D21" sqref="D21"/>
    </sheetView>
  </sheetViews>
  <sheetFormatPr defaultColWidth="4" defaultRowHeight="11.25" x14ac:dyDescent="0.2"/>
  <cols>
    <col min="1" max="1" width="42.5703125" style="88" customWidth="1"/>
    <col min="2" max="3" width="11.28515625" style="88" customWidth="1"/>
    <col min="4" max="4" width="7.5703125" style="88" customWidth="1"/>
    <col min="5" max="16384" width="4" style="88"/>
  </cols>
  <sheetData>
    <row r="1" spans="1:5" ht="22.5" x14ac:dyDescent="0.2">
      <c r="A1" s="94" t="s">
        <v>172</v>
      </c>
    </row>
    <row r="2" spans="1:5" ht="45" x14ac:dyDescent="0.2">
      <c r="A2" s="123"/>
      <c r="B2" s="89" t="s">
        <v>160</v>
      </c>
      <c r="C2" s="90" t="s">
        <v>156</v>
      </c>
      <c r="E2" s="85"/>
    </row>
    <row r="3" spans="1:5" ht="11.85" customHeight="1" x14ac:dyDescent="0.2">
      <c r="A3" s="94" t="s">
        <v>0</v>
      </c>
      <c r="B3" s="119"/>
      <c r="C3" s="120"/>
      <c r="E3" s="86"/>
    </row>
    <row r="4" spans="1:5" ht="11.85" customHeight="1" x14ac:dyDescent="0.2">
      <c r="A4" s="91" t="s">
        <v>1</v>
      </c>
      <c r="B4" s="119"/>
      <c r="C4" s="120"/>
    </row>
    <row r="5" spans="1:5" ht="11.85" customHeight="1" x14ac:dyDescent="0.2">
      <c r="A5" s="118" t="s">
        <v>162</v>
      </c>
      <c r="B5" s="119">
        <v>356</v>
      </c>
      <c r="C5" s="120">
        <v>360</v>
      </c>
    </row>
    <row r="6" spans="1:5" ht="11.85" customHeight="1" x14ac:dyDescent="0.2">
      <c r="A6" s="91" t="s">
        <v>2</v>
      </c>
      <c r="B6" s="131">
        <f>SUM(B5:B5)</f>
        <v>356</v>
      </c>
      <c r="C6" s="121">
        <f>SUM(C5:C5)</f>
        <v>360</v>
      </c>
    </row>
    <row r="7" spans="1:5" ht="11.85" customHeight="1" x14ac:dyDescent="0.2">
      <c r="A7" s="118" t="s">
        <v>161</v>
      </c>
      <c r="B7" s="119"/>
      <c r="C7" s="120"/>
    </row>
    <row r="8" spans="1:5" ht="11.85" customHeight="1" x14ac:dyDescent="0.2">
      <c r="A8" s="118" t="s">
        <v>3</v>
      </c>
      <c r="B8" s="119">
        <v>52937</v>
      </c>
      <c r="C8" s="120">
        <v>79923</v>
      </c>
    </row>
    <row r="9" spans="1:5" ht="11.85" customHeight="1" x14ac:dyDescent="0.2">
      <c r="A9" s="118" t="s">
        <v>163</v>
      </c>
      <c r="B9" s="119">
        <v>356</v>
      </c>
      <c r="C9" s="120">
        <v>360</v>
      </c>
    </row>
    <row r="10" spans="1:5" ht="11.85" customHeight="1" x14ac:dyDescent="0.2">
      <c r="A10" s="118" t="s">
        <v>4</v>
      </c>
      <c r="B10" s="119">
        <v>248835</v>
      </c>
      <c r="C10" s="120">
        <v>251171</v>
      </c>
    </row>
    <row r="11" spans="1:5" ht="11.85" customHeight="1" x14ac:dyDescent="0.2">
      <c r="A11" s="91" t="s">
        <v>5</v>
      </c>
      <c r="B11" s="131">
        <f>SUM(B8:B10)</f>
        <v>302128</v>
      </c>
      <c r="C11" s="121">
        <f>SUM(C8:C10)</f>
        <v>331454</v>
      </c>
    </row>
    <row r="12" spans="1:5" ht="33.75" customHeight="1" x14ac:dyDescent="0.2">
      <c r="A12" s="133" t="s">
        <v>173</v>
      </c>
      <c r="B12" s="119">
        <v>356</v>
      </c>
      <c r="C12" s="120">
        <v>360</v>
      </c>
    </row>
    <row r="13" spans="1:5" ht="11.85" customHeight="1" x14ac:dyDescent="0.2">
      <c r="A13" s="93" t="s">
        <v>6</v>
      </c>
      <c r="B13" s="124">
        <f>B6+B11-B12</f>
        <v>302128</v>
      </c>
      <c r="C13" s="122">
        <f>C6+C11-C12</f>
        <v>331454</v>
      </c>
    </row>
    <row r="14" spans="1:5" x14ac:dyDescent="0.2">
      <c r="A14" s="178" t="s">
        <v>7</v>
      </c>
      <c r="B14" s="124">
        <f>B13</f>
        <v>302128</v>
      </c>
      <c r="C14" s="122">
        <f>C13</f>
        <v>331454</v>
      </c>
    </row>
    <row r="15" spans="1:5" x14ac:dyDescent="0.2">
      <c r="A15" s="91"/>
      <c r="B15" s="92"/>
      <c r="C15" s="91"/>
    </row>
    <row r="16" spans="1:5" x14ac:dyDescent="0.2">
      <c r="A16" s="123"/>
      <c r="B16" s="125" t="s">
        <v>8</v>
      </c>
      <c r="C16" s="126" t="s">
        <v>157</v>
      </c>
    </row>
    <row r="17" spans="1:3" x14ac:dyDescent="0.2">
      <c r="A17" s="178" t="s">
        <v>9</v>
      </c>
      <c r="B17" s="179">
        <v>1053</v>
      </c>
      <c r="C17" s="180">
        <v>1100</v>
      </c>
    </row>
    <row r="18" spans="1:3" ht="22.5" x14ac:dyDescent="0.2">
      <c r="A18" s="244" t="s">
        <v>10</v>
      </c>
      <c r="B18" s="244"/>
      <c r="C18" s="244"/>
    </row>
    <row r="19" spans="1:3" ht="22.5" x14ac:dyDescent="0.2">
      <c r="A19" s="244" t="s">
        <v>11</v>
      </c>
      <c r="B19" s="244"/>
      <c r="C19" s="244"/>
    </row>
    <row r="20" spans="1:3" ht="22.5" x14ac:dyDescent="0.2">
      <c r="A20" s="245" t="s">
        <v>171</v>
      </c>
      <c r="B20" s="245"/>
      <c r="C20" s="245"/>
    </row>
    <row r="21" spans="1:3" ht="90" x14ac:dyDescent="0.2">
      <c r="A21" s="246" t="s">
        <v>164</v>
      </c>
      <c r="B21" s="246"/>
      <c r="C21" s="246"/>
    </row>
    <row r="22" spans="1:3" ht="22.5" x14ac:dyDescent="0.2">
      <c r="A22" s="246" t="s">
        <v>165</v>
      </c>
      <c r="B22" s="246"/>
      <c r="C22" s="246"/>
    </row>
    <row r="26" spans="1:3" x14ac:dyDescent="0.2">
      <c r="A26" s="151"/>
    </row>
    <row r="27" spans="1:3" x14ac:dyDescent="0.2">
      <c r="A27" s="152"/>
    </row>
    <row r="28" spans="1:3" x14ac:dyDescent="0.2">
      <c r="A28" s="153"/>
    </row>
    <row r="29" spans="1:3" x14ac:dyDescent="0.2">
      <c r="A29" s="151"/>
    </row>
  </sheetData>
  <pageMargins left="0.43307086614173229" right="0.23622047244094491" top="0.35433070866141736" bottom="0.55118110236220474" header="0.31496062992125984" footer="0.31496062992125984"/>
  <pageSetup paperSize="8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zoomScaleSheetLayoutView="115" workbookViewId="0">
      <selection activeCell="H32" sqref="H32"/>
    </sheetView>
  </sheetViews>
  <sheetFormatPr defaultColWidth="9.140625" defaultRowHeight="11.85" customHeight="1" x14ac:dyDescent="0.25"/>
  <cols>
    <col min="1" max="1" width="29.5703125" style="155" customWidth="1"/>
    <col min="2" max="6" width="8.28515625" style="155" customWidth="1"/>
    <col min="7" max="16384" width="9.140625" style="155"/>
  </cols>
  <sheetData>
    <row r="1" spans="1:6" ht="22.5" x14ac:dyDescent="0.25">
      <c r="A1" s="248" t="s">
        <v>159</v>
      </c>
      <c r="B1" s="249"/>
      <c r="C1" s="249"/>
      <c r="D1" s="250"/>
      <c r="E1" s="250"/>
      <c r="F1" s="250"/>
    </row>
    <row r="2" spans="1:6" ht="90" x14ac:dyDescent="0.25">
      <c r="A2" s="247" t="s">
        <v>13</v>
      </c>
      <c r="B2" s="247"/>
      <c r="C2" s="247"/>
      <c r="D2" s="247"/>
      <c r="E2" s="247"/>
      <c r="F2" s="247"/>
    </row>
    <row r="3" spans="1:6" ht="45" x14ac:dyDescent="0.25">
      <c r="A3" s="157"/>
      <c r="B3" s="209" t="s">
        <v>151</v>
      </c>
      <c r="C3" s="210" t="s">
        <v>146</v>
      </c>
      <c r="D3" s="209" t="s">
        <v>14</v>
      </c>
      <c r="E3" s="209" t="s">
        <v>147</v>
      </c>
      <c r="F3" s="209" t="s">
        <v>148</v>
      </c>
    </row>
    <row r="4" spans="1:6" ht="11.25" x14ac:dyDescent="0.25">
      <c r="A4" s="262" t="s">
        <v>15</v>
      </c>
      <c r="B4" s="262"/>
      <c r="C4" s="262"/>
      <c r="D4" s="262"/>
      <c r="E4" s="262"/>
      <c r="F4" s="262"/>
    </row>
    <row r="5" spans="1:6" ht="11.25" x14ac:dyDescent="0.25">
      <c r="A5" s="159" t="s">
        <v>16</v>
      </c>
      <c r="B5" s="20"/>
      <c r="C5" s="160"/>
    </row>
    <row r="6" spans="1:6" ht="11.25" x14ac:dyDescent="0.25">
      <c r="A6" s="161" t="s">
        <v>17</v>
      </c>
      <c r="B6" s="20">
        <v>207162</v>
      </c>
      <c r="C6" s="214">
        <v>225185</v>
      </c>
      <c r="D6" s="213">
        <v>230716</v>
      </c>
      <c r="E6" s="213">
        <v>236794</v>
      </c>
      <c r="F6" s="213">
        <v>244422</v>
      </c>
    </row>
    <row r="7" spans="1:6" ht="22.5" x14ac:dyDescent="0.25">
      <c r="A7" s="162" t="s">
        <v>174</v>
      </c>
      <c r="B7" s="20">
        <v>155</v>
      </c>
      <c r="C7" s="160">
        <v>160</v>
      </c>
      <c r="D7" s="155">
        <v>165</v>
      </c>
      <c r="E7" s="155">
        <v>170</v>
      </c>
      <c r="F7" s="155">
        <v>175</v>
      </c>
    </row>
    <row r="8" spans="1:6" ht="11.25" x14ac:dyDescent="0.25">
      <c r="A8" s="163" t="s">
        <v>18</v>
      </c>
      <c r="B8" s="97">
        <f>SUM(B6:B7)</f>
        <v>207317</v>
      </c>
      <c r="C8" s="164">
        <f>SUM(C6:C7)</f>
        <v>225345</v>
      </c>
      <c r="D8" s="165">
        <f>SUM(D6:D7)</f>
        <v>230881</v>
      </c>
      <c r="E8" s="165">
        <f>SUM(E6:E7)</f>
        <v>236964</v>
      </c>
      <c r="F8" s="165">
        <f>SUM(F6:F7)</f>
        <v>244597</v>
      </c>
    </row>
    <row r="9" spans="1:6" s="158" customFormat="1" ht="11.25" x14ac:dyDescent="0.25">
      <c r="A9" s="166" t="s">
        <v>19</v>
      </c>
      <c r="B9" s="95">
        <f>+B8</f>
        <v>207317</v>
      </c>
      <c r="C9" s="96">
        <f t="shared" ref="C9:E9" si="0">+C8</f>
        <v>225345</v>
      </c>
      <c r="D9" s="167">
        <f t="shared" si="0"/>
        <v>230881</v>
      </c>
      <c r="E9" s="167">
        <f t="shared" si="0"/>
        <v>236964</v>
      </c>
      <c r="F9" s="167">
        <f>+F8</f>
        <v>244597</v>
      </c>
    </row>
    <row r="10" spans="1:6" ht="11.25" x14ac:dyDescent="0.25">
      <c r="A10" s="262" t="s">
        <v>20</v>
      </c>
      <c r="B10" s="262"/>
      <c r="C10" s="262"/>
      <c r="D10" s="262"/>
      <c r="E10" s="262"/>
      <c r="F10" s="262"/>
    </row>
    <row r="11" spans="1:6" ht="11.25" x14ac:dyDescent="0.25">
      <c r="A11" s="159" t="s">
        <v>16</v>
      </c>
      <c r="B11" s="20"/>
      <c r="C11" s="160"/>
    </row>
    <row r="12" spans="1:6" ht="11.25" x14ac:dyDescent="0.25">
      <c r="A12" s="168" t="s">
        <v>17</v>
      </c>
      <c r="B12" s="20">
        <v>2498</v>
      </c>
      <c r="C12" s="160">
        <v>2715</v>
      </c>
      <c r="D12" s="155">
        <v>2782</v>
      </c>
      <c r="E12" s="155">
        <v>2855</v>
      </c>
      <c r="F12" s="155">
        <v>2947</v>
      </c>
    </row>
    <row r="13" spans="1:6" s="158" customFormat="1" ht="11.25" x14ac:dyDescent="0.25">
      <c r="A13" s="163" t="s">
        <v>18</v>
      </c>
      <c r="B13" s="77">
        <f>SUM(B12:B12)</f>
        <v>2498</v>
      </c>
      <c r="C13" s="140">
        <f>SUM(C12:C12)</f>
        <v>2715</v>
      </c>
      <c r="D13" s="169">
        <f>SUM(D12:D12)</f>
        <v>2782</v>
      </c>
      <c r="E13" s="169">
        <f>SUM(E12:E12)</f>
        <v>2855</v>
      </c>
      <c r="F13" s="169">
        <f>SUM(F12:F12)</f>
        <v>2947</v>
      </c>
    </row>
    <row r="14" spans="1:6" s="158" customFormat="1" ht="11.25" x14ac:dyDescent="0.25">
      <c r="A14" s="166" t="s">
        <v>21</v>
      </c>
      <c r="B14" s="95">
        <f>B13</f>
        <v>2498</v>
      </c>
      <c r="C14" s="96">
        <f t="shared" ref="C14:F14" si="1">C13</f>
        <v>2715</v>
      </c>
      <c r="D14" s="167">
        <f t="shared" si="1"/>
        <v>2782</v>
      </c>
      <c r="E14" s="167">
        <f t="shared" si="1"/>
        <v>2855</v>
      </c>
      <c r="F14" s="167">
        <f t="shared" si="1"/>
        <v>2947</v>
      </c>
    </row>
    <row r="15" spans="1:6" ht="11.25" x14ac:dyDescent="0.25">
      <c r="A15" s="262" t="s">
        <v>22</v>
      </c>
      <c r="B15" s="262"/>
      <c r="C15" s="262"/>
      <c r="D15" s="262"/>
      <c r="E15" s="262"/>
      <c r="F15" s="262"/>
    </row>
    <row r="16" spans="1:6" ht="11.25" x14ac:dyDescent="0.25">
      <c r="A16" s="159" t="s">
        <v>16</v>
      </c>
      <c r="B16" s="20"/>
      <c r="C16" s="160"/>
    </row>
    <row r="17" spans="1:7" ht="11.25" x14ac:dyDescent="0.25">
      <c r="A17" s="168" t="s">
        <v>23</v>
      </c>
      <c r="B17" s="20">
        <v>356</v>
      </c>
      <c r="C17" s="160">
        <v>360</v>
      </c>
      <c r="D17" s="155">
        <v>370</v>
      </c>
      <c r="E17" s="155">
        <v>373</v>
      </c>
      <c r="F17" s="155">
        <v>376</v>
      </c>
    </row>
    <row r="18" spans="1:7" ht="11.25" x14ac:dyDescent="0.25">
      <c r="A18" s="168" t="s">
        <v>17</v>
      </c>
      <c r="B18" s="20">
        <v>16901</v>
      </c>
      <c r="C18" s="160">
        <v>18398</v>
      </c>
      <c r="D18" s="155">
        <v>18849</v>
      </c>
      <c r="E18" s="155">
        <v>19352</v>
      </c>
      <c r="F18" s="155">
        <v>19985</v>
      </c>
    </row>
    <row r="19" spans="1:7" s="158" customFormat="1" ht="11.25" x14ac:dyDescent="0.25">
      <c r="A19" s="163" t="s">
        <v>18</v>
      </c>
      <c r="B19" s="77">
        <f>SUM(B17:B18)</f>
        <v>17257</v>
      </c>
      <c r="C19" s="140">
        <f t="shared" ref="C19:F19" si="2">SUM(C17:C18)</f>
        <v>18758</v>
      </c>
      <c r="D19" s="169">
        <f t="shared" si="2"/>
        <v>19219</v>
      </c>
      <c r="E19" s="169">
        <f t="shared" si="2"/>
        <v>19725</v>
      </c>
      <c r="F19" s="169">
        <f t="shared" si="2"/>
        <v>20361</v>
      </c>
    </row>
    <row r="20" spans="1:7" s="158" customFormat="1" ht="11.25" x14ac:dyDescent="0.25">
      <c r="A20" s="181" t="s">
        <v>24</v>
      </c>
      <c r="B20" s="80">
        <f>B19</f>
        <v>17257</v>
      </c>
      <c r="C20" s="81">
        <f t="shared" ref="C20:F20" si="3">C19</f>
        <v>18758</v>
      </c>
      <c r="D20" s="170">
        <f t="shared" si="3"/>
        <v>19219</v>
      </c>
      <c r="E20" s="170">
        <f t="shared" si="3"/>
        <v>19725</v>
      </c>
      <c r="F20" s="170">
        <f t="shared" si="3"/>
        <v>20361</v>
      </c>
    </row>
    <row r="21" spans="1:7" ht="11.25" customHeight="1" x14ac:dyDescent="0.25">
      <c r="A21" s="263" t="s">
        <v>25</v>
      </c>
      <c r="B21" s="263"/>
      <c r="C21" s="263"/>
      <c r="D21" s="263"/>
      <c r="E21" s="263"/>
      <c r="F21" s="263"/>
    </row>
    <row r="22" spans="1:7" ht="11.25" x14ac:dyDescent="0.25">
      <c r="A22" s="159" t="s">
        <v>16</v>
      </c>
      <c r="B22" s="20"/>
      <c r="C22" s="160"/>
    </row>
    <row r="23" spans="1:7" ht="11.25" x14ac:dyDescent="0.25">
      <c r="A23" s="168" t="s">
        <v>23</v>
      </c>
      <c r="B23" s="20">
        <v>356</v>
      </c>
      <c r="C23" s="160">
        <v>360</v>
      </c>
      <c r="D23" s="155">
        <v>370</v>
      </c>
      <c r="E23" s="155">
        <v>373</v>
      </c>
      <c r="F23" s="155">
        <v>376</v>
      </c>
    </row>
    <row r="24" spans="1:7" ht="11.25" x14ac:dyDescent="0.25">
      <c r="A24" s="168" t="s">
        <v>17</v>
      </c>
      <c r="B24" s="20">
        <v>226561</v>
      </c>
      <c r="C24" s="160">
        <v>246298</v>
      </c>
      <c r="D24" s="155">
        <v>252347</v>
      </c>
      <c r="E24" s="155">
        <v>259001</v>
      </c>
      <c r="F24" s="155">
        <v>267354</v>
      </c>
    </row>
    <row r="25" spans="1:7" ht="22.5" x14ac:dyDescent="0.25">
      <c r="A25" s="162" t="s">
        <v>174</v>
      </c>
      <c r="B25" s="20">
        <v>155</v>
      </c>
      <c r="C25" s="160">
        <v>160</v>
      </c>
      <c r="D25" s="155">
        <v>165</v>
      </c>
      <c r="E25" s="155">
        <v>170</v>
      </c>
      <c r="F25" s="155">
        <v>175</v>
      </c>
    </row>
    <row r="26" spans="1:7" s="158" customFormat="1" ht="11.25" x14ac:dyDescent="0.25">
      <c r="A26" s="163" t="s">
        <v>18</v>
      </c>
      <c r="B26" s="77">
        <f>SUM(B22:B25)</f>
        <v>227072</v>
      </c>
      <c r="C26" s="140">
        <f t="shared" ref="C26:F26" si="4">SUM(C22:C25)</f>
        <v>246818</v>
      </c>
      <c r="D26" s="77">
        <f t="shared" si="4"/>
        <v>252882</v>
      </c>
      <c r="E26" s="77">
        <f t="shared" si="4"/>
        <v>259544</v>
      </c>
      <c r="F26" s="77">
        <f t="shared" si="4"/>
        <v>267905</v>
      </c>
    </row>
    <row r="27" spans="1:7" s="158" customFormat="1" ht="11.25" x14ac:dyDescent="0.25">
      <c r="A27" s="182" t="s">
        <v>26</v>
      </c>
      <c r="B27" s="98">
        <f>B26</f>
        <v>227072</v>
      </c>
      <c r="C27" s="99">
        <f t="shared" ref="C27:F27" si="5">C26</f>
        <v>246818</v>
      </c>
      <c r="D27" s="171">
        <f t="shared" si="5"/>
        <v>252882</v>
      </c>
      <c r="E27" s="171">
        <f t="shared" si="5"/>
        <v>259544</v>
      </c>
      <c r="F27" s="171">
        <f t="shared" si="5"/>
        <v>267905</v>
      </c>
    </row>
    <row r="28" spans="1:7" ht="11.85" customHeight="1" x14ac:dyDescent="0.25">
      <c r="A28" s="25"/>
      <c r="B28" s="79"/>
      <c r="C28" s="79"/>
      <c r="D28" s="158"/>
      <c r="E28" s="158"/>
      <c r="F28" s="158"/>
      <c r="G28" s="156"/>
    </row>
    <row r="29" spans="1:7" ht="11.25" x14ac:dyDescent="0.25">
      <c r="A29" s="172"/>
      <c r="B29" s="212" t="s">
        <v>8</v>
      </c>
      <c r="C29" s="211" t="s">
        <v>157</v>
      </c>
    </row>
    <row r="30" spans="1:7" ht="11.25" x14ac:dyDescent="0.25">
      <c r="A30" s="173" t="s">
        <v>9</v>
      </c>
      <c r="B30" s="77">
        <v>1053</v>
      </c>
      <c r="C30" s="78">
        <v>1100</v>
      </c>
    </row>
    <row r="31" spans="1:7" ht="33.75" x14ac:dyDescent="0.25">
      <c r="A31" s="251" t="s">
        <v>158</v>
      </c>
      <c r="B31" s="251"/>
      <c r="C31" s="251"/>
      <c r="D31" s="251"/>
      <c r="E31" s="251"/>
      <c r="F31" s="251"/>
      <c r="G31" s="174"/>
    </row>
    <row r="32" spans="1:7" ht="45" x14ac:dyDescent="0.25">
      <c r="A32" s="251" t="s">
        <v>27</v>
      </c>
      <c r="B32" s="251"/>
      <c r="C32" s="251"/>
      <c r="D32" s="251"/>
      <c r="E32" s="251"/>
      <c r="F32" s="251"/>
    </row>
    <row r="33" spans="2:3" ht="11.85" customHeight="1" x14ac:dyDescent="0.25">
      <c r="B33" s="175"/>
      <c r="C33" s="176"/>
    </row>
  </sheetData>
  <mergeCells count="4">
    <mergeCell ref="A4:F4"/>
    <mergeCell ref="A10:F10"/>
    <mergeCell ref="A15:F15"/>
    <mergeCell ref="A21:F21"/>
  </mergeCells>
  <pageMargins left="0.70866141732283472" right="0.70866141732283472" top="0.74803149606299213" bottom="0.74803149606299213" header="0.31496062992125984" footer="0.31496062992125984"/>
  <pageSetup paperSize="9" scale="76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zoomScaleSheetLayoutView="100" workbookViewId="0">
      <selection activeCell="I30" sqref="I30"/>
    </sheetView>
  </sheetViews>
  <sheetFormatPr defaultColWidth="8" defaultRowHeight="11.85" customHeight="1" x14ac:dyDescent="0.25"/>
  <cols>
    <col min="1" max="1" width="30.7109375" style="22" customWidth="1"/>
    <col min="2" max="6" width="8.28515625" style="22" customWidth="1"/>
    <col min="7" max="16384" width="8" style="22"/>
  </cols>
  <sheetData>
    <row r="1" spans="1:14" ht="45" x14ac:dyDescent="0.25">
      <c r="A1" s="234" t="s">
        <v>29</v>
      </c>
      <c r="B1" s="23"/>
      <c r="C1" s="23"/>
      <c r="D1" s="23"/>
      <c r="E1" s="23"/>
      <c r="F1" s="23"/>
    </row>
    <row r="2" spans="1:14" ht="45" x14ac:dyDescent="0.25">
      <c r="A2" s="63"/>
      <c r="B2" s="215" t="s">
        <v>151</v>
      </c>
      <c r="C2" s="216" t="s">
        <v>146</v>
      </c>
      <c r="D2" s="215" t="s">
        <v>14</v>
      </c>
      <c r="E2" s="215" t="s">
        <v>147</v>
      </c>
      <c r="F2" s="215" t="s">
        <v>148</v>
      </c>
    </row>
    <row r="3" spans="1:14" ht="11.25" x14ac:dyDescent="0.25">
      <c r="A3" s="64" t="s">
        <v>30</v>
      </c>
      <c r="B3" s="65"/>
      <c r="C3" s="66"/>
      <c r="D3" s="67"/>
      <c r="E3" s="67"/>
      <c r="F3" s="67"/>
    </row>
    <row r="4" spans="1:14" ht="11.25" x14ac:dyDescent="0.25">
      <c r="A4" s="100" t="s">
        <v>31</v>
      </c>
      <c r="B4" s="65">
        <v>133262</v>
      </c>
      <c r="C4" s="177">
        <v>145207</v>
      </c>
      <c r="D4" s="65">
        <v>149956</v>
      </c>
      <c r="E4" s="65">
        <v>155246</v>
      </c>
      <c r="F4" s="65">
        <v>160650</v>
      </c>
    </row>
    <row r="5" spans="1:14" ht="11.25" x14ac:dyDescent="0.25">
      <c r="A5" s="100" t="s">
        <v>32</v>
      </c>
      <c r="B5" s="65">
        <v>58186</v>
      </c>
      <c r="C5" s="177">
        <v>67078</v>
      </c>
      <c r="D5" s="65">
        <v>66627</v>
      </c>
      <c r="E5" s="65">
        <v>68619</v>
      </c>
      <c r="F5" s="65">
        <v>68944</v>
      </c>
      <c r="H5" s="22" t="s">
        <v>145</v>
      </c>
    </row>
    <row r="6" spans="1:14" ht="11.25" x14ac:dyDescent="0.25">
      <c r="A6" s="100" t="s">
        <v>33</v>
      </c>
      <c r="B6" s="65">
        <v>32748</v>
      </c>
      <c r="C6" s="177">
        <v>32942</v>
      </c>
      <c r="D6" s="65">
        <v>34845</v>
      </c>
      <c r="E6" s="65">
        <v>34364</v>
      </c>
      <c r="F6" s="65">
        <v>37142</v>
      </c>
    </row>
    <row r="7" spans="1:14" ht="11.25" x14ac:dyDescent="0.25">
      <c r="A7" s="100" t="s">
        <v>34</v>
      </c>
      <c r="B7" s="65">
        <v>1721</v>
      </c>
      <c r="C7" s="177">
        <v>1591</v>
      </c>
      <c r="D7" s="65">
        <v>1454</v>
      </c>
      <c r="E7" s="65">
        <v>1315</v>
      </c>
      <c r="F7" s="65">
        <v>1169</v>
      </c>
    </row>
    <row r="8" spans="1:14" ht="11.25" x14ac:dyDescent="0.25">
      <c r="A8" s="100" t="s">
        <v>48</v>
      </c>
      <c r="B8" s="65">
        <v>1155</v>
      </c>
      <c r="C8" s="177">
        <v>0</v>
      </c>
      <c r="D8" s="65">
        <v>0</v>
      </c>
      <c r="E8" s="65">
        <v>0</v>
      </c>
      <c r="F8" s="65">
        <v>0</v>
      </c>
    </row>
    <row r="9" spans="1:14" s="23" customFormat="1" ht="11.25" x14ac:dyDescent="0.25">
      <c r="A9" s="64" t="s">
        <v>35</v>
      </c>
      <c r="B9" s="183">
        <f>SUM(B4:B8)</f>
        <v>227072</v>
      </c>
      <c r="C9" s="184">
        <f>SUM(C4:C8)</f>
        <v>246818</v>
      </c>
      <c r="D9" s="183">
        <f>SUM(D4:D8)</f>
        <v>252882</v>
      </c>
      <c r="E9" s="183">
        <f>SUM(E4:E8)</f>
        <v>259544</v>
      </c>
      <c r="F9" s="183">
        <f>SUM(F4:F8)</f>
        <v>267905</v>
      </c>
    </row>
    <row r="10" spans="1:14" ht="11.25" x14ac:dyDescent="0.25">
      <c r="A10" s="64" t="s">
        <v>36</v>
      </c>
      <c r="B10" s="65"/>
      <c r="C10" s="66"/>
      <c r="D10" s="67"/>
      <c r="E10" s="67"/>
      <c r="F10" s="67"/>
    </row>
    <row r="11" spans="1:14" ht="11.25" x14ac:dyDescent="0.25">
      <c r="A11" s="64" t="s">
        <v>37</v>
      </c>
      <c r="B11" s="65"/>
      <c r="C11" s="66"/>
      <c r="D11" s="67"/>
      <c r="E11" s="67"/>
      <c r="F11" s="67"/>
    </row>
    <row r="12" spans="1:14" ht="11.25" x14ac:dyDescent="0.25">
      <c r="A12" s="68" t="s">
        <v>38</v>
      </c>
      <c r="B12" s="65"/>
      <c r="C12" s="66"/>
      <c r="D12" s="67"/>
      <c r="E12" s="67"/>
      <c r="F12" s="67"/>
    </row>
    <row r="13" spans="1:14" ht="11.25" x14ac:dyDescent="0.25">
      <c r="A13" s="101" t="s">
        <v>39</v>
      </c>
      <c r="B13" s="65">
        <v>247091</v>
      </c>
      <c r="C13" s="177">
        <v>247604</v>
      </c>
      <c r="D13" s="65">
        <v>253153</v>
      </c>
      <c r="E13" s="65">
        <v>259807</v>
      </c>
      <c r="F13" s="65">
        <v>265160</v>
      </c>
    </row>
    <row r="14" spans="1:14" ht="11.25" x14ac:dyDescent="0.25">
      <c r="A14" s="100" t="s">
        <v>40</v>
      </c>
      <c r="B14" s="65">
        <v>659</v>
      </c>
      <c r="C14" s="177">
        <v>3694</v>
      </c>
      <c r="D14" s="65">
        <v>3694</v>
      </c>
      <c r="E14" s="65">
        <v>3694</v>
      </c>
      <c r="F14" s="65">
        <v>3694</v>
      </c>
    </row>
    <row r="15" spans="1:14" ht="11.25" x14ac:dyDescent="0.25">
      <c r="A15" s="100" t="s">
        <v>12</v>
      </c>
      <c r="B15" s="65">
        <v>166</v>
      </c>
      <c r="C15" s="177">
        <v>160</v>
      </c>
      <c r="D15" s="65">
        <v>165</v>
      </c>
      <c r="E15" s="65">
        <v>170</v>
      </c>
      <c r="F15" s="65">
        <v>175</v>
      </c>
    </row>
    <row r="16" spans="1:14" s="23" customFormat="1" ht="11.25" x14ac:dyDescent="0.25">
      <c r="A16" s="68" t="s">
        <v>41</v>
      </c>
      <c r="B16" s="183">
        <f>SUM(B13:B15)</f>
        <v>247916</v>
      </c>
      <c r="C16" s="184">
        <f>SUM(C13:C15)</f>
        <v>251458</v>
      </c>
      <c r="D16" s="183">
        <f>SUM(D13:D15)</f>
        <v>257012</v>
      </c>
      <c r="E16" s="183">
        <f>SUM(E13:E15)</f>
        <v>263671</v>
      </c>
      <c r="F16" s="183">
        <f>SUM(F13:F15)</f>
        <v>269029</v>
      </c>
      <c r="N16" s="23" t="s">
        <v>145</v>
      </c>
    </row>
    <row r="17" spans="1:8" s="23" customFormat="1" ht="11.25" x14ac:dyDescent="0.25">
      <c r="A17" s="68" t="s">
        <v>50</v>
      </c>
      <c r="B17" s="235"/>
      <c r="C17" s="236"/>
      <c r="D17" s="235"/>
      <c r="E17" s="235"/>
      <c r="F17" s="235"/>
    </row>
    <row r="18" spans="1:8" s="23" customFormat="1" ht="11.25" x14ac:dyDescent="0.25">
      <c r="A18" s="217" t="s">
        <v>51</v>
      </c>
      <c r="B18" s="237">
        <v>3</v>
      </c>
      <c r="C18" s="238">
        <v>0</v>
      </c>
      <c r="D18" s="237">
        <v>0</v>
      </c>
      <c r="E18" s="237">
        <v>0</v>
      </c>
      <c r="F18" s="237">
        <v>0</v>
      </c>
    </row>
    <row r="19" spans="1:8" s="23" customFormat="1" ht="11.25" x14ac:dyDescent="0.25">
      <c r="A19" s="64" t="s">
        <v>52</v>
      </c>
      <c r="B19" s="183">
        <f>SUM(B18:B18)</f>
        <v>3</v>
      </c>
      <c r="C19" s="184">
        <v>0</v>
      </c>
      <c r="D19" s="183">
        <v>0</v>
      </c>
      <c r="E19" s="183">
        <v>0</v>
      </c>
      <c r="F19" s="183">
        <v>0</v>
      </c>
    </row>
    <row r="20" spans="1:8" s="23" customFormat="1" ht="11.25" x14ac:dyDescent="0.25">
      <c r="A20" s="64" t="s">
        <v>42</v>
      </c>
      <c r="B20" s="183">
        <f>+B16+B19</f>
        <v>247919</v>
      </c>
      <c r="C20" s="184">
        <f t="shared" ref="C20:F20" si="0">+C16+C19</f>
        <v>251458</v>
      </c>
      <c r="D20" s="183">
        <f t="shared" si="0"/>
        <v>257012</v>
      </c>
      <c r="E20" s="183">
        <f t="shared" si="0"/>
        <v>263671</v>
      </c>
      <c r="F20" s="183">
        <f t="shared" si="0"/>
        <v>269029</v>
      </c>
    </row>
    <row r="21" spans="1:8" s="23" customFormat="1" ht="22.5" x14ac:dyDescent="0.2">
      <c r="A21" s="234" t="s">
        <v>43</v>
      </c>
      <c r="B21" s="185">
        <f>B20-B9</f>
        <v>20847</v>
      </c>
      <c r="C21" s="186">
        <f>C20-C9</f>
        <v>4640</v>
      </c>
      <c r="D21" s="185">
        <f>D20-D9</f>
        <v>4130</v>
      </c>
      <c r="E21" s="185">
        <f>E20-E9</f>
        <v>4127</v>
      </c>
      <c r="F21" s="185">
        <f>F20-F9</f>
        <v>1124</v>
      </c>
    </row>
    <row r="22" spans="1:8" ht="11.25" x14ac:dyDescent="0.25">
      <c r="A22" s="100" t="s">
        <v>28</v>
      </c>
      <c r="B22" s="187">
        <v>356</v>
      </c>
      <c r="C22" s="188">
        <v>360</v>
      </c>
      <c r="D22" s="187">
        <v>370</v>
      </c>
      <c r="E22" s="187">
        <v>373</v>
      </c>
      <c r="F22" s="187">
        <v>376</v>
      </c>
    </row>
    <row r="23" spans="1:8" s="23" customFormat="1" ht="22.5" x14ac:dyDescent="0.2">
      <c r="A23" s="69" t="s">
        <v>44</v>
      </c>
      <c r="B23" s="185">
        <f>B22+B21</f>
        <v>21203</v>
      </c>
      <c r="C23" s="186">
        <f>C22+C21</f>
        <v>5000</v>
      </c>
      <c r="D23" s="185">
        <f>D22+D21</f>
        <v>4500</v>
      </c>
      <c r="E23" s="185">
        <f>E22+E21</f>
        <v>4500</v>
      </c>
      <c r="F23" s="185">
        <f>F22+F21</f>
        <v>1500</v>
      </c>
    </row>
    <row r="24" spans="1:8" s="23" customFormat="1" ht="11.25" x14ac:dyDescent="0.25">
      <c r="A24" s="64" t="s">
        <v>45</v>
      </c>
      <c r="B24" s="183">
        <f>+B23</f>
        <v>21203</v>
      </c>
      <c r="C24" s="184">
        <f t="shared" ref="C24:F24" si="1">+C23</f>
        <v>5000</v>
      </c>
      <c r="D24" s="183">
        <f t="shared" si="1"/>
        <v>4500</v>
      </c>
      <c r="E24" s="183">
        <f t="shared" si="1"/>
        <v>4500</v>
      </c>
      <c r="F24" s="183">
        <f t="shared" si="1"/>
        <v>1500</v>
      </c>
    </row>
    <row r="25" spans="1:8" s="23" customFormat="1" ht="33.75" x14ac:dyDescent="0.2">
      <c r="A25" s="189" t="s">
        <v>46</v>
      </c>
      <c r="B25" s="185">
        <f>B24</f>
        <v>21203</v>
      </c>
      <c r="C25" s="186">
        <f>C24</f>
        <v>5000</v>
      </c>
      <c r="D25" s="185">
        <f>D24</f>
        <v>4500</v>
      </c>
      <c r="E25" s="185">
        <f>E24</f>
        <v>4500</v>
      </c>
      <c r="F25" s="185">
        <f>F24</f>
        <v>1500</v>
      </c>
    </row>
    <row r="26" spans="1:8" ht="22.5" x14ac:dyDescent="0.25">
      <c r="A26" s="252" t="s">
        <v>47</v>
      </c>
      <c r="B26" s="252"/>
      <c r="C26" s="252"/>
      <c r="D26" s="252"/>
      <c r="E26" s="252"/>
      <c r="F26" s="252"/>
    </row>
    <row r="27" spans="1:8" ht="12" customHeight="1" x14ac:dyDescent="0.25">
      <c r="A27" s="229"/>
      <c r="B27" s="229"/>
      <c r="C27" s="229"/>
      <c r="D27" s="229"/>
      <c r="E27" s="229"/>
      <c r="F27" s="229"/>
    </row>
    <row r="28" spans="1:8" ht="12" customHeight="1" x14ac:dyDescent="0.25">
      <c r="A28" s="229"/>
      <c r="B28" s="229"/>
      <c r="C28" s="229"/>
      <c r="D28" s="229"/>
      <c r="E28" s="229"/>
      <c r="F28" s="229"/>
    </row>
    <row r="29" spans="1:8" ht="12" customHeight="1" x14ac:dyDescent="0.2">
      <c r="A29" s="141"/>
      <c r="B29" s="229"/>
      <c r="C29" s="229"/>
      <c r="D29" s="229"/>
      <c r="E29" s="229"/>
      <c r="F29" s="229"/>
      <c r="H29" s="22" t="s">
        <v>145</v>
      </c>
    </row>
    <row r="30" spans="1:8" ht="12" customHeight="1" x14ac:dyDescent="0.2">
      <c r="A30" s="142"/>
      <c r="B30" s="229"/>
      <c r="C30" s="229"/>
      <c r="D30" s="229"/>
      <c r="E30" s="229"/>
      <c r="F30" s="229"/>
    </row>
    <row r="31" spans="1:8" ht="12" customHeight="1" x14ac:dyDescent="0.2">
      <c r="A31" s="143"/>
      <c r="B31" s="229"/>
      <c r="C31" s="229"/>
      <c r="D31" s="229"/>
      <c r="E31" s="229"/>
      <c r="F31" s="229"/>
    </row>
    <row r="32" spans="1:8" ht="12" customHeight="1" x14ac:dyDescent="0.2">
      <c r="A32" s="143"/>
      <c r="B32" s="229"/>
      <c r="C32" s="229"/>
      <c r="D32" s="229"/>
      <c r="E32" s="229"/>
      <c r="F32" s="229"/>
    </row>
    <row r="33" spans="1:6" ht="12" customHeight="1" x14ac:dyDescent="0.25">
      <c r="A33" s="144"/>
      <c r="B33" s="229"/>
      <c r="C33" s="229"/>
      <c r="D33" s="229"/>
      <c r="E33" s="229"/>
      <c r="F33" s="229"/>
    </row>
    <row r="34" spans="1:6" ht="12" customHeight="1" x14ac:dyDescent="0.25">
      <c r="A34" s="144"/>
      <c r="B34" s="229"/>
      <c r="C34" s="229"/>
      <c r="D34" s="229"/>
      <c r="E34" s="229"/>
      <c r="F34" s="229"/>
    </row>
    <row r="35" spans="1:6" ht="12" customHeight="1" x14ac:dyDescent="0.25">
      <c r="A35" s="145"/>
      <c r="B35" s="229"/>
      <c r="C35" s="229"/>
      <c r="D35" s="229"/>
      <c r="E35" s="229"/>
      <c r="F35" s="229"/>
    </row>
    <row r="36" spans="1:6" ht="12" customHeight="1" x14ac:dyDescent="0.25">
      <c r="A36" s="146"/>
      <c r="B36" s="229"/>
      <c r="C36" s="229"/>
      <c r="D36" s="229"/>
      <c r="E36" s="229"/>
      <c r="F36" s="229"/>
    </row>
    <row r="37" spans="1:6" ht="12" customHeight="1" x14ac:dyDescent="0.25">
      <c r="A37" s="146"/>
      <c r="B37" s="229"/>
      <c r="C37" s="229"/>
      <c r="D37" s="229"/>
      <c r="E37" s="229"/>
      <c r="F37" s="229"/>
    </row>
    <row r="38" spans="1:6" ht="12" customHeight="1" x14ac:dyDescent="0.25">
      <c r="A38" s="146"/>
      <c r="B38" s="229"/>
      <c r="C38" s="229"/>
      <c r="D38" s="229"/>
      <c r="E38" s="229"/>
      <c r="F38" s="229"/>
    </row>
    <row r="39" spans="1:6" ht="12" customHeight="1" x14ac:dyDescent="0.25">
      <c r="A39" s="147"/>
      <c r="B39" s="229"/>
      <c r="C39" s="229"/>
      <c r="D39" s="229"/>
      <c r="E39" s="229"/>
      <c r="F39" s="229"/>
    </row>
    <row r="40" spans="1:6" ht="12" customHeight="1" x14ac:dyDescent="0.25">
      <c r="A40" s="147"/>
      <c r="B40" s="229"/>
      <c r="C40" s="229"/>
      <c r="D40" s="229"/>
      <c r="E40" s="229"/>
      <c r="F40" s="229"/>
    </row>
    <row r="41" spans="1:6" ht="12" customHeight="1" x14ac:dyDescent="0.25">
      <c r="A41" s="55"/>
      <c r="B41" s="229"/>
      <c r="C41" s="229"/>
      <c r="D41" s="229"/>
      <c r="E41" s="229"/>
      <c r="F41" s="229"/>
    </row>
    <row r="42" spans="1:6" ht="12" customHeight="1" x14ac:dyDescent="0.25">
      <c r="A42" s="55"/>
      <c r="B42" s="229"/>
      <c r="C42" s="229"/>
      <c r="D42" s="229"/>
      <c r="E42" s="229"/>
      <c r="F42" s="229"/>
    </row>
    <row r="43" spans="1:6" ht="12" customHeight="1" x14ac:dyDescent="0.25">
      <c r="A43" s="148"/>
      <c r="B43" s="229"/>
      <c r="C43" s="229"/>
      <c r="D43" s="229"/>
      <c r="E43" s="229"/>
      <c r="F43" s="229"/>
    </row>
    <row r="44" spans="1:6" ht="12" customHeight="1" x14ac:dyDescent="0.2">
      <c r="A44" s="149"/>
      <c r="B44" s="229"/>
      <c r="C44" s="229"/>
      <c r="D44" s="229"/>
      <c r="E44" s="229"/>
      <c r="F44" s="229"/>
    </row>
    <row r="45" spans="1:6" ht="9.9499999999999993" customHeight="1" x14ac:dyDescent="0.25">
      <c r="A45" s="150"/>
      <c r="B45" s="229"/>
      <c r="C45" s="229"/>
      <c r="D45" s="229"/>
      <c r="E45" s="229"/>
      <c r="F45" s="229"/>
    </row>
    <row r="46" spans="1:6" ht="11.25" x14ac:dyDescent="0.2">
      <c r="A46" s="148"/>
      <c r="B46" s="9"/>
      <c r="C46" s="10"/>
      <c r="D46" s="9"/>
      <c r="E46" s="9"/>
      <c r="F46" s="9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zoomScaleNormal="100" zoomScaleSheetLayoutView="100" workbookViewId="0">
      <selection activeCell="K34" sqref="K34"/>
    </sheetView>
  </sheetViews>
  <sheetFormatPr defaultColWidth="8" defaultRowHeight="11.85" customHeight="1" x14ac:dyDescent="0.25"/>
  <cols>
    <col min="1" max="1" width="30.7109375" style="55" customWidth="1"/>
    <col min="2" max="6" width="8.28515625" style="55" customWidth="1"/>
    <col min="7" max="16384" width="8" style="55"/>
  </cols>
  <sheetData>
    <row r="1" spans="1:9" ht="22.5" x14ac:dyDescent="0.2">
      <c r="A1" s="253" t="s">
        <v>55</v>
      </c>
    </row>
    <row r="2" spans="1:9" s="29" customFormat="1" ht="45" x14ac:dyDescent="0.2">
      <c r="A2" s="63"/>
      <c r="B2" s="127" t="s">
        <v>151</v>
      </c>
      <c r="C2" s="128" t="s">
        <v>146</v>
      </c>
      <c r="D2" s="127" t="s">
        <v>14</v>
      </c>
      <c r="E2" s="127" t="s">
        <v>147</v>
      </c>
      <c r="F2" s="127" t="s">
        <v>148</v>
      </c>
      <c r="I2" s="21"/>
    </row>
    <row r="3" spans="1:9" ht="11.25" x14ac:dyDescent="0.25">
      <c r="A3" s="2" t="s">
        <v>56</v>
      </c>
      <c r="B3" s="1"/>
      <c r="C3" s="8"/>
      <c r="D3" s="1"/>
      <c r="E3" s="1"/>
      <c r="F3" s="1"/>
    </row>
    <row r="4" spans="1:9" ht="11.25" x14ac:dyDescent="0.25">
      <c r="A4" s="2" t="s">
        <v>57</v>
      </c>
      <c r="B4" s="1"/>
      <c r="C4" s="8"/>
      <c r="D4" s="1"/>
      <c r="E4" s="1"/>
      <c r="F4" s="1"/>
    </row>
    <row r="5" spans="1:9" ht="11.25" x14ac:dyDescent="0.25">
      <c r="A5" s="56" t="s">
        <v>58</v>
      </c>
      <c r="B5" s="1">
        <v>79923</v>
      </c>
      <c r="C5" s="8">
        <v>74371</v>
      </c>
      <c r="D5" s="1">
        <v>75418</v>
      </c>
      <c r="E5" s="1">
        <v>76626</v>
      </c>
      <c r="F5" s="1">
        <v>76964</v>
      </c>
    </row>
    <row r="6" spans="1:9" ht="11.25" x14ac:dyDescent="0.25">
      <c r="A6" s="52" t="s">
        <v>59</v>
      </c>
      <c r="B6" s="1">
        <v>3926</v>
      </c>
      <c r="C6" s="8">
        <v>5042</v>
      </c>
      <c r="D6" s="1">
        <v>5382</v>
      </c>
      <c r="E6" s="1">
        <v>5698</v>
      </c>
      <c r="F6" s="1">
        <v>5841</v>
      </c>
    </row>
    <row r="7" spans="1:9" s="57" customFormat="1" ht="10.5" x14ac:dyDescent="0.25">
      <c r="A7" s="57" t="s">
        <v>60</v>
      </c>
      <c r="B7" s="34">
        <f>SUM(B3:B6)</f>
        <v>83849</v>
      </c>
      <c r="C7" s="35">
        <f t="shared" ref="C7:F7" si="0">SUM(C3:C6)</f>
        <v>79413</v>
      </c>
      <c r="D7" s="34">
        <f t="shared" si="0"/>
        <v>80800</v>
      </c>
      <c r="E7" s="34">
        <f t="shared" si="0"/>
        <v>82324</v>
      </c>
      <c r="F7" s="34">
        <f t="shared" si="0"/>
        <v>82805</v>
      </c>
    </row>
    <row r="8" spans="1:9" ht="11.25" x14ac:dyDescent="0.25">
      <c r="A8" s="2" t="s">
        <v>61</v>
      </c>
      <c r="B8" s="1"/>
      <c r="C8" s="8"/>
      <c r="D8" s="1"/>
      <c r="E8" s="1"/>
      <c r="F8" s="1"/>
    </row>
    <row r="9" spans="1:9" ht="11.25" x14ac:dyDescent="0.25">
      <c r="A9" s="56" t="s">
        <v>62</v>
      </c>
      <c r="B9" s="1">
        <v>154153</v>
      </c>
      <c r="C9" s="8">
        <v>138922</v>
      </c>
      <c r="D9" s="1">
        <v>123541</v>
      </c>
      <c r="E9" s="1">
        <v>108435</v>
      </c>
      <c r="F9" s="1">
        <v>92921</v>
      </c>
    </row>
    <row r="10" spans="1:9" ht="11.25" x14ac:dyDescent="0.25">
      <c r="A10" s="56" t="s">
        <v>63</v>
      </c>
      <c r="B10" s="1">
        <v>2316</v>
      </c>
      <c r="C10" s="8">
        <v>5881</v>
      </c>
      <c r="D10" s="1">
        <v>6115</v>
      </c>
      <c r="E10" s="1">
        <v>6370</v>
      </c>
      <c r="F10" s="1">
        <v>6369</v>
      </c>
    </row>
    <row r="11" spans="1:9" ht="11.25" x14ac:dyDescent="0.25">
      <c r="A11" s="56" t="s">
        <v>64</v>
      </c>
      <c r="B11" s="1">
        <v>115365</v>
      </c>
      <c r="C11" s="8">
        <v>124090</v>
      </c>
      <c r="D11" s="1">
        <v>134392</v>
      </c>
      <c r="E11" s="1">
        <v>144879</v>
      </c>
      <c r="F11" s="1">
        <v>153252</v>
      </c>
    </row>
    <row r="12" spans="1:9" ht="11.25" x14ac:dyDescent="0.25">
      <c r="A12" s="56" t="s">
        <v>65</v>
      </c>
      <c r="B12" s="1">
        <v>9752</v>
      </c>
      <c r="C12" s="8">
        <v>11243</v>
      </c>
      <c r="D12" s="1">
        <v>11167</v>
      </c>
      <c r="E12" s="1">
        <v>11501</v>
      </c>
      <c r="F12" s="1">
        <v>11556</v>
      </c>
    </row>
    <row r="13" spans="1:9" s="57" customFormat="1" ht="10.5" x14ac:dyDescent="0.25">
      <c r="A13" s="3" t="s">
        <v>66</v>
      </c>
      <c r="B13" s="34">
        <f>SUM(B9:B12)</f>
        <v>281586</v>
      </c>
      <c r="C13" s="35">
        <f>SUM(C9:C12)</f>
        <v>280136</v>
      </c>
      <c r="D13" s="34">
        <f>SUM(D9:D12)</f>
        <v>275215</v>
      </c>
      <c r="E13" s="34">
        <f>SUM(E9:E12)</f>
        <v>271185</v>
      </c>
      <c r="F13" s="34">
        <f>SUM(F9:F12)</f>
        <v>264098</v>
      </c>
    </row>
    <row r="14" spans="1:9" s="54" customFormat="1" ht="11.25" x14ac:dyDescent="0.25">
      <c r="A14" s="54" t="s">
        <v>67</v>
      </c>
      <c r="B14" s="32">
        <f>+B7+B13</f>
        <v>365435</v>
      </c>
      <c r="C14" s="33">
        <f t="shared" ref="C14:F14" si="1">+C7+C13</f>
        <v>359549</v>
      </c>
      <c r="D14" s="32">
        <f t="shared" si="1"/>
        <v>356015</v>
      </c>
      <c r="E14" s="32">
        <f t="shared" si="1"/>
        <v>353509</v>
      </c>
      <c r="F14" s="32">
        <f t="shared" si="1"/>
        <v>346903</v>
      </c>
    </row>
    <row r="15" spans="1:9" ht="11.25" x14ac:dyDescent="0.25">
      <c r="A15" s="4" t="s">
        <v>68</v>
      </c>
      <c r="B15" s="1"/>
      <c r="C15" s="8"/>
      <c r="D15" s="1"/>
      <c r="E15" s="1"/>
      <c r="F15" s="1"/>
    </row>
    <row r="16" spans="1:9" ht="11.25" x14ac:dyDescent="0.25">
      <c r="A16" s="2" t="s">
        <v>69</v>
      </c>
      <c r="B16" s="1"/>
      <c r="C16" s="8"/>
      <c r="D16" s="1"/>
      <c r="E16" s="1"/>
      <c r="F16" s="1"/>
    </row>
    <row r="17" spans="1:9" ht="11.25" x14ac:dyDescent="0.25">
      <c r="A17" s="38" t="s">
        <v>32</v>
      </c>
      <c r="B17" s="1">
        <v>13167</v>
      </c>
      <c r="C17" s="8">
        <v>9048</v>
      </c>
      <c r="D17" s="1">
        <v>8984</v>
      </c>
      <c r="E17" s="1">
        <v>9253</v>
      </c>
      <c r="F17" s="1">
        <v>9297</v>
      </c>
    </row>
    <row r="18" spans="1:9" ht="11.25" x14ac:dyDescent="0.25">
      <c r="A18" s="5" t="s">
        <v>70</v>
      </c>
      <c r="B18" s="1">
        <v>70296</v>
      </c>
      <c r="C18" s="8">
        <v>67299</v>
      </c>
      <c r="D18" s="1">
        <v>67249</v>
      </c>
      <c r="E18" s="1">
        <v>67399</v>
      </c>
      <c r="F18" s="1">
        <v>67549</v>
      </c>
    </row>
    <row r="19" spans="1:9" s="57" customFormat="1" ht="10.5" x14ac:dyDescent="0.25">
      <c r="A19" s="6" t="s">
        <v>71</v>
      </c>
      <c r="B19" s="34">
        <f>SUM(B17:B18)</f>
        <v>83463</v>
      </c>
      <c r="C19" s="35">
        <f>SUM(C17:C18)</f>
        <v>76347</v>
      </c>
      <c r="D19" s="34">
        <f>SUM(D17:D18)</f>
        <v>76233</v>
      </c>
      <c r="E19" s="34">
        <f>SUM(E17:E18)</f>
        <v>76652</v>
      </c>
      <c r="F19" s="34">
        <f>SUM(F17:F18)</f>
        <v>76846</v>
      </c>
    </row>
    <row r="20" spans="1:9" ht="11.25" x14ac:dyDescent="0.25">
      <c r="A20" s="4" t="s">
        <v>72</v>
      </c>
      <c r="B20" s="1"/>
      <c r="C20" s="8"/>
      <c r="D20" s="1"/>
      <c r="E20" s="1"/>
      <c r="F20" s="1"/>
    </row>
    <row r="21" spans="1:9" ht="11.25" x14ac:dyDescent="0.25">
      <c r="A21" s="38" t="s">
        <v>73</v>
      </c>
      <c r="B21" s="1">
        <v>131173</v>
      </c>
      <c r="C21" s="8">
        <v>120574</v>
      </c>
      <c r="D21" s="1">
        <v>109634</v>
      </c>
      <c r="E21" s="1">
        <v>98428</v>
      </c>
      <c r="F21" s="1">
        <v>86122</v>
      </c>
    </row>
    <row r="22" spans="1:9" s="57" customFormat="1" ht="10.5" x14ac:dyDescent="0.25">
      <c r="A22" s="6" t="s">
        <v>74</v>
      </c>
      <c r="B22" s="34">
        <f>SUM(B21:B21)</f>
        <v>131173</v>
      </c>
      <c r="C22" s="35">
        <f>SUM(C21:C21)</f>
        <v>120574</v>
      </c>
      <c r="D22" s="34">
        <f>SUM(D21:D21)</f>
        <v>109634</v>
      </c>
      <c r="E22" s="34">
        <f>SUM(E21:E21)</f>
        <v>98428</v>
      </c>
      <c r="F22" s="34">
        <f>SUM(F21:F21)</f>
        <v>86122</v>
      </c>
    </row>
    <row r="23" spans="1:9" ht="11.25" x14ac:dyDescent="0.25">
      <c r="A23" s="4" t="s">
        <v>75</v>
      </c>
      <c r="B23" s="1"/>
      <c r="C23" s="8"/>
      <c r="D23" s="1"/>
      <c r="E23" s="1"/>
      <c r="F23" s="1"/>
    </row>
    <row r="24" spans="1:9" ht="11.25" x14ac:dyDescent="0.25">
      <c r="A24" s="5" t="s">
        <v>76</v>
      </c>
      <c r="B24" s="1">
        <v>45199</v>
      </c>
      <c r="C24" s="8">
        <v>52028</v>
      </c>
      <c r="D24" s="1">
        <v>55045</v>
      </c>
      <c r="E24" s="1">
        <v>58826</v>
      </c>
      <c r="F24" s="1">
        <v>62832</v>
      </c>
    </row>
    <row r="25" spans="1:9" s="57" customFormat="1" ht="10.5" x14ac:dyDescent="0.25">
      <c r="A25" s="6" t="s">
        <v>77</v>
      </c>
      <c r="B25" s="34">
        <f>B24</f>
        <v>45199</v>
      </c>
      <c r="C25" s="35">
        <f t="shared" ref="C25:F25" si="2">C24</f>
        <v>52028</v>
      </c>
      <c r="D25" s="34">
        <f t="shared" si="2"/>
        <v>55045</v>
      </c>
      <c r="E25" s="34">
        <f t="shared" si="2"/>
        <v>58826</v>
      </c>
      <c r="F25" s="34">
        <f t="shared" si="2"/>
        <v>62832</v>
      </c>
    </row>
    <row r="26" spans="1:9" s="54" customFormat="1" ht="11.25" x14ac:dyDescent="0.25">
      <c r="A26" s="4" t="s">
        <v>78</v>
      </c>
      <c r="B26" s="36">
        <f>+B19+B22+B25</f>
        <v>259835</v>
      </c>
      <c r="C26" s="37">
        <f>+C19+C22+C25</f>
        <v>248949</v>
      </c>
      <c r="D26" s="36">
        <f t="shared" ref="D26:F26" si="3">+D19+D22+D25</f>
        <v>240912</v>
      </c>
      <c r="E26" s="36">
        <f t="shared" si="3"/>
        <v>233906</v>
      </c>
      <c r="F26" s="36">
        <f t="shared" si="3"/>
        <v>225800</v>
      </c>
    </row>
    <row r="27" spans="1:9" s="54" customFormat="1" ht="11.25" x14ac:dyDescent="0.25">
      <c r="A27" s="7" t="s">
        <v>79</v>
      </c>
      <c r="B27" s="190">
        <f>B14-B26</f>
        <v>105600</v>
      </c>
      <c r="C27" s="191">
        <f>C14-C26</f>
        <v>110600</v>
      </c>
      <c r="D27" s="190">
        <f>D14-D26</f>
        <v>115103</v>
      </c>
      <c r="E27" s="190">
        <f>E14-E26</f>
        <v>119603</v>
      </c>
      <c r="F27" s="190">
        <f>F14-F26</f>
        <v>121103</v>
      </c>
      <c r="I27" s="84"/>
    </row>
    <row r="28" spans="1:9" ht="11.25" x14ac:dyDescent="0.25">
      <c r="A28" s="25" t="s">
        <v>80</v>
      </c>
      <c r="B28" s="16"/>
      <c r="C28" s="17"/>
      <c r="D28" s="16"/>
      <c r="E28" s="16"/>
      <c r="F28" s="16"/>
      <c r="G28" s="22"/>
      <c r="H28" s="22"/>
    </row>
    <row r="29" spans="1:9" ht="11.25" x14ac:dyDescent="0.25">
      <c r="A29" s="25" t="s">
        <v>81</v>
      </c>
      <c r="B29" s="16"/>
      <c r="C29" s="17"/>
      <c r="D29" s="16"/>
      <c r="E29" s="16"/>
      <c r="F29" s="16"/>
      <c r="G29" s="22"/>
      <c r="H29" s="22"/>
    </row>
    <row r="30" spans="1:9" ht="11.25" x14ac:dyDescent="0.25">
      <c r="A30" s="51" t="s">
        <v>82</v>
      </c>
      <c r="B30" s="16">
        <v>5908</v>
      </c>
      <c r="C30" s="17">
        <v>5908</v>
      </c>
      <c r="D30" s="16">
        <v>5908</v>
      </c>
      <c r="E30" s="16">
        <v>5908</v>
      </c>
      <c r="F30" s="16">
        <v>5908</v>
      </c>
      <c r="G30" s="22"/>
      <c r="I30" s="83"/>
    </row>
    <row r="31" spans="1:9" ht="11.25" x14ac:dyDescent="0.25">
      <c r="A31" s="51" t="s">
        <v>83</v>
      </c>
      <c r="B31" s="16">
        <v>2950</v>
      </c>
      <c r="C31" s="17">
        <v>2950</v>
      </c>
      <c r="D31" s="16">
        <v>2950</v>
      </c>
      <c r="E31" s="16">
        <v>2950</v>
      </c>
      <c r="F31" s="16">
        <v>2950</v>
      </c>
      <c r="G31" s="22"/>
      <c r="H31" s="22"/>
    </row>
    <row r="32" spans="1:9" ht="22.5" x14ac:dyDescent="0.25">
      <c r="A32" s="70" t="s">
        <v>84</v>
      </c>
      <c r="B32" s="16">
        <v>96742</v>
      </c>
      <c r="C32" s="17">
        <v>101742</v>
      </c>
      <c r="D32" s="16">
        <v>106245</v>
      </c>
      <c r="E32" s="16">
        <v>110745</v>
      </c>
      <c r="F32" s="16">
        <v>112245</v>
      </c>
      <c r="G32" s="22"/>
      <c r="H32" s="22"/>
    </row>
    <row r="33" spans="1:8" ht="11.25" x14ac:dyDescent="0.25">
      <c r="A33" s="39" t="s">
        <v>85</v>
      </c>
      <c r="B33" s="27">
        <f>SUM(B30:B32)</f>
        <v>105600</v>
      </c>
      <c r="C33" s="40">
        <f>SUM(C30:C32)</f>
        <v>110600</v>
      </c>
      <c r="D33" s="27">
        <f>SUM(D30:D32)</f>
        <v>115103</v>
      </c>
      <c r="E33" s="27">
        <f>SUM(E30:E32)</f>
        <v>119603</v>
      </c>
      <c r="F33" s="27">
        <f>SUM(F30:F32)</f>
        <v>121103</v>
      </c>
      <c r="G33" s="53"/>
      <c r="H33" s="53"/>
    </row>
    <row r="34" spans="1:8" ht="11.25" x14ac:dyDescent="0.25">
      <c r="A34" s="58" t="s">
        <v>86</v>
      </c>
      <c r="B34" s="28">
        <f>+B33</f>
        <v>105600</v>
      </c>
      <c r="C34" s="44">
        <f t="shared" ref="C34:F34" si="4">+C33</f>
        <v>110600</v>
      </c>
      <c r="D34" s="28">
        <f t="shared" si="4"/>
        <v>115103</v>
      </c>
      <c r="E34" s="28">
        <f t="shared" si="4"/>
        <v>119603</v>
      </c>
      <c r="F34" s="28">
        <f t="shared" si="4"/>
        <v>121103</v>
      </c>
      <c r="G34" s="23"/>
      <c r="H34" s="23"/>
    </row>
    <row r="35" spans="1:8" ht="22.5" x14ac:dyDescent="0.2">
      <c r="A35" s="254" t="s">
        <v>54</v>
      </c>
      <c r="B35" s="254"/>
      <c r="C35" s="254"/>
      <c r="D35" s="255"/>
      <c r="E35" s="255"/>
      <c r="F35" s="255"/>
      <c r="G35" s="22"/>
      <c r="H35" s="22"/>
    </row>
    <row r="36" spans="1:8" ht="22.5" x14ac:dyDescent="0.25">
      <c r="A36" s="255" t="s">
        <v>87</v>
      </c>
      <c r="B36" s="255"/>
      <c r="C36" s="255"/>
      <c r="D36" s="255"/>
      <c r="E36" s="255"/>
      <c r="F36" s="255"/>
      <c r="G36" s="22"/>
      <c r="H36" s="22"/>
    </row>
    <row r="37" spans="1:8" ht="11.85" customHeight="1" x14ac:dyDescent="0.25">
      <c r="A37" s="231"/>
      <c r="B37" s="231"/>
      <c r="C37" s="231"/>
      <c r="D37" s="231"/>
      <c r="E37" s="231"/>
      <c r="F37" s="231"/>
      <c r="G37" s="22"/>
      <c r="H37" s="22"/>
    </row>
    <row r="38" spans="1:8" ht="11.85" customHeight="1" x14ac:dyDescent="0.25">
      <c r="A38" s="22"/>
      <c r="B38" s="22"/>
      <c r="C38" s="22"/>
      <c r="D38" s="22"/>
      <c r="E38" s="22"/>
      <c r="F38" s="22"/>
      <c r="G38" s="22"/>
      <c r="H38" s="22"/>
    </row>
    <row r="39" spans="1:8" s="22" customFormat="1" ht="11.45" customHeight="1" x14ac:dyDescent="0.25">
      <c r="A39" s="148"/>
      <c r="B39" s="55"/>
      <c r="C39" s="55"/>
      <c r="D39" s="55"/>
      <c r="E39" s="55"/>
      <c r="F39" s="55"/>
      <c r="G39" s="55"/>
    </row>
    <row r="40" spans="1:8" s="22" customFormat="1" ht="11.45" customHeight="1" x14ac:dyDescent="0.2">
      <c r="A40" s="149"/>
      <c r="B40" s="55"/>
      <c r="C40" s="55"/>
      <c r="D40" s="55"/>
      <c r="E40" s="55"/>
      <c r="F40" s="55"/>
      <c r="G40" s="55"/>
    </row>
    <row r="41" spans="1:8" s="22" customFormat="1" ht="11.45" customHeight="1" x14ac:dyDescent="0.25">
      <c r="A41" s="150"/>
      <c r="B41" s="55"/>
      <c r="C41" s="55"/>
      <c r="D41" s="55"/>
      <c r="E41" s="55"/>
      <c r="F41" s="55"/>
      <c r="G41" s="55"/>
    </row>
    <row r="42" spans="1:8" s="22" customFormat="1" ht="11.45" customHeight="1" x14ac:dyDescent="0.25">
      <c r="A42" s="148"/>
    </row>
    <row r="43" spans="1:8" ht="11.85" customHeight="1" x14ac:dyDescent="0.25">
      <c r="A43" s="22"/>
      <c r="B43" s="22"/>
      <c r="C43" s="22"/>
      <c r="D43" s="22"/>
      <c r="E43" s="22"/>
      <c r="F43" s="22"/>
      <c r="G43" s="22"/>
      <c r="H43" s="22"/>
    </row>
    <row r="44" spans="1:8" ht="11.85" customHeight="1" x14ac:dyDescent="0.25">
      <c r="A44" s="22"/>
      <c r="B44" s="22"/>
      <c r="C44" s="22"/>
      <c r="D44" s="22"/>
      <c r="E44" s="22"/>
      <c r="F44" s="22"/>
      <c r="G44" s="22"/>
      <c r="H44" s="22"/>
    </row>
    <row r="45" spans="1:8" ht="11.85" customHeight="1" x14ac:dyDescent="0.25">
      <c r="A45" s="22"/>
      <c r="B45" s="22"/>
      <c r="C45" s="22"/>
      <c r="D45" s="22"/>
      <c r="E45" s="22"/>
      <c r="F45" s="22"/>
      <c r="G45" s="22"/>
      <c r="H45" s="22"/>
    </row>
    <row r="46" spans="1:8" ht="11.85" customHeight="1" x14ac:dyDescent="0.25">
      <c r="A46" s="22"/>
      <c r="B46" s="22"/>
      <c r="C46" s="22"/>
      <c r="D46" s="22"/>
      <c r="E46" s="22"/>
      <c r="F46" s="22"/>
      <c r="G46" s="22"/>
      <c r="H46" s="22"/>
    </row>
    <row r="47" spans="1:8" ht="11.85" customHeight="1" x14ac:dyDescent="0.25">
      <c r="A47" s="22"/>
      <c r="B47" s="22"/>
      <c r="C47" s="22"/>
      <c r="D47" s="22"/>
      <c r="E47" s="22"/>
      <c r="F47" s="22"/>
      <c r="G47" s="22"/>
      <c r="H47" s="22"/>
    </row>
    <row r="48" spans="1:8" ht="11.85" customHeight="1" x14ac:dyDescent="0.25">
      <c r="A48" s="22"/>
      <c r="B48" s="22"/>
      <c r="C48" s="22"/>
      <c r="D48" s="22"/>
      <c r="E48" s="22"/>
      <c r="F48" s="22"/>
      <c r="G48" s="22"/>
      <c r="H48" s="22"/>
    </row>
    <row r="49" spans="1:8" ht="11.85" customHeight="1" x14ac:dyDescent="0.25">
      <c r="A49" s="22"/>
      <c r="B49" s="22"/>
      <c r="C49" s="22"/>
      <c r="D49" s="22"/>
      <c r="E49" s="22"/>
      <c r="F49" s="22"/>
      <c r="G49" s="22"/>
      <c r="H49" s="22"/>
    </row>
    <row r="50" spans="1:8" ht="11.85" customHeight="1" x14ac:dyDescent="0.25">
      <c r="A50" s="22"/>
      <c r="B50" s="22"/>
      <c r="C50" s="22"/>
      <c r="D50" s="22"/>
      <c r="E50" s="22"/>
      <c r="F50" s="22"/>
      <c r="G50" s="22"/>
      <c r="H50" s="22"/>
    </row>
    <row r="51" spans="1:8" ht="11.85" customHeight="1" x14ac:dyDescent="0.25">
      <c r="A51" s="22"/>
      <c r="B51" s="22"/>
      <c r="C51" s="22"/>
      <c r="D51" s="22"/>
      <c r="E51" s="22"/>
      <c r="F51" s="22"/>
      <c r="G51" s="22"/>
      <c r="H51" s="22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zoomScaleNormal="100" zoomScaleSheetLayoutView="100" workbookViewId="0">
      <selection activeCell="D21" sqref="D21"/>
    </sheetView>
  </sheetViews>
  <sheetFormatPr defaultColWidth="8" defaultRowHeight="11.85" customHeight="1" x14ac:dyDescent="0.25"/>
  <cols>
    <col min="1" max="1" width="30.7109375" style="22" customWidth="1"/>
    <col min="2" max="3" width="8.28515625" style="50" customWidth="1"/>
    <col min="4" max="4" width="8.7109375" style="50" customWidth="1"/>
    <col min="5" max="5" width="8.28515625" style="50" customWidth="1"/>
    <col min="6" max="6" width="7.5703125" style="22" customWidth="1"/>
    <col min="7" max="16384" width="8" style="22"/>
  </cols>
  <sheetData>
    <row r="1" spans="1:6" ht="33.75" x14ac:dyDescent="0.25">
      <c r="A1" s="256" t="s">
        <v>175</v>
      </c>
      <c r="B1" s="23"/>
      <c r="C1" s="23"/>
      <c r="D1" s="23"/>
      <c r="E1" s="23"/>
    </row>
    <row r="2" spans="1:6" s="50" customFormat="1" ht="56.25" x14ac:dyDescent="0.25">
      <c r="A2" s="73"/>
      <c r="B2" s="103" t="s">
        <v>88</v>
      </c>
      <c r="C2" s="103" t="s">
        <v>89</v>
      </c>
      <c r="D2" s="103" t="s">
        <v>90</v>
      </c>
      <c r="E2" s="103" t="s">
        <v>91</v>
      </c>
    </row>
    <row r="3" spans="1:6" s="50" customFormat="1" ht="11.25" x14ac:dyDescent="0.25">
      <c r="A3" s="230" t="s">
        <v>149</v>
      </c>
      <c r="B3" s="16"/>
      <c r="C3" s="16"/>
      <c r="D3" s="16"/>
      <c r="E3" s="16"/>
      <c r="F3" s="59"/>
    </row>
    <row r="4" spans="1:6" ht="22.5" x14ac:dyDescent="0.25">
      <c r="A4" s="72" t="s">
        <v>92</v>
      </c>
      <c r="B4" s="205">
        <v>96742</v>
      </c>
      <c r="C4" s="16">
        <v>2950</v>
      </c>
      <c r="D4" s="16">
        <v>5908</v>
      </c>
      <c r="E4" s="16">
        <v>105600</v>
      </c>
    </row>
    <row r="5" spans="1:6" s="53" customFormat="1" ht="10.5" x14ac:dyDescent="0.25">
      <c r="A5" s="60" t="s">
        <v>93</v>
      </c>
      <c r="B5" s="27">
        <f>SUM(B4:B4)</f>
        <v>96742</v>
      </c>
      <c r="C5" s="27">
        <f t="shared" ref="C5:E5" si="0">SUM(C4:C4)</f>
        <v>2950</v>
      </c>
      <c r="D5" s="27">
        <f t="shared" si="0"/>
        <v>5908</v>
      </c>
      <c r="E5" s="27">
        <f t="shared" si="0"/>
        <v>105600</v>
      </c>
    </row>
    <row r="6" spans="1:6" ht="11.25" x14ac:dyDescent="0.25">
      <c r="A6" s="232" t="s">
        <v>94</v>
      </c>
      <c r="B6" s="16"/>
      <c r="C6" s="16"/>
      <c r="D6" s="16"/>
      <c r="E6" s="16"/>
    </row>
    <row r="7" spans="1:6" ht="11.25" x14ac:dyDescent="0.25">
      <c r="A7" s="52" t="s">
        <v>95</v>
      </c>
      <c r="B7" s="16">
        <v>5000</v>
      </c>
      <c r="C7" s="16">
        <v>0</v>
      </c>
      <c r="D7" s="16">
        <v>0</v>
      </c>
      <c r="E7" s="16">
        <v>5000</v>
      </c>
      <c r="F7" s="50"/>
    </row>
    <row r="8" spans="1:6" s="53" customFormat="1" ht="10.5" x14ac:dyDescent="0.25">
      <c r="A8" s="60" t="s">
        <v>53</v>
      </c>
      <c r="B8" s="41">
        <f>B7</f>
        <v>5000</v>
      </c>
      <c r="C8" s="41">
        <f t="shared" ref="C8:E8" si="1">C7</f>
        <v>0</v>
      </c>
      <c r="D8" s="41">
        <f t="shared" si="1"/>
        <v>0</v>
      </c>
      <c r="E8" s="41">
        <f t="shared" si="1"/>
        <v>5000</v>
      </c>
      <c r="F8" s="61"/>
    </row>
    <row r="9" spans="1:6" ht="11.25" x14ac:dyDescent="0.25">
      <c r="A9" s="51" t="s">
        <v>96</v>
      </c>
      <c r="B9" s="18"/>
      <c r="C9" s="18"/>
      <c r="D9" s="18"/>
      <c r="E9" s="18"/>
      <c r="F9" s="50"/>
    </row>
    <row r="10" spans="1:6" ht="22.5" x14ac:dyDescent="0.25">
      <c r="A10" s="87" t="s">
        <v>97</v>
      </c>
      <c r="B10" s="24">
        <v>5000</v>
      </c>
      <c r="C10" s="24">
        <v>0</v>
      </c>
      <c r="D10" s="24">
        <v>0</v>
      </c>
      <c r="E10" s="24">
        <v>5000</v>
      </c>
      <c r="F10" s="50"/>
    </row>
    <row r="11" spans="1:6" s="23" customFormat="1" ht="22.5" x14ac:dyDescent="0.2">
      <c r="A11" s="230" t="s">
        <v>150</v>
      </c>
      <c r="B11" s="104">
        <f>+B5+B8</f>
        <v>101742</v>
      </c>
      <c r="C11" s="104">
        <f t="shared" ref="C11:E11" si="2">+C5+C8</f>
        <v>2950</v>
      </c>
      <c r="D11" s="104">
        <f t="shared" si="2"/>
        <v>5908</v>
      </c>
      <c r="E11" s="104">
        <f t="shared" si="2"/>
        <v>110600</v>
      </c>
    </row>
    <row r="12" spans="1:6" s="23" customFormat="1" ht="22.5" x14ac:dyDescent="0.2">
      <c r="A12" s="71" t="s">
        <v>98</v>
      </c>
      <c r="B12" s="192">
        <f>B11</f>
        <v>101742</v>
      </c>
      <c r="C12" s="192">
        <f t="shared" ref="C12:E12" si="3">C11</f>
        <v>2950</v>
      </c>
      <c r="D12" s="192">
        <f t="shared" si="3"/>
        <v>5908</v>
      </c>
      <c r="E12" s="192">
        <f t="shared" si="3"/>
        <v>110600</v>
      </c>
    </row>
    <row r="13" spans="1:6" ht="22.5" x14ac:dyDescent="0.25">
      <c r="A13" s="255" t="s">
        <v>54</v>
      </c>
      <c r="B13" s="255"/>
      <c r="C13" s="255"/>
      <c r="D13" s="255"/>
      <c r="E13" s="255"/>
    </row>
    <row r="14" spans="1:6" ht="11.85" customHeight="1" x14ac:dyDescent="0.25">
      <c r="A14" s="132"/>
      <c r="B14" s="231"/>
      <c r="C14" s="231"/>
      <c r="D14" s="231"/>
      <c r="E14" s="231"/>
    </row>
    <row r="15" spans="1:6" s="55" customFormat="1" ht="11.25" customHeight="1" x14ac:dyDescent="0.25">
      <c r="A15" s="148"/>
    </row>
    <row r="16" spans="1:6" s="55" customFormat="1" ht="11.45" customHeight="1" x14ac:dyDescent="0.2">
      <c r="A16" s="149"/>
    </row>
    <row r="17" spans="1:5" s="55" customFormat="1" ht="11.45" customHeight="1" x14ac:dyDescent="0.25">
      <c r="A17" s="150"/>
    </row>
    <row r="18" spans="1:5" s="55" customFormat="1" ht="11.45" customHeight="1" x14ac:dyDescent="0.25">
      <c r="A18" s="148"/>
    </row>
    <row r="19" spans="1:5" ht="11.85" customHeight="1" x14ac:dyDescent="0.25">
      <c r="A19" s="231"/>
      <c r="B19" s="231"/>
      <c r="C19" s="231"/>
      <c r="D19" s="231"/>
      <c r="E19" s="231"/>
    </row>
    <row r="20" spans="1:5" ht="11.85" customHeight="1" x14ac:dyDescent="0.25">
      <c r="A20" s="231"/>
      <c r="B20" s="231"/>
      <c r="C20" s="231"/>
      <c r="D20" s="231"/>
      <c r="E20" s="231"/>
    </row>
    <row r="21" spans="1:5" ht="11.85" customHeight="1" x14ac:dyDescent="0.25">
      <c r="A21" s="231"/>
      <c r="B21" s="231"/>
      <c r="C21" s="231"/>
      <c r="D21" s="231"/>
      <c r="E21" s="231"/>
    </row>
    <row r="22" spans="1:5" ht="11.85" customHeight="1" x14ac:dyDescent="0.25">
      <c r="A22" s="231"/>
      <c r="B22" s="231"/>
      <c r="C22" s="231"/>
      <c r="D22" s="231"/>
      <c r="E22" s="231"/>
    </row>
    <row r="24" spans="1:5" ht="11.85" customHeight="1" x14ac:dyDescent="0.25">
      <c r="C24" s="50" t="s">
        <v>145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GridLines="0" zoomScaleNormal="100" zoomScaleSheetLayoutView="100" workbookViewId="0">
      <selection activeCell="D33" sqref="D33"/>
    </sheetView>
  </sheetViews>
  <sheetFormatPr defaultColWidth="8" defaultRowHeight="11.85" customHeight="1" x14ac:dyDescent="0.25"/>
  <cols>
    <col min="1" max="1" width="30.7109375" style="22" customWidth="1"/>
    <col min="2" max="7" width="8.28515625" style="22" customWidth="1"/>
    <col min="8" max="8" width="7.85546875" style="218" customWidth="1"/>
    <col min="9" max="13" width="8" style="218"/>
    <col min="14" max="16384" width="8" style="22"/>
  </cols>
  <sheetData>
    <row r="1" spans="1:13" ht="33.75" x14ac:dyDescent="0.25">
      <c r="A1" s="256" t="s">
        <v>99</v>
      </c>
    </row>
    <row r="2" spans="1:13" ht="45" x14ac:dyDescent="0.25">
      <c r="A2" s="63"/>
      <c r="B2" s="193" t="s">
        <v>151</v>
      </c>
      <c r="C2" s="194" t="s">
        <v>146</v>
      </c>
      <c r="D2" s="193" t="s">
        <v>14</v>
      </c>
      <c r="E2" s="193" t="s">
        <v>147</v>
      </c>
      <c r="F2" s="193" t="s">
        <v>148</v>
      </c>
    </row>
    <row r="3" spans="1:13" ht="11.25" x14ac:dyDescent="0.25">
      <c r="A3" s="25" t="s">
        <v>100</v>
      </c>
      <c r="B3" s="16"/>
      <c r="C3" s="17"/>
      <c r="D3" s="16"/>
      <c r="E3" s="16"/>
      <c r="F3" s="16"/>
    </row>
    <row r="4" spans="1:13" ht="11.25" x14ac:dyDescent="0.25">
      <c r="A4" s="26" t="s">
        <v>101</v>
      </c>
      <c r="B4" s="16"/>
      <c r="C4" s="17"/>
      <c r="D4" s="16"/>
      <c r="E4" s="16"/>
      <c r="F4" s="16"/>
    </row>
    <row r="5" spans="1:13" ht="11.25" x14ac:dyDescent="0.25">
      <c r="A5" s="51" t="s">
        <v>102</v>
      </c>
      <c r="B5" s="205">
        <v>356</v>
      </c>
      <c r="C5" s="17">
        <v>360</v>
      </c>
      <c r="D5" s="16">
        <v>370</v>
      </c>
      <c r="E5" s="16">
        <v>373</v>
      </c>
      <c r="F5" s="16">
        <v>376</v>
      </c>
    </row>
    <row r="6" spans="1:13" ht="22.5" x14ac:dyDescent="0.25">
      <c r="A6" s="72" t="s">
        <v>49</v>
      </c>
      <c r="B6" s="205">
        <v>248831</v>
      </c>
      <c r="C6" s="206">
        <v>251267</v>
      </c>
      <c r="D6" s="205">
        <v>256442</v>
      </c>
      <c r="E6" s="205">
        <v>263399</v>
      </c>
      <c r="F6" s="205">
        <v>268872</v>
      </c>
    </row>
    <row r="7" spans="1:13" ht="11.25" x14ac:dyDescent="0.25">
      <c r="A7" s="51" t="s">
        <v>103</v>
      </c>
      <c r="B7" s="205">
        <v>-617</v>
      </c>
      <c r="C7" s="17">
        <v>-795</v>
      </c>
      <c r="D7" s="16">
        <v>15</v>
      </c>
      <c r="E7" s="16">
        <v>-64</v>
      </c>
      <c r="F7" s="16">
        <v>-11</v>
      </c>
    </row>
    <row r="8" spans="1:13" s="53" customFormat="1" ht="10.5" x14ac:dyDescent="0.25">
      <c r="A8" s="53" t="s">
        <v>104</v>
      </c>
      <c r="B8" s="221">
        <f>SUM(B5:B7)</f>
        <v>248570</v>
      </c>
      <c r="C8" s="40">
        <f>SUM(C5:C7)</f>
        <v>250832</v>
      </c>
      <c r="D8" s="27">
        <f>SUM(D5:D7)</f>
        <v>256827</v>
      </c>
      <c r="E8" s="27">
        <f>SUM(E5:E7)</f>
        <v>263708</v>
      </c>
      <c r="F8" s="27">
        <f>SUM(F5:F7)</f>
        <v>269237</v>
      </c>
      <c r="H8" s="226"/>
      <c r="I8" s="226"/>
      <c r="J8" s="226"/>
      <c r="K8" s="226"/>
      <c r="L8" s="226"/>
      <c r="M8" s="226"/>
    </row>
    <row r="9" spans="1:13" ht="11.25" x14ac:dyDescent="0.25">
      <c r="A9" s="26" t="s">
        <v>105</v>
      </c>
      <c r="B9" s="16"/>
      <c r="C9" s="17"/>
      <c r="D9" s="16"/>
      <c r="E9" s="16"/>
      <c r="F9" s="16"/>
    </row>
    <row r="10" spans="1:13" ht="11.25" x14ac:dyDescent="0.25">
      <c r="A10" s="51" t="s">
        <v>106</v>
      </c>
      <c r="B10" s="16">
        <v>134553</v>
      </c>
      <c r="C10" s="17">
        <v>142013</v>
      </c>
      <c r="D10" s="16">
        <v>146939</v>
      </c>
      <c r="E10" s="16">
        <v>151465</v>
      </c>
      <c r="F10" s="16">
        <v>156644</v>
      </c>
    </row>
    <row r="11" spans="1:13" ht="11.25" x14ac:dyDescent="0.25">
      <c r="A11" s="51" t="s">
        <v>32</v>
      </c>
      <c r="B11" s="16">
        <v>52555</v>
      </c>
      <c r="C11" s="17">
        <v>72182</v>
      </c>
      <c r="D11" s="16">
        <v>66447</v>
      </c>
      <c r="E11" s="16">
        <v>68514</v>
      </c>
      <c r="F11" s="16">
        <v>68780</v>
      </c>
    </row>
    <row r="12" spans="1:13" ht="11.25" x14ac:dyDescent="0.25">
      <c r="A12" s="137" t="s">
        <v>107</v>
      </c>
      <c r="B12" s="16">
        <v>1721</v>
      </c>
      <c r="C12" s="17">
        <v>1591</v>
      </c>
      <c r="D12" s="16">
        <v>1454</v>
      </c>
      <c r="E12" s="16">
        <v>1315</v>
      </c>
      <c r="F12" s="16">
        <v>1169</v>
      </c>
    </row>
    <row r="13" spans="1:13" s="53" customFormat="1" ht="10.5" x14ac:dyDescent="0.25">
      <c r="A13" s="42" t="s">
        <v>108</v>
      </c>
      <c r="B13" s="41">
        <f>SUM(B10:B12)</f>
        <v>188829</v>
      </c>
      <c r="C13" s="43">
        <f>SUM(C10:C12)</f>
        <v>215786</v>
      </c>
      <c r="D13" s="41">
        <f>SUM(D10:D12)</f>
        <v>214840</v>
      </c>
      <c r="E13" s="41">
        <f>SUM(E10:E12)</f>
        <v>221294</v>
      </c>
      <c r="F13" s="41">
        <f>SUM(F10:F12)</f>
        <v>226593</v>
      </c>
      <c r="H13" s="226"/>
      <c r="I13" s="226"/>
      <c r="J13" s="226"/>
      <c r="K13" s="226"/>
      <c r="L13" s="226"/>
      <c r="M13" s="226"/>
    </row>
    <row r="14" spans="1:13" s="23" customFormat="1" ht="22.5" x14ac:dyDescent="0.2">
      <c r="A14" s="230" t="s">
        <v>109</v>
      </c>
      <c r="B14" s="104">
        <f>B8-B13</f>
        <v>59741</v>
      </c>
      <c r="C14" s="105">
        <f>C8-C13</f>
        <v>35046</v>
      </c>
      <c r="D14" s="104">
        <f>D8-D13</f>
        <v>41987</v>
      </c>
      <c r="E14" s="104">
        <f>E8-E13</f>
        <v>42414</v>
      </c>
      <c r="F14" s="104">
        <f>F8-F13</f>
        <v>42644</v>
      </c>
      <c r="H14" s="225"/>
      <c r="I14" s="225"/>
      <c r="J14" s="225"/>
      <c r="K14" s="225"/>
      <c r="L14" s="225"/>
      <c r="M14" s="225"/>
    </row>
    <row r="15" spans="1:13" ht="11.25" x14ac:dyDescent="0.25">
      <c r="A15" s="25" t="s">
        <v>110</v>
      </c>
      <c r="B15" s="16"/>
      <c r="C15" s="17"/>
      <c r="D15" s="16"/>
      <c r="E15" s="16"/>
      <c r="F15" s="16"/>
    </row>
    <row r="16" spans="1:13" ht="11.25" x14ac:dyDescent="0.25">
      <c r="A16" s="25" t="s">
        <v>101</v>
      </c>
      <c r="B16" s="16"/>
      <c r="C16" s="17"/>
      <c r="D16" s="16"/>
      <c r="E16" s="16"/>
      <c r="F16" s="16"/>
    </row>
    <row r="17" spans="1:14" ht="11.25" x14ac:dyDescent="0.25">
      <c r="A17" s="207" t="s">
        <v>167</v>
      </c>
      <c r="B17" s="205">
        <v>4</v>
      </c>
      <c r="C17" s="240" t="s">
        <v>152</v>
      </c>
      <c r="D17" s="241" t="s">
        <v>152</v>
      </c>
      <c r="E17" s="241" t="s">
        <v>152</v>
      </c>
      <c r="F17" s="241" t="s">
        <v>152</v>
      </c>
    </row>
    <row r="18" spans="1:14" ht="11.25" x14ac:dyDescent="0.25">
      <c r="A18" s="207" t="s">
        <v>168</v>
      </c>
      <c r="B18" s="16"/>
      <c r="C18" s="240"/>
      <c r="D18" s="241"/>
      <c r="E18" s="241"/>
      <c r="F18" s="241"/>
    </row>
    <row r="19" spans="1:14" ht="11.25" x14ac:dyDescent="0.2">
      <c r="A19" s="25" t="s">
        <v>104</v>
      </c>
      <c r="B19" s="104">
        <f>B17</f>
        <v>4</v>
      </c>
      <c r="C19" s="242" t="s">
        <v>152</v>
      </c>
      <c r="D19" s="243" t="s">
        <v>152</v>
      </c>
      <c r="E19" s="243" t="s">
        <v>152</v>
      </c>
      <c r="F19" s="243" t="s">
        <v>152</v>
      </c>
    </row>
    <row r="20" spans="1:14" ht="22.5" x14ac:dyDescent="0.25">
      <c r="A20" s="72" t="s">
        <v>111</v>
      </c>
      <c r="B20" s="16">
        <v>22379</v>
      </c>
      <c r="C20" s="17">
        <v>30000</v>
      </c>
      <c r="D20" s="16">
        <v>30000</v>
      </c>
      <c r="E20" s="16">
        <v>30000</v>
      </c>
      <c r="F20" s="16">
        <v>30000</v>
      </c>
    </row>
    <row r="21" spans="1:14" s="53" customFormat="1" ht="10.5" x14ac:dyDescent="0.25">
      <c r="A21" s="53" t="s">
        <v>108</v>
      </c>
      <c r="B21" s="27">
        <f>SUM(B20:B20)</f>
        <v>22379</v>
      </c>
      <c r="C21" s="40">
        <f>SUM(C20:C20)</f>
        <v>30000</v>
      </c>
      <c r="D21" s="27">
        <f>SUM(D20:D20)</f>
        <v>30000</v>
      </c>
      <c r="E21" s="27">
        <f>SUM(E20:E20)</f>
        <v>30000</v>
      </c>
      <c r="F21" s="27">
        <f>SUM(F20:F20)</f>
        <v>30000</v>
      </c>
      <c r="H21" s="226"/>
      <c r="I21" s="226"/>
      <c r="J21" s="226"/>
      <c r="K21" s="226"/>
      <c r="L21" s="226"/>
      <c r="M21" s="226"/>
    </row>
    <row r="22" spans="1:14" s="23" customFormat="1" ht="22.5" x14ac:dyDescent="0.2">
      <c r="A22" s="230" t="s">
        <v>112</v>
      </c>
      <c r="B22" s="192">
        <f>-B21+B19</f>
        <v>-22375</v>
      </c>
      <c r="C22" s="195">
        <f t="shared" ref="C22:F22" si="0">-C21</f>
        <v>-30000</v>
      </c>
      <c r="D22" s="192">
        <f t="shared" si="0"/>
        <v>-30000</v>
      </c>
      <c r="E22" s="192">
        <f t="shared" si="0"/>
        <v>-30000</v>
      </c>
      <c r="F22" s="192">
        <f t="shared" si="0"/>
        <v>-30000</v>
      </c>
      <c r="H22" s="225"/>
      <c r="I22" s="225"/>
      <c r="J22" s="227"/>
      <c r="K22" s="225"/>
      <c r="L22" s="225"/>
      <c r="M22" s="225"/>
    </row>
    <row r="23" spans="1:14" ht="11.25" x14ac:dyDescent="0.25">
      <c r="A23" s="26" t="s">
        <v>113</v>
      </c>
      <c r="B23" s="16"/>
      <c r="C23" s="17"/>
      <c r="D23" s="16"/>
      <c r="E23" s="16"/>
      <c r="F23" s="16"/>
    </row>
    <row r="24" spans="1:14" ht="11.25" x14ac:dyDescent="0.25">
      <c r="A24" s="26" t="s">
        <v>105</v>
      </c>
      <c r="B24" s="16"/>
      <c r="C24" s="17"/>
      <c r="D24" s="16"/>
      <c r="E24" s="16"/>
      <c r="F24" s="16"/>
    </row>
    <row r="25" spans="1:14" ht="11.25" x14ac:dyDescent="0.25">
      <c r="A25" s="52" t="s">
        <v>114</v>
      </c>
      <c r="B25" s="16">
        <v>10380</v>
      </c>
      <c r="C25" s="17">
        <v>10598</v>
      </c>
      <c r="D25" s="16">
        <v>10940</v>
      </c>
      <c r="E25" s="16">
        <v>11206</v>
      </c>
      <c r="F25" s="16">
        <v>12306</v>
      </c>
      <c r="N25" s="52"/>
    </row>
    <row r="26" spans="1:14" s="53" customFormat="1" ht="10.5" x14ac:dyDescent="0.25">
      <c r="A26" s="42" t="s">
        <v>108</v>
      </c>
      <c r="B26" s="27">
        <f>SUM(B25:B25)</f>
        <v>10380</v>
      </c>
      <c r="C26" s="40">
        <f>SUM(C25:C25)</f>
        <v>10598</v>
      </c>
      <c r="D26" s="27">
        <f>SUM(D25:D25)</f>
        <v>10940</v>
      </c>
      <c r="E26" s="27">
        <f>SUM(E25:E25)</f>
        <v>11206</v>
      </c>
      <c r="F26" s="27">
        <f>SUM(F25:F25)</f>
        <v>12306</v>
      </c>
      <c r="H26" s="226"/>
      <c r="I26" s="226"/>
      <c r="J26" s="226"/>
      <c r="K26" s="226"/>
      <c r="L26" s="226"/>
      <c r="M26" s="226"/>
    </row>
    <row r="27" spans="1:14" s="23" customFormat="1" ht="22.5" x14ac:dyDescent="0.2">
      <c r="A27" s="74" t="s">
        <v>115</v>
      </c>
      <c r="B27" s="196">
        <f>-B26</f>
        <v>-10380</v>
      </c>
      <c r="C27" s="197">
        <f t="shared" ref="C27:F27" si="1">-C26</f>
        <v>-10598</v>
      </c>
      <c r="D27" s="196">
        <f t="shared" si="1"/>
        <v>-10940</v>
      </c>
      <c r="E27" s="196">
        <f t="shared" si="1"/>
        <v>-11206</v>
      </c>
      <c r="F27" s="196">
        <f t="shared" si="1"/>
        <v>-12306</v>
      </c>
      <c r="H27" s="225"/>
      <c r="I27" s="225"/>
      <c r="J27" s="225"/>
      <c r="K27" s="225"/>
      <c r="L27" s="225"/>
      <c r="M27" s="225"/>
    </row>
    <row r="28" spans="1:14" s="23" customFormat="1" ht="22.5" x14ac:dyDescent="0.2">
      <c r="A28" s="74" t="s">
        <v>116</v>
      </c>
      <c r="B28" s="196">
        <f>B14+B22+B27</f>
        <v>26986</v>
      </c>
      <c r="C28" s="197">
        <f>C14+C22+C27</f>
        <v>-5552</v>
      </c>
      <c r="D28" s="196">
        <f>D14+D22+D27</f>
        <v>1047</v>
      </c>
      <c r="E28" s="196">
        <f>E14+E22+E27</f>
        <v>1208</v>
      </c>
      <c r="F28" s="196">
        <f>F14+F22+F27</f>
        <v>338</v>
      </c>
      <c r="H28" s="225"/>
      <c r="I28" s="225"/>
      <c r="J28" s="225"/>
      <c r="K28" s="225"/>
      <c r="L28" s="225"/>
      <c r="M28" s="225"/>
    </row>
    <row r="29" spans="1:14" ht="22.5" x14ac:dyDescent="0.25">
      <c r="A29" s="72" t="s">
        <v>117</v>
      </c>
      <c r="B29" s="16">
        <v>52937</v>
      </c>
      <c r="C29" s="17">
        <v>79923</v>
      </c>
      <c r="D29" s="16">
        <v>74371</v>
      </c>
      <c r="E29" s="16">
        <v>75418</v>
      </c>
      <c r="F29" s="16">
        <v>76626</v>
      </c>
    </row>
    <row r="30" spans="1:14" s="218" customFormat="1" ht="22.5" x14ac:dyDescent="0.2">
      <c r="A30" s="198" t="s">
        <v>118</v>
      </c>
      <c r="B30" s="228">
        <f>SUM(B28:B29)</f>
        <v>79923</v>
      </c>
      <c r="C30" s="114">
        <f>SUM(C28:C29)</f>
        <v>74371</v>
      </c>
      <c r="D30" s="113">
        <f>SUM(D28:D29)</f>
        <v>75418</v>
      </c>
      <c r="E30" s="113">
        <f>SUM(E28:E29)</f>
        <v>76626</v>
      </c>
      <c r="F30" s="113">
        <f>SUM(F28:F29)</f>
        <v>76964</v>
      </c>
      <c r="G30" s="22"/>
      <c r="N30" s="22"/>
    </row>
    <row r="31" spans="1:14" s="218" customFormat="1" ht="22.5" x14ac:dyDescent="0.2">
      <c r="A31" s="257" t="s">
        <v>54</v>
      </c>
      <c r="B31" s="257"/>
      <c r="C31" s="257"/>
      <c r="D31" s="257"/>
      <c r="E31" s="257"/>
      <c r="F31" s="257"/>
      <c r="G31" s="22"/>
      <c r="N31" s="22"/>
    </row>
    <row r="32" spans="1:14" s="218" customFormat="1" ht="11.85" customHeight="1" x14ac:dyDescent="0.2">
      <c r="A32" s="233" t="s">
        <v>145</v>
      </c>
      <c r="B32" s="239"/>
      <c r="C32" s="239"/>
      <c r="D32" s="239"/>
      <c r="E32" s="239"/>
      <c r="F32" s="239"/>
      <c r="G32" s="22"/>
      <c r="N32" s="22"/>
    </row>
    <row r="34" spans="1:1" s="218" customFormat="1" ht="11.85" customHeight="1" x14ac:dyDescent="0.25">
      <c r="A34" s="224"/>
    </row>
    <row r="35" spans="1:1" s="218" customFormat="1" ht="11.85" customHeight="1" x14ac:dyDescent="0.2">
      <c r="A35" s="223"/>
    </row>
    <row r="36" spans="1:1" s="218" customFormat="1" ht="11.85" customHeight="1" x14ac:dyDescent="0.25">
      <c r="A36" s="222"/>
    </row>
    <row r="37" spans="1:1" s="218" customFormat="1" ht="11.85" customHeight="1" x14ac:dyDescent="0.25">
      <c r="A37" s="224"/>
    </row>
    <row r="38" spans="1:1" s="218" customFormat="1" ht="11.85" customHeight="1" x14ac:dyDescent="0.25"/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zoomScaleNormal="100" zoomScaleSheetLayoutView="100" workbookViewId="0">
      <selection activeCell="D14" sqref="D14"/>
    </sheetView>
  </sheetViews>
  <sheetFormatPr defaultColWidth="9.140625" defaultRowHeight="11.85" customHeight="1" x14ac:dyDescent="0.25"/>
  <cols>
    <col min="1" max="1" width="30.7109375" style="14" customWidth="1"/>
    <col min="2" max="6" width="8.28515625" style="14" customWidth="1"/>
    <col min="7" max="16384" width="9.140625" style="14"/>
  </cols>
  <sheetData>
    <row r="1" spans="1:7" s="139" customFormat="1" ht="33.75" x14ac:dyDescent="0.2">
      <c r="A1" s="258" t="s">
        <v>119</v>
      </c>
      <c r="B1" s="13"/>
      <c r="C1" s="62"/>
      <c r="D1" s="13"/>
      <c r="E1" s="13"/>
      <c r="F1" s="13"/>
      <c r="G1" s="13"/>
    </row>
    <row r="2" spans="1:7" ht="45" x14ac:dyDescent="0.25">
      <c r="A2" s="63"/>
      <c r="B2" s="127" t="s">
        <v>151</v>
      </c>
      <c r="C2" s="128" t="s">
        <v>146</v>
      </c>
      <c r="D2" s="127" t="s">
        <v>14</v>
      </c>
      <c r="E2" s="127" t="s">
        <v>147</v>
      </c>
      <c r="F2" s="127" t="s">
        <v>148</v>
      </c>
      <c r="G2" s="45"/>
    </row>
    <row r="3" spans="1:7" s="76" customFormat="1" ht="22.5" x14ac:dyDescent="0.25">
      <c r="A3" s="108" t="s">
        <v>120</v>
      </c>
      <c r="B3" s="111"/>
      <c r="C3" s="112"/>
      <c r="D3" s="111"/>
      <c r="E3" s="111"/>
      <c r="F3" s="111"/>
      <c r="G3" s="75"/>
    </row>
    <row r="4" spans="1:7" ht="11.85" customHeight="1" x14ac:dyDescent="0.25">
      <c r="A4" s="106" t="s">
        <v>169</v>
      </c>
      <c r="B4" s="220"/>
      <c r="C4" s="17"/>
      <c r="D4" s="16"/>
      <c r="E4" s="16"/>
      <c r="F4" s="16"/>
      <c r="G4" s="12"/>
    </row>
    <row r="5" spans="1:7" ht="11.85" customHeight="1" x14ac:dyDescent="0.25">
      <c r="A5" s="106" t="s">
        <v>170</v>
      </c>
      <c r="B5" s="220">
        <v>22379</v>
      </c>
      <c r="C5" s="17">
        <v>30000</v>
      </c>
      <c r="D5" s="16">
        <v>30000</v>
      </c>
      <c r="E5" s="16">
        <v>30000</v>
      </c>
      <c r="F5" s="16">
        <v>30000</v>
      </c>
      <c r="G5" s="12"/>
    </row>
    <row r="6" spans="1:7" s="46" customFormat="1" ht="11.85" customHeight="1" x14ac:dyDescent="0.25">
      <c r="A6" s="107" t="s">
        <v>121</v>
      </c>
      <c r="B6" s="115">
        <f>SUM(B5)</f>
        <v>22379</v>
      </c>
      <c r="C6" s="199">
        <f>SUM(C5)</f>
        <v>30000</v>
      </c>
      <c r="D6" s="115">
        <f>SUM(D5)</f>
        <v>30000</v>
      </c>
      <c r="E6" s="115">
        <f t="shared" ref="E6:F6" si="0">SUM(E5)</f>
        <v>30000</v>
      </c>
      <c r="F6" s="115">
        <f t="shared" si="0"/>
        <v>30000</v>
      </c>
      <c r="G6" s="47"/>
    </row>
    <row r="7" spans="1:7" ht="33.75" x14ac:dyDescent="0.25">
      <c r="A7" s="108" t="s">
        <v>122</v>
      </c>
      <c r="B7" s="208"/>
      <c r="C7" s="110"/>
      <c r="D7" s="109"/>
      <c r="E7" s="109"/>
      <c r="F7" s="109"/>
      <c r="G7"/>
    </row>
    <row r="8" spans="1:7" ht="11.85" customHeight="1" x14ac:dyDescent="0.25">
      <c r="A8" s="154" t="s">
        <v>123</v>
      </c>
      <c r="B8" s="219">
        <v>22379</v>
      </c>
      <c r="C8" s="110">
        <v>30000</v>
      </c>
      <c r="D8" s="109">
        <v>30000</v>
      </c>
      <c r="E8" s="109">
        <v>30000</v>
      </c>
      <c r="F8" s="109">
        <v>30000</v>
      </c>
      <c r="G8"/>
    </row>
    <row r="9" spans="1:7" s="46" customFormat="1" ht="11.85" customHeight="1" x14ac:dyDescent="0.25">
      <c r="A9" s="200" t="s">
        <v>124</v>
      </c>
      <c r="B9" s="201">
        <f>SUM(B8:B8)</f>
        <v>22379</v>
      </c>
      <c r="C9" s="199">
        <f>SUM(C8:C8)</f>
        <v>30000</v>
      </c>
      <c r="D9" s="201">
        <f>SUM(D8:D8)</f>
        <v>30000</v>
      </c>
      <c r="E9" s="201">
        <f>SUM(E8:E8)</f>
        <v>30000</v>
      </c>
      <c r="F9" s="201">
        <f>SUM(F8:F8)</f>
        <v>30000</v>
      </c>
      <c r="G9"/>
    </row>
    <row r="10" spans="1:7" ht="22.5" x14ac:dyDescent="0.25">
      <c r="A10" s="259" t="s">
        <v>54</v>
      </c>
      <c r="B10" s="259"/>
      <c r="C10" s="259"/>
      <c r="D10" s="259"/>
      <c r="E10" s="259"/>
      <c r="F10" s="259"/>
      <c r="G10" s="13"/>
    </row>
    <row r="11" spans="1:7" ht="22.5" x14ac:dyDescent="0.25">
      <c r="A11" s="260" t="s">
        <v>166</v>
      </c>
      <c r="B11" s="260"/>
      <c r="C11" s="260"/>
      <c r="D11" s="260"/>
      <c r="E11" s="260"/>
      <c r="F11" s="260"/>
      <c r="G11" s="13"/>
    </row>
    <row r="12" spans="1:7" ht="15" x14ac:dyDescent="0.25">
      <c r="A12" s="82"/>
      <c r="B12" s="82"/>
      <c r="C12" s="82"/>
      <c r="D12" s="82"/>
      <c r="E12" s="82"/>
      <c r="F12" s="82"/>
      <c r="G12" s="13"/>
    </row>
    <row r="13" spans="1:7" ht="15" x14ac:dyDescent="0.25">
      <c r="A13" s="82"/>
      <c r="B13" s="82" t="s">
        <v>145</v>
      </c>
      <c r="C13" s="82"/>
      <c r="D13" s="82"/>
      <c r="E13" s="82"/>
      <c r="F13" s="82"/>
      <c r="G13" s="13"/>
    </row>
    <row r="14" spans="1:7" ht="15" x14ac:dyDescent="0.25">
      <c r="A14" s="82"/>
      <c r="B14" s="82"/>
      <c r="C14" s="82"/>
      <c r="D14" s="82"/>
      <c r="E14" s="82"/>
      <c r="F14" s="82"/>
      <c r="G14" s="13"/>
    </row>
    <row r="15" spans="1:7" ht="15" x14ac:dyDescent="0.25">
      <c r="A15" s="82"/>
      <c r="B15" s="82"/>
      <c r="C15" s="82"/>
      <c r="D15" s="82"/>
      <c r="E15" s="82"/>
      <c r="F15" s="82"/>
      <c r="G15" s="13"/>
    </row>
    <row r="16" spans="1:7" ht="11.85" customHeight="1" x14ac:dyDescent="0.25">
      <c r="A16" s="13"/>
    </row>
    <row r="17" spans="1:2" ht="11.85" customHeight="1" x14ac:dyDescent="0.25">
      <c r="A17" s="13"/>
    </row>
    <row r="18" spans="1:2" ht="11.85" customHeight="1" x14ac:dyDescent="0.25">
      <c r="A18" s="13"/>
    </row>
    <row r="19" spans="1:2" ht="11.85" customHeight="1" x14ac:dyDescent="0.25">
      <c r="A19" s="13"/>
      <c r="B19" s="14" t="s">
        <v>145</v>
      </c>
    </row>
    <row r="20" spans="1:2" ht="11.85" customHeight="1" x14ac:dyDescent="0.25">
      <c r="A20" s="13"/>
    </row>
    <row r="21" spans="1:2" ht="11.85" customHeight="1" x14ac:dyDescent="0.25">
      <c r="A21" s="13"/>
    </row>
    <row r="22" spans="1:2" ht="11.85" customHeight="1" x14ac:dyDescent="0.25">
      <c r="A22" s="1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zoomScaleNormal="100" zoomScaleSheetLayoutView="100" workbookViewId="0">
      <selection activeCell="B23" sqref="B23"/>
    </sheetView>
  </sheetViews>
  <sheetFormatPr defaultColWidth="9.140625" defaultRowHeight="12.75" x14ac:dyDescent="0.2"/>
  <cols>
    <col min="1" max="1" width="32.7109375" style="29" customWidth="1"/>
    <col min="2" max="4" width="8.7109375" style="29" customWidth="1"/>
    <col min="5" max="5" width="8.7109375" style="48" customWidth="1"/>
    <col min="6" max="6" width="3.85546875" style="29" customWidth="1"/>
    <col min="7" max="7" width="2.42578125" style="29" customWidth="1"/>
    <col min="8" max="16384" width="9.140625" style="29"/>
  </cols>
  <sheetData>
    <row r="1" spans="1:7" s="21" customFormat="1" ht="22.5" customHeight="1" x14ac:dyDescent="0.2">
      <c r="A1" s="261" t="s">
        <v>153</v>
      </c>
      <c r="E1" s="15"/>
    </row>
    <row r="2" spans="1:7" s="117" customFormat="1" ht="57.95" customHeight="1" x14ac:dyDescent="0.25">
      <c r="A2" s="129"/>
      <c r="B2" s="127" t="s">
        <v>125</v>
      </c>
      <c r="C2" s="127" t="s">
        <v>126</v>
      </c>
      <c r="D2" s="127" t="s">
        <v>144</v>
      </c>
      <c r="E2" s="127" t="s">
        <v>127</v>
      </c>
      <c r="F2" s="116"/>
    </row>
    <row r="3" spans="1:7" s="11" customFormat="1" ht="11.25" x14ac:dyDescent="0.2">
      <c r="A3" s="30" t="s">
        <v>154</v>
      </c>
      <c r="B3" s="21"/>
      <c r="C3" s="21"/>
      <c r="D3" s="21"/>
      <c r="E3" s="15"/>
    </row>
    <row r="4" spans="1:7" s="11" customFormat="1" ht="11.25" x14ac:dyDescent="0.2">
      <c r="A4" s="102" t="s">
        <v>128</v>
      </c>
      <c r="B4" s="135">
        <v>34610</v>
      </c>
      <c r="C4" s="135">
        <v>9327</v>
      </c>
      <c r="D4" s="135">
        <v>221719</v>
      </c>
      <c r="E4" s="136">
        <v>265656</v>
      </c>
    </row>
    <row r="5" spans="1:7" s="11" customFormat="1" ht="11.25" x14ac:dyDescent="0.15">
      <c r="A5" s="138" t="s">
        <v>129</v>
      </c>
      <c r="B5" s="135">
        <v>159898</v>
      </c>
      <c r="C5" s="135">
        <v>329</v>
      </c>
      <c r="D5" s="135">
        <v>0</v>
      </c>
      <c r="E5" s="136">
        <v>160227</v>
      </c>
    </row>
    <row r="6" spans="1:7" s="11" customFormat="1" ht="22.5" x14ac:dyDescent="0.2">
      <c r="A6" s="102" t="s">
        <v>130</v>
      </c>
      <c r="B6" s="135">
        <v>-3313</v>
      </c>
      <c r="C6" s="135">
        <v>-7012</v>
      </c>
      <c r="D6" s="135">
        <v>-106352</v>
      </c>
      <c r="E6" s="136">
        <v>-116677</v>
      </c>
    </row>
    <row r="7" spans="1:7" s="11" customFormat="1" ht="22.5" x14ac:dyDescent="0.15">
      <c r="A7" s="134" t="s">
        <v>131</v>
      </c>
      <c r="B7" s="135">
        <v>-37042</v>
      </c>
      <c r="C7" s="135">
        <v>-329</v>
      </c>
      <c r="D7" s="135">
        <v>0</v>
      </c>
      <c r="E7" s="136">
        <v>-37371</v>
      </c>
    </row>
    <row r="8" spans="1:7" s="19" customFormat="1" ht="11.25" x14ac:dyDescent="0.2">
      <c r="A8" s="30" t="s">
        <v>132</v>
      </c>
      <c r="B8" s="202">
        <f t="shared" ref="B8:E8" si="0">SUM(B4:B7)</f>
        <v>154153</v>
      </c>
      <c r="C8" s="202">
        <f t="shared" si="0"/>
        <v>2315</v>
      </c>
      <c r="D8" s="202">
        <f t="shared" si="0"/>
        <v>115367</v>
      </c>
      <c r="E8" s="202">
        <f t="shared" si="0"/>
        <v>271835</v>
      </c>
    </row>
    <row r="9" spans="1:7" s="11" customFormat="1" ht="11.25" x14ac:dyDescent="0.2">
      <c r="A9" s="31" t="s">
        <v>133</v>
      </c>
      <c r="B9" s="135"/>
      <c r="C9" s="135"/>
      <c r="D9" s="135"/>
      <c r="E9" s="136"/>
    </row>
    <row r="10" spans="1:7" s="11" customFormat="1" ht="22.5" x14ac:dyDescent="0.2">
      <c r="A10" s="130" t="s">
        <v>134</v>
      </c>
      <c r="B10" s="135"/>
      <c r="C10" s="135"/>
      <c r="D10" s="135"/>
      <c r="E10" s="136"/>
    </row>
    <row r="11" spans="1:7" s="11" customFormat="1" ht="11.25" x14ac:dyDescent="0.2">
      <c r="A11" s="102" t="s">
        <v>135</v>
      </c>
      <c r="B11" s="135">
        <v>300</v>
      </c>
      <c r="C11" s="135">
        <v>5444</v>
      </c>
      <c r="D11" s="135">
        <v>24256</v>
      </c>
      <c r="E11" s="136">
        <v>30000</v>
      </c>
    </row>
    <row r="12" spans="1:7" s="19" customFormat="1" ht="11.25" x14ac:dyDescent="0.2">
      <c r="A12" s="130" t="s">
        <v>136</v>
      </c>
      <c r="B12" s="203">
        <f>SUM(B11:B11)</f>
        <v>300</v>
      </c>
      <c r="C12" s="203">
        <f>SUM(C11:C11)</f>
        <v>5444</v>
      </c>
      <c r="D12" s="203">
        <f>SUM(D11:D11)</f>
        <v>24256</v>
      </c>
      <c r="E12" s="203">
        <f>SUM(E11:E11)</f>
        <v>30000</v>
      </c>
      <c r="G12" s="49"/>
    </row>
    <row r="13" spans="1:7" s="11" customFormat="1" ht="11.25" x14ac:dyDescent="0.2">
      <c r="A13" s="130" t="s">
        <v>137</v>
      </c>
      <c r="B13" s="203"/>
      <c r="C13" s="203"/>
      <c r="D13" s="203"/>
      <c r="E13" s="203"/>
    </row>
    <row r="14" spans="1:7" s="11" customFormat="1" ht="11.25" x14ac:dyDescent="0.2">
      <c r="A14" s="102" t="s">
        <v>138</v>
      </c>
      <c r="B14" s="135">
        <v>-3176</v>
      </c>
      <c r="C14" s="135">
        <v>-1878</v>
      </c>
      <c r="D14" s="135">
        <v>-15533</v>
      </c>
      <c r="E14" s="135">
        <v>-20587</v>
      </c>
    </row>
    <row r="15" spans="1:7" s="11" customFormat="1" ht="22.5" x14ac:dyDescent="0.15">
      <c r="A15" s="134" t="s">
        <v>139</v>
      </c>
      <c r="B15" s="135">
        <v>-12355</v>
      </c>
      <c r="C15" s="135">
        <v>0</v>
      </c>
      <c r="D15" s="135">
        <v>0</v>
      </c>
      <c r="E15" s="135">
        <v>-12355</v>
      </c>
    </row>
    <row r="16" spans="1:7" s="19" customFormat="1" ht="11.25" x14ac:dyDescent="0.2">
      <c r="A16" s="130" t="s">
        <v>140</v>
      </c>
      <c r="B16" s="202">
        <f>SUM(B14:B15)</f>
        <v>-15531</v>
      </c>
      <c r="C16" s="202">
        <f>SUM(C14:C15)</f>
        <v>-1878</v>
      </c>
      <c r="D16" s="202">
        <f>SUM(D14:D15)</f>
        <v>-15533</v>
      </c>
      <c r="E16" s="202">
        <f>SUM(E14:E15)</f>
        <v>-32942</v>
      </c>
    </row>
    <row r="17" spans="1:7" s="19" customFormat="1" ht="11.25" x14ac:dyDescent="0.2">
      <c r="A17" s="30" t="s">
        <v>155</v>
      </c>
      <c r="B17" s="135"/>
      <c r="C17" s="135"/>
      <c r="D17" s="135"/>
      <c r="E17" s="136"/>
      <c r="F17" s="11"/>
      <c r="G17" s="11"/>
    </row>
    <row r="18" spans="1:7" s="19" customFormat="1" ht="13.15" customHeight="1" x14ac:dyDescent="0.15">
      <c r="A18" s="134" t="s">
        <v>141</v>
      </c>
      <c r="B18" s="135">
        <v>34910</v>
      </c>
      <c r="C18" s="135">
        <v>14771</v>
      </c>
      <c r="D18" s="135">
        <v>245975</v>
      </c>
      <c r="E18" s="135">
        <v>295656</v>
      </c>
      <c r="F18" s="11"/>
      <c r="G18" s="11"/>
    </row>
    <row r="19" spans="1:7" s="117" customFormat="1" ht="11.25" x14ac:dyDescent="0.15">
      <c r="A19" s="134" t="s">
        <v>129</v>
      </c>
      <c r="B19" s="135">
        <v>159898</v>
      </c>
      <c r="C19" s="135">
        <v>329</v>
      </c>
      <c r="D19" s="135">
        <v>0</v>
      </c>
      <c r="E19" s="135">
        <v>160227</v>
      </c>
      <c r="F19" s="11"/>
      <c r="G19" s="11"/>
    </row>
    <row r="20" spans="1:7" s="11" customFormat="1" ht="22.5" x14ac:dyDescent="0.15">
      <c r="A20" s="134" t="s">
        <v>142</v>
      </c>
      <c r="B20" s="135">
        <v>-6489</v>
      </c>
      <c r="C20" s="135">
        <v>-8890</v>
      </c>
      <c r="D20" s="135">
        <v>-121885</v>
      </c>
      <c r="E20" s="135">
        <v>-137264</v>
      </c>
    </row>
    <row r="21" spans="1:7" s="11" customFormat="1" ht="22.5" x14ac:dyDescent="0.15">
      <c r="A21" s="134" t="s">
        <v>131</v>
      </c>
      <c r="B21" s="135">
        <v>-49397</v>
      </c>
      <c r="C21" s="135">
        <v>-329</v>
      </c>
      <c r="D21" s="135">
        <v>0</v>
      </c>
      <c r="E21" s="135">
        <v>-49726</v>
      </c>
    </row>
    <row r="22" spans="1:7" s="11" customFormat="1" ht="11.25" x14ac:dyDescent="0.2">
      <c r="A22" s="204" t="s">
        <v>143</v>
      </c>
      <c r="B22" s="202">
        <f t="shared" ref="B22" si="1">SUM(B18:B21)</f>
        <v>138922</v>
      </c>
      <c r="C22" s="202">
        <f t="shared" ref="C22:D22" si="2">SUM(C18:C21)</f>
        <v>5881</v>
      </c>
      <c r="D22" s="202">
        <f t="shared" si="2"/>
        <v>124090</v>
      </c>
      <c r="E22" s="202">
        <f>SUM(E18:E21)</f>
        <v>268893</v>
      </c>
    </row>
    <row r="23" spans="1:7" s="11" customFormat="1" ht="22.5" x14ac:dyDescent="0.2">
      <c r="A23" s="257" t="s">
        <v>54</v>
      </c>
      <c r="B23" s="257"/>
      <c r="C23" s="257"/>
      <c r="D23" s="257"/>
      <c r="E23" s="257"/>
      <c r="F23" s="29"/>
      <c r="G23" s="29"/>
    </row>
    <row r="24" spans="1:7" s="11" customFormat="1" x14ac:dyDescent="0.2">
      <c r="A24" s="264"/>
      <c r="B24" s="264"/>
      <c r="C24" s="264"/>
      <c r="D24" s="264"/>
      <c r="E24" s="264"/>
      <c r="F24" s="29"/>
      <c r="G24" s="29"/>
    </row>
    <row r="25" spans="1:7" s="11" customFormat="1" x14ac:dyDescent="0.2">
      <c r="A25" s="29"/>
      <c r="B25" s="29"/>
      <c r="C25" s="29"/>
      <c r="D25" s="29"/>
      <c r="E25" s="48"/>
      <c r="F25" s="29"/>
      <c r="G25" s="29"/>
    </row>
    <row r="26" spans="1:7" ht="15.4" customHeight="1" x14ac:dyDescent="0.2"/>
    <row r="27" spans="1:7" ht="11.85" customHeight="1" x14ac:dyDescent="0.2"/>
  </sheetData>
  <mergeCells count="1">
    <mergeCell ref="A24:E2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FIN33506-1658115890-276585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https://f1.prdmgd.finance.gov.au/sites/50033506/_layouts/15/DocIdRedir.aspx?ID=FIN33506-1658115890-276585</Url>
      <Description>FIN33506-1658115890-276585</Description>
    </_dlc_DocIdUr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E894DF7-C618-4576-B89C-AD0AC4CB5151}"/>
</file>

<file path=customXml/itemProps2.xml><?xml version="1.0" encoding="utf-8"?>
<ds:datastoreItem xmlns:ds="http://schemas.openxmlformats.org/officeDocument/2006/customXml" ds:itemID="{092AF6B3-9D98-4CCB-B38D-09273292ED9F}"/>
</file>

<file path=customXml/itemProps3.xml><?xml version="1.0" encoding="utf-8"?>
<ds:datastoreItem xmlns:ds="http://schemas.openxmlformats.org/officeDocument/2006/customXml" ds:itemID="{68A678EB-3D7B-4577-A455-59A1A49BE31A}"/>
</file>

<file path=customXml/itemProps4.xml><?xml version="1.0" encoding="utf-8"?>
<ds:datastoreItem xmlns:ds="http://schemas.openxmlformats.org/officeDocument/2006/customXml" ds:itemID="{B512B015-5376-4B68-BF0F-B9D18E5F38F5}"/>
</file>

<file path=customXml/itemProps5.xml><?xml version="1.0" encoding="utf-8"?>
<ds:datastoreItem xmlns:ds="http://schemas.openxmlformats.org/officeDocument/2006/customXml" ds:itemID="{DA0793FE-E2F8-4664-8D82-0F41B1FC71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2022-10-24T01:02:16Z</dcterms:created>
  <dcterms:modified xsi:type="dcterms:W3CDTF">2022-10-24T01:08:48Z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InitiatingEntity">
    <vt:lpwstr>2;#Department of Finance|fd660e8f-8f31-49bd-92a3-d31d4da31afe</vt:lpwstr>
  </property>
  <property fmtid="{D5CDD505-2E9C-101B-9397-08002B2CF9AE}" pid="5" name="ContentTypeId">
    <vt:lpwstr>0x010100B321FEA60C5BA343A52BC94EC00ABC9E0700B41D55FEFC2E954F919119111D872713</vt:lpwstr>
  </property>
  <property fmtid="{D5CDD505-2E9C-101B-9397-08002B2CF9AE}" pid="6" name="Function and Activity">
    <vt:lpwstr/>
  </property>
  <property fmtid="{D5CDD505-2E9C-101B-9397-08002B2CF9AE}" pid="7" name="OrgUnit">
    <vt:lpwstr>1;#Accounting FW and Capability Support|17de058c-12f7-44f2-8e7d-03ff49305e52</vt:lpwstr>
  </property>
  <property fmtid="{D5CDD505-2E9C-101B-9397-08002B2CF9AE}" pid="8" name="_dlc_DocIdItemGuid">
    <vt:lpwstr>c6025dc0-d4ab-4600-8505-f8e43a69d249</vt:lpwstr>
  </property>
</Properties>
</file>