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0" yWindow="115" windowWidth="6474" windowHeight="5795" firstSheet="2" activeTab="13"/>
  </bookViews>
  <sheets>
    <sheet name="Table 1.1 NCCE" sheetId="64" r:id="rId1"/>
    <sheet name="Table 1.2" sheetId="57" r:id="rId2"/>
    <sheet name="Table 2.1.1 NCCE" sheetId="67" r:id="rId3"/>
    <sheet name="Table 3.1 NCCE" sheetId="71" r:id="rId4"/>
    <sheet name="Table 3.2" sheetId="26" r:id="rId5"/>
    <sheet name="Table 3.3" sheetId="73" r:id="rId6"/>
    <sheet name="Table 3.4" sheetId="28" r:id="rId7"/>
    <sheet name="Table 3.5" sheetId="74" r:id="rId8"/>
    <sheet name="Table 3.6" sheetId="75" r:id="rId9"/>
    <sheet name="Table 3.7" sheetId="72" r:id="rId10"/>
    <sheet name="Table 3.8" sheetId="35" r:id="rId11"/>
    <sheet name="Table 3.9" sheetId="37" r:id="rId12"/>
    <sheet name="Table 3.10" sheetId="76" r:id="rId13"/>
    <sheet name="Table 3.11" sheetId="41" r:id="rId14"/>
  </sheets>
  <definedNames>
    <definedName name="_xlnm._FilterDatabase" localSheetId="4" hidden="1">'Table 3.2'!$A$3:$F$24</definedName>
    <definedName name="_xlnm.Print_Area" localSheetId="0">'Table 1.1 NCCE'!$A$1:$E$31</definedName>
    <definedName name="_xlnm.Print_Area" localSheetId="1">'Table 1.2'!$A$1:$F$21</definedName>
    <definedName name="_xlnm.Print_Area" localSheetId="2">'Table 2.1.1 NCCE'!$A$3:$F$26</definedName>
    <definedName name="_xlnm.Print_Area" localSheetId="3">'Table 3.1 NCCE'!$A$1:$F$29</definedName>
    <definedName name="_xlnm.Print_Area" localSheetId="12">'Table 3.10'!$A$1:$F$17</definedName>
    <definedName name="_xlnm.Print_Area" localSheetId="13">'Table 3.11'!$A$1:$E$21</definedName>
    <definedName name="_xlnm.Print_Area" localSheetId="4">'Table 3.2'!$A$1:$F$34</definedName>
    <definedName name="_xlnm.Print_Area" localSheetId="5">'Table 3.3'!$A$1:$E$22</definedName>
    <definedName name="_xlnm.Print_Area" localSheetId="6">'Table 3.4'!$A$1:$F$27</definedName>
    <definedName name="_xlnm.Print_Area" localSheetId="7">'Table 3.5'!$A$1:$F$25</definedName>
    <definedName name="_xlnm.Print_Area" localSheetId="8">'Table 3.6'!$A$1:$D$23</definedName>
    <definedName name="_xlnm.Print_Area" localSheetId="9">'Table 3.7'!$A$1:$F$19</definedName>
    <definedName name="_xlnm.Print_Area" localSheetId="10">'Table 3.8'!$A$1:$F$21</definedName>
    <definedName name="_xlnm.Print_Area" localSheetId="11">'Table 3.9'!$A$1:$F$32</definedName>
    <definedName name="Z_1E4EBAB2_6872_4520_BF8A_226AAF054257_.wvu.PrintArea" localSheetId="3" hidden="1">'Table 3.1 NCCE'!#REF!</definedName>
    <definedName name="Z_B25D4AC8_47EB_407B_BE70_8908CEF72BED_.wvu.PrintArea" localSheetId="3" hidden="1">'Table 3.1 NCCE'!#REF!</definedName>
    <definedName name="Z_BF9299E5_737A_4E0C_9D41_A753AB534F5C_.wvu.PrintArea" localSheetId="3" hidden="1">'Table 3.1 NCCE'!#REF!</definedName>
    <definedName name="Z_BFB02F83_41B1_44AF_A78B_0A94ECFFD68F_.wvu.PrintArea" localSheetId="3" hidden="1">'Table 3.1 NCCE'!#REF!</definedName>
    <definedName name="Z_D4786556_5610_4637_8BFC_AE78BCCB000A_.wvu.Cols" localSheetId="6" hidden="1">'Table 3.4'!#REF!</definedName>
    <definedName name="Z_E17A761E_E232_4B16_B081_29C59F6C978B_.wvu.Cols" localSheetId="6" hidden="1">'Table 3.4'!#REF!</definedName>
  </definedNames>
  <calcPr calcId="162913" concurrentCalc="0"/>
</workbook>
</file>

<file path=xl/calcChain.xml><?xml version="1.0" encoding="utf-8"?>
<calcChain xmlns="http://schemas.openxmlformats.org/spreadsheetml/2006/main">
  <c r="F22" i="26" l="1"/>
  <c r="E22" i="26"/>
  <c r="D22" i="26"/>
  <c r="C22" i="26"/>
  <c r="B22" i="26"/>
  <c r="F30" i="37"/>
  <c r="E30" i="37"/>
  <c r="D30" i="37"/>
  <c r="C30" i="37"/>
  <c r="B30" i="37"/>
  <c r="F27" i="37"/>
  <c r="E27" i="37"/>
  <c r="D27" i="37"/>
  <c r="C27" i="37"/>
  <c r="B27" i="37"/>
  <c r="F21" i="37"/>
  <c r="F22" i="37"/>
  <c r="E21" i="37"/>
  <c r="E22" i="37"/>
  <c r="D21" i="37"/>
  <c r="D22" i="37"/>
  <c r="C21" i="37"/>
  <c r="C22" i="37"/>
  <c r="B21" i="37"/>
  <c r="B22" i="37"/>
  <c r="F16" i="37"/>
  <c r="F17" i="37"/>
  <c r="E16" i="37"/>
  <c r="E17" i="37"/>
  <c r="D16" i="37"/>
  <c r="D17" i="37"/>
  <c r="C16" i="37"/>
  <c r="C17" i="37"/>
  <c r="B16" i="37"/>
  <c r="B17" i="37"/>
  <c r="B7" i="72"/>
  <c r="B16" i="28"/>
  <c r="F22" i="28"/>
  <c r="F23" i="28"/>
  <c r="E22" i="28"/>
  <c r="E23" i="28"/>
  <c r="D22" i="28"/>
  <c r="D23" i="28"/>
  <c r="C22" i="28"/>
  <c r="C23" i="28"/>
  <c r="B22" i="28"/>
  <c r="B23" i="28"/>
  <c r="B11" i="28"/>
  <c r="D17" i="73"/>
  <c r="D7" i="73"/>
  <c r="C7" i="73"/>
  <c r="B7" i="73"/>
  <c r="F30" i="26"/>
  <c r="F31" i="26"/>
  <c r="E30" i="26"/>
  <c r="E31" i="26"/>
  <c r="D30" i="26"/>
  <c r="D31" i="26"/>
  <c r="C30" i="26"/>
  <c r="C31" i="26"/>
  <c r="B30" i="26"/>
  <c r="B31" i="26"/>
  <c r="F27" i="71"/>
  <c r="E27" i="71"/>
  <c r="D27" i="71"/>
  <c r="C27" i="71"/>
  <c r="B27" i="71"/>
  <c r="B7" i="71"/>
  <c r="B14" i="71"/>
  <c r="B11" i="67"/>
  <c r="F11" i="57"/>
  <c r="E11" i="57"/>
  <c r="D11" i="57"/>
  <c r="E18" i="64"/>
  <c r="E16" i="64"/>
  <c r="E15" i="64"/>
  <c r="E10" i="64"/>
  <c r="E8" i="64"/>
  <c r="E7" i="64"/>
  <c r="B12" i="67"/>
  <c r="E6" i="41"/>
  <c r="E7" i="41"/>
  <c r="B8" i="41"/>
  <c r="C8" i="41"/>
  <c r="D8" i="41"/>
  <c r="E11" i="41"/>
  <c r="B12" i="41"/>
  <c r="C12" i="41"/>
  <c r="D12" i="41"/>
  <c r="E14" i="41"/>
  <c r="B15" i="41"/>
  <c r="B17" i="41"/>
  <c r="C15" i="41"/>
  <c r="C17" i="41"/>
  <c r="D15" i="41"/>
  <c r="B18" i="41"/>
  <c r="C18" i="41"/>
  <c r="D18" i="41"/>
  <c r="D8" i="73"/>
  <c r="C8" i="73"/>
  <c r="B8" i="73"/>
  <c r="D12" i="73"/>
  <c r="C12" i="73"/>
  <c r="A5" i="73"/>
  <c r="E7" i="73"/>
  <c r="F12" i="67"/>
  <c r="E12" i="67"/>
  <c r="D12" i="67"/>
  <c r="C12" i="67"/>
  <c r="B17" i="71"/>
  <c r="B18" i="71"/>
  <c r="B9" i="71"/>
  <c r="D16" i="67"/>
  <c r="E16" i="67"/>
  <c r="F16" i="67"/>
  <c r="D19" i="57"/>
  <c r="E19" i="57"/>
  <c r="F19" i="57"/>
  <c r="C19" i="57"/>
  <c r="F12" i="57"/>
  <c r="E12" i="57"/>
  <c r="D12" i="57"/>
  <c r="C12" i="57"/>
  <c r="C17" i="71"/>
  <c r="D17" i="71"/>
  <c r="E17" i="71"/>
  <c r="F17" i="71"/>
  <c r="C14" i="71"/>
  <c r="D14" i="71"/>
  <c r="D18" i="71"/>
  <c r="E14" i="71"/>
  <c r="E18" i="71"/>
  <c r="F14" i="71"/>
  <c r="F18" i="71"/>
  <c r="C9" i="71"/>
  <c r="D9" i="71"/>
  <c r="E9" i="71"/>
  <c r="F9" i="71"/>
  <c r="C16" i="67"/>
  <c r="B16" i="67"/>
  <c r="B17" i="64"/>
  <c r="B19" i="64"/>
  <c r="C17" i="64"/>
  <c r="C19" i="64"/>
  <c r="D17" i="64"/>
  <c r="D19" i="64"/>
  <c r="E17" i="64"/>
  <c r="E19" i="64"/>
  <c r="E11" i="64"/>
  <c r="E12" i="64"/>
  <c r="D11" i="64"/>
  <c r="D12" i="64"/>
  <c r="C11" i="64"/>
  <c r="C12" i="64"/>
  <c r="B11" i="64"/>
  <c r="B12" i="64"/>
  <c r="B9" i="74"/>
  <c r="D15" i="75"/>
  <c r="D12" i="75"/>
  <c r="D11" i="75"/>
  <c r="D7" i="75"/>
  <c r="D6" i="75"/>
  <c r="F12" i="76"/>
  <c r="F14" i="76"/>
  <c r="F15" i="76"/>
  <c r="E12" i="76"/>
  <c r="E14" i="76"/>
  <c r="E15" i="76"/>
  <c r="D12" i="76"/>
  <c r="D14" i="76"/>
  <c r="D15" i="76"/>
  <c r="C12" i="76"/>
  <c r="C14" i="76"/>
  <c r="C15" i="76"/>
  <c r="B12" i="76"/>
  <c r="B14" i="76"/>
  <c r="B15" i="76"/>
  <c r="F9" i="76"/>
  <c r="E9" i="76"/>
  <c r="D9" i="76"/>
  <c r="C9" i="76"/>
  <c r="B9" i="76"/>
  <c r="F6" i="76"/>
  <c r="E6" i="76"/>
  <c r="D6" i="76"/>
  <c r="C6" i="76"/>
  <c r="B6" i="76"/>
  <c r="F11" i="37"/>
  <c r="E11" i="37"/>
  <c r="D11" i="37"/>
  <c r="C11" i="37"/>
  <c r="B11" i="37"/>
  <c r="F7" i="37"/>
  <c r="E7" i="37"/>
  <c r="D7" i="37"/>
  <c r="C7" i="37"/>
  <c r="C12" i="37"/>
  <c r="C23" i="37"/>
  <c r="C31" i="37"/>
  <c r="B7" i="37"/>
  <c r="F18" i="35"/>
  <c r="F19" i="35"/>
  <c r="E18" i="35"/>
  <c r="E19" i="35"/>
  <c r="D18" i="35"/>
  <c r="D19" i="35"/>
  <c r="C18" i="35"/>
  <c r="C19" i="35"/>
  <c r="B18" i="35"/>
  <c r="B19" i="35"/>
  <c r="F13" i="35"/>
  <c r="E13" i="35"/>
  <c r="D13" i="35"/>
  <c r="C13" i="35"/>
  <c r="B13" i="35"/>
  <c r="F8" i="35"/>
  <c r="F14" i="35"/>
  <c r="E8" i="35"/>
  <c r="E14" i="35"/>
  <c r="D8" i="35"/>
  <c r="D14" i="35"/>
  <c r="C8" i="35"/>
  <c r="B8" i="35"/>
  <c r="B14" i="35"/>
  <c r="C19" i="75"/>
  <c r="B19" i="75"/>
  <c r="C16" i="75"/>
  <c r="B16" i="75"/>
  <c r="C13" i="75"/>
  <c r="C18" i="75"/>
  <c r="C20" i="75"/>
  <c r="B13" i="75"/>
  <c r="C8" i="75"/>
  <c r="B8" i="75"/>
  <c r="F13" i="74"/>
  <c r="F15" i="74"/>
  <c r="F16" i="74"/>
  <c r="E13" i="74"/>
  <c r="E15" i="74"/>
  <c r="E16" i="74"/>
  <c r="D13" i="74"/>
  <c r="D15" i="74"/>
  <c r="D16" i="74"/>
  <c r="C13" i="74"/>
  <c r="C15" i="74"/>
  <c r="C16" i="74"/>
  <c r="B13" i="74"/>
  <c r="B15" i="74"/>
  <c r="B16" i="74"/>
  <c r="F9" i="74"/>
  <c r="E9" i="74"/>
  <c r="D9" i="74"/>
  <c r="C9" i="74"/>
  <c r="F6" i="74"/>
  <c r="E6" i="74"/>
  <c r="D6" i="74"/>
  <c r="B6" i="74"/>
  <c r="F17" i="28"/>
  <c r="F18" i="28"/>
  <c r="E17" i="28"/>
  <c r="E18" i="28"/>
  <c r="D17" i="28"/>
  <c r="D18" i="28"/>
  <c r="C17" i="28"/>
  <c r="C18" i="28"/>
  <c r="B17" i="28"/>
  <c r="B18" i="28"/>
  <c r="F12" i="28"/>
  <c r="E12" i="28"/>
  <c r="D12" i="28"/>
  <c r="C12" i="28"/>
  <c r="B12" i="28"/>
  <c r="F8" i="28"/>
  <c r="E8" i="28"/>
  <c r="D8" i="28"/>
  <c r="D13" i="28"/>
  <c r="C8" i="28"/>
  <c r="B8" i="28"/>
  <c r="D18" i="73"/>
  <c r="C18" i="73"/>
  <c r="B18" i="73"/>
  <c r="E17" i="73"/>
  <c r="F19" i="26"/>
  <c r="F23" i="26"/>
  <c r="E19" i="26"/>
  <c r="E23" i="26"/>
  <c r="D19" i="26"/>
  <c r="D23" i="26"/>
  <c r="C19" i="26"/>
  <c r="C23" i="26"/>
  <c r="B19" i="26"/>
  <c r="B23" i="26"/>
  <c r="F13" i="26"/>
  <c r="F8" i="26"/>
  <c r="F14" i="26"/>
  <c r="E13" i="26"/>
  <c r="D13" i="26"/>
  <c r="C13" i="26"/>
  <c r="C8" i="26"/>
  <c r="C14" i="26"/>
  <c r="B13" i="26"/>
  <c r="B8" i="26"/>
  <c r="B14" i="26"/>
  <c r="E8" i="26"/>
  <c r="D8" i="26"/>
  <c r="F14" i="72"/>
  <c r="F15" i="72"/>
  <c r="F16" i="72"/>
  <c r="E14" i="72"/>
  <c r="E15" i="72"/>
  <c r="E16" i="72"/>
  <c r="D14" i="72"/>
  <c r="D15" i="72"/>
  <c r="D16" i="72"/>
  <c r="C14" i="72"/>
  <c r="C15" i="72"/>
  <c r="C16" i="72"/>
  <c r="B14" i="72"/>
  <c r="B15" i="72"/>
  <c r="B16" i="72"/>
  <c r="F8" i="72"/>
  <c r="E8" i="72"/>
  <c r="D8" i="72"/>
  <c r="C8" i="72"/>
  <c r="B8" i="72"/>
  <c r="C6" i="74"/>
  <c r="C19" i="73"/>
  <c r="C20" i="73"/>
  <c r="E14" i="26"/>
  <c r="D14" i="26"/>
  <c r="C14" i="35"/>
  <c r="C20" i="35"/>
  <c r="D19" i="73"/>
  <c r="D20" i="73"/>
  <c r="B19" i="41"/>
  <c r="E12" i="37"/>
  <c r="E23" i="37"/>
  <c r="E31" i="37"/>
  <c r="D12" i="37"/>
  <c r="D23" i="37"/>
  <c r="D31" i="37"/>
  <c r="B20" i="35"/>
  <c r="E20" i="35"/>
  <c r="D20" i="35"/>
  <c r="D17" i="72"/>
  <c r="D18" i="72"/>
  <c r="E17" i="72"/>
  <c r="E18" i="72"/>
  <c r="B17" i="72"/>
  <c r="B18" i="72"/>
  <c r="C17" i="72"/>
  <c r="C18" i="72"/>
  <c r="D8" i="75"/>
  <c r="F13" i="28"/>
  <c r="D24" i="28"/>
  <c r="D26" i="28"/>
  <c r="F24" i="28"/>
  <c r="F26" i="28"/>
  <c r="E13" i="28"/>
  <c r="E24" i="28"/>
  <c r="E26" i="28"/>
  <c r="B20" i="71"/>
  <c r="B22" i="71"/>
  <c r="B23" i="71"/>
  <c r="B28" i="71"/>
  <c r="B26" i="71"/>
  <c r="F20" i="71"/>
  <c r="F22" i="71"/>
  <c r="E17" i="67"/>
  <c r="F17" i="67"/>
  <c r="B12" i="37"/>
  <c r="B23" i="37"/>
  <c r="B31" i="37"/>
  <c r="F12" i="37"/>
  <c r="F23" i="37"/>
  <c r="F31" i="37"/>
  <c r="E15" i="41"/>
  <c r="D17" i="41"/>
  <c r="D19" i="41"/>
  <c r="E18" i="41"/>
  <c r="E8" i="41"/>
  <c r="C19" i="41"/>
  <c r="E12" i="41"/>
  <c r="F20" i="35"/>
  <c r="F17" i="72"/>
  <c r="F18" i="72"/>
  <c r="D16" i="75"/>
  <c r="B18" i="75"/>
  <c r="B20" i="75"/>
  <c r="D13" i="75"/>
  <c r="D19" i="75"/>
  <c r="C13" i="28"/>
  <c r="C24" i="28"/>
  <c r="C26" i="28"/>
  <c r="B13" i="28"/>
  <c r="B24" i="28"/>
  <c r="B26" i="28"/>
  <c r="E8" i="73"/>
  <c r="E18" i="73"/>
  <c r="B24" i="26"/>
  <c r="F24" i="26"/>
  <c r="C18" i="71"/>
  <c r="C20" i="71"/>
  <c r="C22" i="71"/>
  <c r="C23" i="71"/>
  <c r="D20" i="71"/>
  <c r="D22" i="71"/>
  <c r="E20" i="71"/>
  <c r="E22" i="71"/>
  <c r="D17" i="67"/>
  <c r="C17" i="67"/>
  <c r="B17" i="67"/>
  <c r="F20" i="57"/>
  <c r="D20" i="57"/>
  <c r="C20" i="57"/>
  <c r="E20" i="57"/>
  <c r="E23" i="71"/>
  <c r="E28" i="71"/>
  <c r="E26" i="71"/>
  <c r="F23" i="71"/>
  <c r="F28" i="71"/>
  <c r="F26" i="71"/>
  <c r="D23" i="71"/>
  <c r="D28" i="71"/>
  <c r="D26" i="71"/>
  <c r="E24" i="26"/>
  <c r="C28" i="71"/>
  <c r="C26" i="71"/>
  <c r="B11" i="73"/>
  <c r="C20" i="64"/>
  <c r="E20" i="64"/>
  <c r="D18" i="75"/>
  <c r="E17" i="41"/>
  <c r="E19" i="41"/>
  <c r="D20" i="75"/>
  <c r="C24" i="26"/>
  <c r="D24" i="26"/>
  <c r="D20" i="64"/>
  <c r="B20" i="64"/>
  <c r="B14" i="73"/>
  <c r="E14" i="73"/>
  <c r="E11" i="73"/>
  <c r="E12" i="73"/>
  <c r="E19" i="73"/>
  <c r="E20" i="73"/>
  <c r="B12" i="73"/>
  <c r="B19" i="73"/>
  <c r="B20" i="73"/>
</calcChain>
</file>

<file path=xl/sharedStrings.xml><?xml version="1.0" encoding="utf-8"?>
<sst xmlns="http://schemas.openxmlformats.org/spreadsheetml/2006/main" count="381" uniqueCount="260">
  <si>
    <t xml:space="preserve">Other </t>
  </si>
  <si>
    <t>Departmental appropriation</t>
  </si>
  <si>
    <t>Administered expenses</t>
  </si>
  <si>
    <t>Appropriations</t>
  </si>
  <si>
    <t>Special appropriations</t>
  </si>
  <si>
    <t>Administered</t>
  </si>
  <si>
    <t>Departmental</t>
  </si>
  <si>
    <t>Departmental expenses</t>
  </si>
  <si>
    <t>Revenue from Government</t>
  </si>
  <si>
    <t>Other</t>
  </si>
  <si>
    <t>EXPENSES</t>
  </si>
  <si>
    <t>Employee benefits</t>
  </si>
  <si>
    <t>Depreciation and amortisation</t>
  </si>
  <si>
    <t>Total expenses</t>
  </si>
  <si>
    <t xml:space="preserve">LESS: </t>
  </si>
  <si>
    <t>OWN-SOURCE INCOME</t>
  </si>
  <si>
    <t>Sale of goods and rendering of services</t>
  </si>
  <si>
    <t>Other revenue</t>
  </si>
  <si>
    <t>Gains</t>
  </si>
  <si>
    <t>Other gains</t>
  </si>
  <si>
    <t>Total gains</t>
  </si>
  <si>
    <t>Total own-source income</t>
  </si>
  <si>
    <t>Total comprehensive income</t>
  </si>
  <si>
    <t>Suppliers</t>
  </si>
  <si>
    <t>ASSETS</t>
  </si>
  <si>
    <t>Financial assets</t>
  </si>
  <si>
    <t>Total financial assets</t>
  </si>
  <si>
    <t>Non-financial assets</t>
  </si>
  <si>
    <t>Land and buildings</t>
  </si>
  <si>
    <t>Inventories</t>
  </si>
  <si>
    <t>Intangibles</t>
  </si>
  <si>
    <t>Total non-financial assets</t>
  </si>
  <si>
    <t>Total assets</t>
  </si>
  <si>
    <t>LIABILITIES</t>
  </si>
  <si>
    <t>Provisions</t>
  </si>
  <si>
    <t>Employees</t>
  </si>
  <si>
    <t>Total provisions</t>
  </si>
  <si>
    <t>Payables</t>
  </si>
  <si>
    <t>Total payables</t>
  </si>
  <si>
    <t>Total liabilities</t>
  </si>
  <si>
    <t>Net assets</t>
  </si>
  <si>
    <t>Parent entity interest</t>
  </si>
  <si>
    <t>Contributed equity</t>
  </si>
  <si>
    <t>Reserves</t>
  </si>
  <si>
    <t>Total parent entity interest</t>
  </si>
  <si>
    <t>OPERATING ACTIVITIES</t>
  </si>
  <si>
    <t>Cash received</t>
  </si>
  <si>
    <t>Total cash received</t>
  </si>
  <si>
    <t>Cash used</t>
  </si>
  <si>
    <t>Total cash used</t>
  </si>
  <si>
    <t>INVESTING ACTIVITIES</t>
  </si>
  <si>
    <t>FINANCING ACTIVITIES</t>
  </si>
  <si>
    <t>Adjusted opening balance</t>
  </si>
  <si>
    <t>Transactions with owners</t>
  </si>
  <si>
    <t>Sub-total transactions with owners</t>
  </si>
  <si>
    <t>Purchase of non-financial assets</t>
  </si>
  <si>
    <t></t>
  </si>
  <si>
    <t xml:space="preserve">Gross book value </t>
  </si>
  <si>
    <t>Opening net book balance</t>
  </si>
  <si>
    <t>CAPITAL ASSET ADDITIONS</t>
  </si>
  <si>
    <t>Other movements</t>
  </si>
  <si>
    <t>Depreciation/amortisation expense</t>
  </si>
  <si>
    <t>Gross book value</t>
  </si>
  <si>
    <t>Closing net book balance</t>
  </si>
  <si>
    <t>Personal benefits</t>
  </si>
  <si>
    <t>Cash and cash equivalents</t>
  </si>
  <si>
    <t>Cash from Official Public Account for:</t>
  </si>
  <si>
    <t>Cash to Official Public Account for:</t>
  </si>
  <si>
    <t>Total Items</t>
  </si>
  <si>
    <t>Trade and other receivables</t>
  </si>
  <si>
    <t>Total new capital appropriations</t>
  </si>
  <si>
    <t>Comprehensive income</t>
  </si>
  <si>
    <t>Employee provisions</t>
  </si>
  <si>
    <t>By purchase - other</t>
  </si>
  <si>
    <t>Total additions</t>
  </si>
  <si>
    <t>Non-taxation revenue</t>
  </si>
  <si>
    <t>- Appropriations</t>
  </si>
  <si>
    <t>Total non-taxation revenue</t>
  </si>
  <si>
    <t>Contributions by owners</t>
  </si>
  <si>
    <t>Property, plant and equipment</t>
  </si>
  <si>
    <t>Outcome 1</t>
  </si>
  <si>
    <t>of which:</t>
  </si>
  <si>
    <t>Own-source revenue</t>
  </si>
  <si>
    <t>Total own-source revenue</t>
  </si>
  <si>
    <t>Total Equity</t>
  </si>
  <si>
    <t>Other non-financial assets</t>
  </si>
  <si>
    <t>Other payables</t>
  </si>
  <si>
    <t>TOTAL AMOUNT SPENT</t>
  </si>
  <si>
    <t>Total accrual purchases</t>
  </si>
  <si>
    <t>Net assets/(liabilities)</t>
  </si>
  <si>
    <t>LESS:</t>
  </si>
  <si>
    <t>NEW CAPITAL APPROPRIATIONS</t>
  </si>
  <si>
    <t>Provided for:</t>
  </si>
  <si>
    <r>
      <t xml:space="preserve">Cash </t>
    </r>
    <r>
      <rPr>
        <sz val="8"/>
        <rFont val="Arial"/>
        <family val="2"/>
      </rPr>
      <t>and cash equivalents</t>
    </r>
  </si>
  <si>
    <t>Other comprehensive income</t>
  </si>
  <si>
    <t>Total purchases</t>
  </si>
  <si>
    <t>Total other movements</t>
  </si>
  <si>
    <t>2016-17
$'000</t>
  </si>
  <si>
    <t>2017-18
$'000</t>
  </si>
  <si>
    <t>2018-19
$'000</t>
  </si>
  <si>
    <t>Note: Impact of net cash appropriation arrangements</t>
  </si>
  <si>
    <t>Surplus/(deficit) for the period</t>
  </si>
  <si>
    <t>Departmental Capital Budget (DCB)</t>
  </si>
  <si>
    <t>Purchase of property, plant, equipment and intangibles</t>
  </si>
  <si>
    <t>Net increase/(decrease) in cash held</t>
  </si>
  <si>
    <t>Cash and cash equivalents at the beginning of the reporting period</t>
  </si>
  <si>
    <t>Cash and cash equivalents at the end of the reporting period</t>
  </si>
  <si>
    <t>RECONCILIATION OF CASH USED TO ACQUIRE ASSETS TO ASSET MOVEMENT TABLE</t>
  </si>
  <si>
    <t>PURCHASE OF NON-FINANCIAL ASSETS</t>
  </si>
  <si>
    <t>TOTAL CASH REQUIRED TO ACQUIRE ASSETS</t>
  </si>
  <si>
    <t>Accumulated depreciation/amortisation and impairment</t>
  </si>
  <si>
    <t>Estimated expenditure on new or replacement assets</t>
  </si>
  <si>
    <t>EXPENSES ADMINISTERED ON BEHALF OF GOVERNMENT</t>
  </si>
  <si>
    <t>Total expenses administered on behalf of Government</t>
  </si>
  <si>
    <t>Total own-source revenue administered on behalf of Government</t>
  </si>
  <si>
    <t>Total own-source income administered on behalf of Government</t>
  </si>
  <si>
    <t>Net cost of/(contribution by) services</t>
  </si>
  <si>
    <t>Total assets administered on behalf of Government</t>
  </si>
  <si>
    <t>Total liabilities administered on behalf of Government</t>
  </si>
  <si>
    <t>2018-19
Forward estimate
$'000</t>
  </si>
  <si>
    <t>Net cash from/(used by) financing activities</t>
  </si>
  <si>
    <t>Cash and cash equivalents at beginning of reporting period</t>
  </si>
  <si>
    <t>Total cash from Official Public Account</t>
  </si>
  <si>
    <t>Total cash to Official Public Account</t>
  </si>
  <si>
    <t>Cash and cash equivalents at end of reporting period</t>
  </si>
  <si>
    <t>Total cash used to acquire assets</t>
  </si>
  <si>
    <t>2019-20
$'000</t>
  </si>
  <si>
    <t>Program impacted</t>
  </si>
  <si>
    <t xml:space="preserve">Administered </t>
  </si>
  <si>
    <t>Annual appropriations</t>
  </si>
  <si>
    <t>Movement of Funds</t>
  </si>
  <si>
    <t>Changes in Parameters</t>
  </si>
  <si>
    <t>Net impact on appropriations for Outcome 1 (administered)</t>
  </si>
  <si>
    <t xml:space="preserve">Departmental </t>
  </si>
  <si>
    <t>Net impact on appropriations for Outcome 1 (departmental)</t>
  </si>
  <si>
    <t>Total net impact on appropriations for Outcome 1</t>
  </si>
  <si>
    <t>2016-17</t>
  </si>
  <si>
    <t>2019-20
Forward estimate
$'000</t>
  </si>
  <si>
    <t>Total departmental annual appropriations</t>
  </si>
  <si>
    <t>Total departmental resourcing</t>
  </si>
  <si>
    <t>Total administered annual appropriations</t>
  </si>
  <si>
    <t>Total administered resourcing</t>
  </si>
  <si>
    <t>Average staffing level (number)</t>
  </si>
  <si>
    <t>Prepared on a resourcing (i.e. appropriations available) basis.</t>
  </si>
  <si>
    <t xml:space="preserve">Please note: All figures shown above are GST exclusive - these may not match figures in the cash flow statement. </t>
  </si>
  <si>
    <t>Table for non-corporate Commonwealth entities only</t>
  </si>
  <si>
    <t>Administered total</t>
  </si>
  <si>
    <t>Departmental total</t>
  </si>
  <si>
    <t>Prepared on Australian Accounting Standards basis.</t>
  </si>
  <si>
    <t>Table 3.2 Comprehensive income statement (showing net cost of services) for the period ended 30 June</t>
  </si>
  <si>
    <t xml:space="preserve">                                     </t>
  </si>
  <si>
    <t>(net decrease)</t>
  </si>
  <si>
    <t>(net increase)</t>
  </si>
  <si>
    <r>
      <t xml:space="preserve">(a) From 2010-11, the Government introduced net cash appropriation arrangements where </t>
    </r>
    <r>
      <rPr>
        <i/>
        <sz val="8"/>
        <color indexed="8"/>
        <rFont val="Arial"/>
        <family val="2"/>
      </rPr>
      <t>Appropriation Act No. 1</t>
    </r>
    <r>
      <rPr>
        <sz val="8"/>
        <color indexed="8"/>
        <rFont val="Arial"/>
        <family val="2"/>
      </rPr>
      <t xml:space="preserve"> or </t>
    </r>
    <r>
      <rPr>
        <i/>
        <sz val="8"/>
        <color indexed="8"/>
        <rFont val="Arial"/>
        <family val="2"/>
      </rPr>
      <t xml:space="preserve">Bill No. 3 </t>
    </r>
    <r>
      <rPr>
        <sz val="8"/>
        <color indexed="8"/>
        <rFont val="Arial"/>
        <family val="2"/>
      </rPr>
      <t xml:space="preserve">revenue appropriations for the depreciation/amortisation expenses of non-corporate Commonwealth entities were replaced with a separate capital budget (the Departmental Capital Budget, or DCB) provided through </t>
    </r>
    <r>
      <rPr>
        <i/>
        <sz val="8"/>
        <color indexed="8"/>
        <rFont val="Arial"/>
        <family val="2"/>
      </rPr>
      <t>Appropriation Act No. 1</t>
    </r>
    <r>
      <rPr>
        <sz val="8"/>
        <color indexed="8"/>
        <rFont val="Arial"/>
        <family val="2"/>
      </rPr>
      <t xml:space="preserve"> or </t>
    </r>
    <r>
      <rPr>
        <i/>
        <sz val="8"/>
        <color indexed="8"/>
        <rFont val="Arial"/>
        <family val="2"/>
      </rPr>
      <t>Bill No. 3</t>
    </r>
    <r>
      <rPr>
        <sz val="8"/>
        <color indexed="8"/>
        <rFont val="Arial"/>
        <family val="2"/>
      </rPr>
      <t xml:space="preserve"> equity appropriations. For information regarding DCBs, please refer to Table 3.6 Departmental Capital Budget Statement.</t>
    </r>
  </si>
  <si>
    <t xml:space="preserve">   - proceeds from the sale of assets.</t>
  </si>
  <si>
    <t xml:space="preserve">   - donations and contributions;</t>
  </si>
  <si>
    <t xml:space="preserve">   - gifts;</t>
  </si>
  <si>
    <t xml:space="preserve">   - internally developed assets;</t>
  </si>
  <si>
    <t xml:space="preserve">   - s74 Retained Revenue Receipts;</t>
  </si>
  <si>
    <t>Additional Estimates for 2017-18 as at Additional Estimates February 2018</t>
  </si>
  <si>
    <t>2017-18</t>
  </si>
  <si>
    <t>Actual 2016-17</t>
  </si>
  <si>
    <t>(a) Appropriation Act (No. 1) 2017-2018 and Appropriation Bill (No. 3) 2017-2018</t>
  </si>
  <si>
    <t>2020-21
$'000</t>
  </si>
  <si>
    <t>2017-18
Revised estimated expenses
$'000</t>
  </si>
  <si>
    <t>an increase in funds.</t>
  </si>
  <si>
    <t>Note: Departmental appropriation splits and totals are indicative estimates and may change in the</t>
  </si>
  <si>
    <t>course of the budget year as government priorities change.</t>
  </si>
  <si>
    <t>Total expenses for program 1.1</t>
  </si>
  <si>
    <t>2016-17
Actual
expenses
$'000</t>
  </si>
  <si>
    <t>2020-21
Forward
estimate
$'000</t>
  </si>
  <si>
    <t>2019-20
Forward
estimate
$'000</t>
  </si>
  <si>
    <t>2018-19 
Forward
estimate
$'000</t>
  </si>
  <si>
    <t>Actual
available
appropriation
2016-17
$'000</t>
  </si>
  <si>
    <t>Estimate
as at
Budget
2017-18
$'000</t>
  </si>
  <si>
    <t>Proposed
Additional
Estimates
2017-18
$'000</t>
  </si>
  <si>
    <t>Total
estimate at
Additional
Estimates
2017-18
$'000</t>
  </si>
  <si>
    <t>2016-17
Actual
$'000</t>
  </si>
  <si>
    <t>2020-21
Forward estimate
$'000</t>
  </si>
  <si>
    <t>2017-18
Revised budget
$'000</t>
  </si>
  <si>
    <t>services</t>
  </si>
  <si>
    <t>Net cost of / (contribution by)</t>
  </si>
  <si>
    <t>2017-18
Revised
budget
$'000</t>
  </si>
  <si>
    <t>2018-19
Forward
estimate
$'000</t>
  </si>
  <si>
    <t>2019-20
Forward
estimate
$'000</t>
  </si>
  <si>
    <t>2020-21
Forward
estimate
$'000</t>
  </si>
  <si>
    <t>(a) Equity is the residual interest in assets after the deduction of liabilities</t>
  </si>
  <si>
    <t>(Budget Year 2017-18)</t>
  </si>
  <si>
    <t>Retained
earnings 
$'000</t>
  </si>
  <si>
    <t>Asset
revaluation
reserve
$'000</t>
  </si>
  <si>
    <t>Contributed
equity /
capital
$'000</t>
  </si>
  <si>
    <t>Total
equity
$'000</t>
  </si>
  <si>
    <t>Balance carried forward from</t>
  </si>
  <si>
    <t>previous period</t>
  </si>
  <si>
    <t>Land
$'000</t>
  </si>
  <si>
    <t>Buildings
$'000</t>
  </si>
  <si>
    <t>Other
property,
plant and
equipment
$'000</t>
  </si>
  <si>
    <t>Computer
software
and
intangibles
$'000</t>
  </si>
  <si>
    <t>Total
$'000</t>
  </si>
  <si>
    <t>As at 1 July 2017</t>
  </si>
  <si>
    <t>As at 30 June 2018</t>
  </si>
  <si>
    <t>Total comprehensive income (loss) attributable to the Australian Government</t>
  </si>
  <si>
    <t>Net cash from / (used by)
operating activities</t>
  </si>
  <si>
    <t>Net cash from / (used by)
investing activities</t>
  </si>
  <si>
    <t>Net cash from / (used by)
financing activities</t>
  </si>
  <si>
    <t>Asset category</t>
  </si>
  <si>
    <t>Capital budget - Act No. 1 and Bill 3 (DCB)</t>
  </si>
  <si>
    <t>Capital budget - Act 1 and Bill 3 (ACB)</t>
  </si>
  <si>
    <t>Annual appropriations - ordinary annual services (a)</t>
  </si>
  <si>
    <t>Ordinary annual services (Appropriation Act No. 1 and Bill No. 3)</t>
  </si>
  <si>
    <t>Surplus/(deficit) attributable to the Australian Government</t>
  </si>
  <si>
    <t>Total comprehensive income/(loss) attributable to the Australian Government</t>
  </si>
  <si>
    <t>Total comprehensive income/(loss)
  excluding depreciation/
  amortisation expenses previously
  funded through revenue
  appropriations</t>
  </si>
  <si>
    <t>less depreciation/amortisation
  expenses previously funded through
  revenue appropriations (a)</t>
  </si>
  <si>
    <t>Total comprehensive income/(loss)
  - as per the statement of
  comprehensive income</t>
  </si>
  <si>
    <t>Attributable to the Australian
  Government</t>
  </si>
  <si>
    <t>Estimated closing balance as at
  30 June 2018</t>
  </si>
  <si>
    <t>Closing balance attributable to
  the Australian Government</t>
  </si>
  <si>
    <t>Table 1.1: Entity OOSGG Resource Statement</t>
  </si>
  <si>
    <t>Total resourcing for entity OOSGG</t>
  </si>
  <si>
    <t>Prior year appropriations available</t>
  </si>
  <si>
    <t>s 74 retained revenue receipts (b)</t>
  </si>
  <si>
    <t>(b) Estimated retained revenue receipts under section 74 of the PGPA Act.</t>
  </si>
  <si>
    <t>Departmental capital budget (c)</t>
  </si>
  <si>
    <t>(d) Administered capital budgets are not separately identified in Appropriation Act (No. 1) and form part of ordinary annual services items. Please refer to Table 3.11 for further details. For accounting purposes, this amount is designated as a 'contribution by owner'.</t>
  </si>
  <si>
    <t>Administered capital budget (d)</t>
  </si>
  <si>
    <t>Total administered special appropriations (e)</t>
  </si>
  <si>
    <t>(e) For further information on special appropriations, please refer to Budget Paper No. 4 - Agency Resourcing.</t>
  </si>
  <si>
    <t>Outcome 1:  The performance of the Governor-General’s role is facilitated through the organisation and management of official duties, management and maintenance of the official household and property and administration of the Australian Honours and Awards system.</t>
  </si>
  <si>
    <t>Program 1.1: Support of the Governor-General and Official Activities.</t>
  </si>
  <si>
    <t>Table 2.1.1:  Budgeted expenses for Outcome 1</t>
  </si>
  <si>
    <t>amortisation expenses and audit fees.</t>
  </si>
  <si>
    <t>(c) Departmental capital budgets are not separately identified in Appropriation Act (No.1) and form part of ordinary annual services items. Please refer to Table 3.6 for further details. For accounting purposes, this amount has been designated as a 'contribution by owner'.</t>
  </si>
  <si>
    <t>Expenses not requiring appropriation in the Budget year (a)</t>
  </si>
  <si>
    <t>(a) Expenses not requiring appropriation in the Budget year are made up of depreciation expenses,</t>
  </si>
  <si>
    <t>(b) Figures displayed as a negative (-) represent a decrease in funds and a positive (+) represent</t>
  </si>
  <si>
    <t xml:space="preserve"> Current Bill No. 3 and prior year Act No. 1, 3/5 appropriations (excluding amounts from the DCB);</t>
  </si>
  <si>
    <t>Funded by capital appropriation - DCB (a)</t>
  </si>
  <si>
    <t>Funded internally from departmental resources (b)</t>
  </si>
  <si>
    <t>(b) Includes the following sources of funding:</t>
  </si>
  <si>
    <t>By purchase - appropriation ordinary annual services (a)</t>
  </si>
  <si>
    <r>
      <t xml:space="preserve">(a) "Appropriation ordinary annual services" refers to funding provided through </t>
    </r>
    <r>
      <rPr>
        <i/>
        <sz val="8"/>
        <rFont val="Arial"/>
        <family val="2"/>
      </rPr>
      <t>Appropriation Act (No. 1) 2017-2018</t>
    </r>
    <r>
      <rPr>
        <sz val="8"/>
        <rFont val="Arial"/>
        <family val="2"/>
      </rPr>
      <t xml:space="preserve"> and Bill (No. 3) 2017-2018 for depreciation/amortisation expenses, DCBs or other operational expenses.</t>
    </r>
  </si>
  <si>
    <t>Funded by capital appropriation - ACB (a)</t>
  </si>
  <si>
    <t>(a) Does not include annual finance lease costs.  Include purchase from current and previous years' Administered Capital Budgets (ACBs).</t>
  </si>
  <si>
    <r>
      <t xml:space="preserve">(a) "Appropriation ordinary annual services" refers to funding provided through </t>
    </r>
    <r>
      <rPr>
        <i/>
        <sz val="8"/>
        <rFont val="Arial"/>
        <family val="2"/>
      </rPr>
      <t>Appropriation Act (No.1)</t>
    </r>
    <r>
      <rPr>
        <sz val="8"/>
        <rFont val="Arial"/>
        <family val="2"/>
      </rPr>
      <t xml:space="preserve"> 2017-2018 and Bill (No.3) 2017-2018 for depreciation/amortisation expenses, Administered Capital Budgets (ACBs) or other operational expenses. </t>
    </r>
  </si>
  <si>
    <t>EQUITY (a)</t>
  </si>
  <si>
    <t>Table 1.2: Additional Estimates and other variations to outcomes since the 2017-18 Budget</t>
  </si>
  <si>
    <t>Table 3.2: Budgeted departmental balance sheet (as at 30 June)</t>
  </si>
  <si>
    <t xml:space="preserve">Prepared on Australian Accounting Standards basis. </t>
  </si>
  <si>
    <t>Table 3.3:  Departmental statement of changes in equity — summary of movement</t>
  </si>
  <si>
    <t>Table 3.4: Budgeted departmental statement of cash flows (for the period ended 30 June)</t>
  </si>
  <si>
    <t>Table 3.5 Departmental capital budget statement (for the period ended 30 June)</t>
  </si>
  <si>
    <t>Table 3.8:  Schedule of budgeted assets and liabilities administered on behalf of Government (as at 30 June)</t>
  </si>
  <si>
    <t>(a) Does not include annual finance lease costs.  Includes purchase from current and previous years' Departmental Capital Budgets (DCBs).</t>
  </si>
  <si>
    <t>Table 3.6:  Statement of departmental asset movements (Budget Year 2017-18)</t>
  </si>
  <si>
    <t>Table 3.7:  Schedule of budgeted income and expenses administered on behalf of Government (for the period ended 30 June)</t>
  </si>
  <si>
    <t xml:space="preserve">Table 3.9: Schedule of budgeted administered cash flows (for the period ended 30 June)  </t>
  </si>
  <si>
    <t>Table 3.10: Administered Capital Budget Statement (for the period ended 30 June)</t>
  </si>
  <si>
    <t>Table 3.11:  Statement of administered asset movements (Budget year 2017-18)</t>
  </si>
  <si>
    <t>Retained surplus / 
(accumulated deficit)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</si>
</sst>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 &quot;-&quot;??_);_(@_)"/>
    <numFmt numFmtId="165" formatCode="_(* #,##0_);_(* \(#,##0\);_(* &quot;-&quot;_);_(@_)"/>
    <numFmt numFmtId="166" formatCode="#,##0_);&quot;(&quot;#,##0&quot;)&quot;;&quot;-&quot;_)"/>
    <numFmt numFmtId="167" formatCode="_(* #,##0_);_(* \(#,##0\);_(* &quot;(x)&quot;_);_(@_)"/>
  </numFmts>
  <fonts count="45" x14ac:knownFonts="1">
    <font>
      <sz val="11"/>
      <color theme="1"/>
      <name val="Calibri"/>
      <family val="2"/>
      <scheme val="minor"/>
    </font>
    <font>
      <sz val="11"/>
      <color indexed="8"/>
      <name val="Calibri"/>
      <family val="2"/>
    </font>
    <font>
      <sz val="10"/>
      <name val="Arial"/>
      <family val="2"/>
    </font>
    <font>
      <b/>
      <sz val="8"/>
      <name val="Arial"/>
      <family val="2"/>
    </font>
    <font>
      <sz val="8"/>
      <name val="Arial"/>
      <family val="2"/>
    </font>
    <font>
      <i/>
      <sz val="8"/>
      <name val="Arial"/>
      <family val="2"/>
    </font>
    <font>
      <sz val="8"/>
      <color indexed="8"/>
      <name val="Arial"/>
      <family val="2"/>
    </font>
    <font>
      <b/>
      <sz val="8"/>
      <color indexed="53"/>
      <name val="Arial"/>
      <family val="2"/>
    </font>
    <font>
      <b/>
      <sz val="7.5"/>
      <name val="Arial"/>
      <family val="2"/>
    </font>
    <font>
      <sz val="7.5"/>
      <name val="Arial"/>
      <family val="2"/>
    </font>
    <font>
      <b/>
      <sz val="7.5"/>
      <name val="Arial"/>
      <family val="2"/>
    </font>
    <font>
      <b/>
      <sz val="10"/>
      <color indexed="53"/>
      <name val="Arial"/>
      <family val="2"/>
    </font>
    <font>
      <sz val="10"/>
      <name val="Arial"/>
      <family val="2"/>
    </font>
    <font>
      <sz val="7.3"/>
      <name val="Arial"/>
      <family val="2"/>
    </font>
    <font>
      <b/>
      <sz val="8"/>
      <color indexed="8"/>
      <name val="Arial"/>
      <family val="2"/>
    </font>
    <font>
      <sz val="9"/>
      <name val="Arial"/>
      <family val="2"/>
    </font>
    <font>
      <i/>
      <sz val="8"/>
      <color indexed="8"/>
      <name val="Arial"/>
      <family val="2"/>
    </font>
    <font>
      <b/>
      <i/>
      <sz val="8"/>
      <color indexed="8"/>
      <name val="Arial"/>
      <family val="2"/>
    </font>
    <font>
      <sz val="10"/>
      <name val="Wingdings"/>
      <charset val="2"/>
    </font>
    <font>
      <b/>
      <sz val="10"/>
      <name val="Arial"/>
      <family val="2"/>
    </font>
    <font>
      <sz val="10"/>
      <name val="Arial"/>
      <family val="2"/>
    </font>
    <font>
      <b/>
      <sz val="9"/>
      <name val="Arial"/>
      <family val="2"/>
    </font>
    <font>
      <sz val="11"/>
      <name val="Calibri"/>
      <family val="2"/>
    </font>
    <font>
      <sz val="10"/>
      <color indexed="8"/>
      <name val="Arial Unicode MS"/>
      <family val="2"/>
    </font>
    <font>
      <sz val="8"/>
      <name val="Calibri"/>
      <family val="2"/>
    </font>
    <font>
      <sz val="7.5"/>
      <name val="Wingdings"/>
      <charset val="2"/>
    </font>
    <font>
      <b/>
      <i/>
      <sz val="8"/>
      <name val="Arial"/>
      <family val="2"/>
    </font>
    <font>
      <sz val="10"/>
      <name val="Arial Unicode MS"/>
      <family val="2"/>
    </font>
    <font>
      <sz val="11"/>
      <color theme="1"/>
      <name val="Calibri"/>
      <family val="2"/>
      <scheme val="minor"/>
    </font>
    <font>
      <b/>
      <sz val="8"/>
      <color theme="9" tint="-0.249977111117893"/>
      <name val="Arial"/>
      <family val="2"/>
    </font>
    <font>
      <sz val="10"/>
      <color theme="1"/>
      <name val="Arial"/>
      <family val="2"/>
    </font>
    <font>
      <sz val="9"/>
      <color theme="1"/>
      <name val="Arial"/>
      <family val="2"/>
    </font>
    <font>
      <b/>
      <sz val="8"/>
      <color theme="5" tint="-0.249977111117893"/>
      <name val="Arial"/>
      <family val="2"/>
    </font>
    <font>
      <b/>
      <sz val="8"/>
      <color rgb="FFFF0000"/>
      <name val="Arial"/>
      <family val="2"/>
    </font>
    <font>
      <b/>
      <sz val="7.5"/>
      <color rgb="FF7030A0"/>
      <name val="Arial"/>
      <family val="2"/>
    </font>
    <font>
      <b/>
      <sz val="8"/>
      <color theme="9"/>
      <name val="Arial"/>
      <family val="2"/>
    </font>
    <font>
      <b/>
      <sz val="11"/>
      <name val="Calibri"/>
      <family val="2"/>
    </font>
    <font>
      <b/>
      <sz val="10"/>
      <color rgb="FFFF0000"/>
      <name val="Arial"/>
      <family val="2"/>
    </font>
    <font>
      <b/>
      <sz val="7.5"/>
      <color rgb="FFFF0000"/>
      <name val="Arial"/>
      <family val="2"/>
    </font>
    <font>
      <sz val="7.5"/>
      <color rgb="FFFF0000"/>
      <name val="Arial"/>
      <family val="2"/>
    </font>
    <font>
      <sz val="8"/>
      <color theme="1"/>
      <name val="Arial"/>
      <family val="2"/>
    </font>
    <font>
      <b/>
      <u/>
      <sz val="8"/>
      <color theme="7" tint="-0.499984740745262"/>
      <name val="Arial"/>
      <family val="2"/>
    </font>
    <font>
      <sz val="8"/>
      <color theme="7" tint="-0.499984740745262"/>
      <name val="Arial"/>
      <family val="2"/>
    </font>
    <font>
      <b/>
      <sz val="10"/>
      <color rgb="FFFF6600"/>
      <name val="Arial"/>
      <family val="2"/>
    </font>
    <font>
      <b/>
      <sz val="10"/>
      <color theme="1"/>
      <name val="Arial"/>
      <family val="2"/>
    </font>
  </fonts>
  <fills count="5">
    <fill>
      <patternFill patternType="none"/>
    </fill>
    <fill>
      <patternFill patternType="gray125"/>
    </fill>
    <fill>
      <patternFill patternType="solid">
        <fgColor indexed="9"/>
        <bgColor indexed="64"/>
      </patternFill>
    </fill>
    <fill>
      <patternFill patternType="solid">
        <fgColor rgb="FFE6E6E6"/>
        <bgColor indexed="64"/>
      </patternFill>
    </fill>
    <fill>
      <patternFill patternType="solid">
        <fgColor theme="0"/>
        <bgColor indexed="64"/>
      </patternFill>
    </fill>
  </fills>
  <borders count="24">
    <border>
      <left/>
      <right/>
      <top/>
      <bottom/>
      <diagonal/>
    </border>
    <border>
      <left/>
      <right/>
      <top style="hair">
        <color indexed="64"/>
      </top>
      <bottom/>
      <diagonal/>
    </border>
    <border>
      <left/>
      <right/>
      <top/>
      <bottom style="hair">
        <color indexed="64"/>
      </bottom>
      <diagonal/>
    </border>
    <border>
      <left/>
      <right/>
      <top style="hair">
        <color indexed="8"/>
      </top>
      <bottom/>
      <diagonal/>
    </border>
    <border>
      <left/>
      <right/>
      <top/>
      <bottom style="hair">
        <color indexed="8"/>
      </bottom>
      <diagonal/>
    </border>
    <border>
      <left/>
      <right/>
      <top style="hair">
        <color indexed="8"/>
      </top>
      <bottom style="hair">
        <color indexed="8"/>
      </bottom>
      <diagonal/>
    </border>
    <border>
      <left/>
      <right/>
      <top style="hair">
        <color indexed="64"/>
      </top>
      <bottom style="hair">
        <color indexed="64"/>
      </bottom>
      <diagonal/>
    </border>
    <border>
      <left/>
      <right/>
      <top style="hair">
        <color indexed="8"/>
      </top>
      <bottom style="hair">
        <color indexed="64"/>
      </bottom>
      <diagonal/>
    </border>
    <border>
      <left/>
      <right/>
      <top style="hair">
        <color theme="1"/>
      </top>
      <bottom style="hair">
        <color theme="1"/>
      </bottom>
      <diagonal/>
    </border>
    <border>
      <left/>
      <right/>
      <top/>
      <bottom style="hair">
        <color theme="1"/>
      </bottom>
      <diagonal/>
    </border>
    <border>
      <left/>
      <right/>
      <top style="hair">
        <color indexed="64"/>
      </top>
      <bottom style="hair">
        <color theme="1"/>
      </bottom>
      <diagonal/>
    </border>
    <border>
      <left/>
      <right/>
      <top style="hair">
        <color auto="1"/>
      </top>
      <bottom/>
      <diagonal/>
    </border>
    <border>
      <left/>
      <right/>
      <top style="hair">
        <color auto="1"/>
      </top>
      <bottom style="hair">
        <color indexed="8"/>
      </bottom>
      <diagonal/>
    </border>
    <border>
      <left/>
      <right/>
      <top style="hair">
        <color auto="1"/>
      </top>
      <bottom style="hair">
        <color indexed="64"/>
      </bottom>
      <diagonal/>
    </border>
    <border>
      <left/>
      <right/>
      <top style="hair">
        <color indexed="8"/>
      </top>
      <bottom style="hair">
        <color indexed="8"/>
      </bottom>
      <diagonal/>
    </border>
    <border>
      <left/>
      <right/>
      <top/>
      <bottom style="hair">
        <color indexed="64"/>
      </bottom>
      <diagonal/>
    </border>
    <border>
      <left/>
      <right/>
      <top style="hair">
        <color indexed="64"/>
      </top>
      <bottom style="hair">
        <color indexed="64"/>
      </bottom>
      <diagonal/>
    </border>
    <border>
      <left/>
      <right/>
      <top style="hair">
        <color theme="1"/>
      </top>
      <bottom/>
      <diagonal/>
    </border>
    <border>
      <left/>
      <right/>
      <top style="hair">
        <color indexed="8"/>
      </top>
      <bottom/>
      <diagonal/>
    </border>
    <border>
      <left/>
      <right/>
      <top style="hair">
        <color auto="1"/>
      </top>
      <bottom style="hair">
        <color auto="1"/>
      </bottom>
      <diagonal/>
    </border>
    <border>
      <left/>
      <right/>
      <top/>
      <bottom style="hair">
        <color auto="1"/>
      </bottom>
      <diagonal/>
    </border>
    <border>
      <left/>
      <right/>
      <top style="hair">
        <color auto="1"/>
      </top>
      <bottom style="hair">
        <color auto="1"/>
      </bottom>
      <diagonal/>
    </border>
    <border>
      <left/>
      <right/>
      <top/>
      <bottom style="hair">
        <color indexed="8"/>
      </bottom>
      <diagonal/>
    </border>
    <border>
      <left/>
      <right/>
      <top/>
      <bottom style="hair">
        <color indexed="64"/>
      </bottom>
      <diagonal/>
    </border>
  </borders>
  <cellStyleXfs count="15">
    <xf numFmtId="0" fontId="0" fillId="0" borderId="0"/>
    <xf numFmtId="164" fontId="2" fillId="0" borderId="0" applyFont="0" applyFill="0" applyBorder="0" applyAlignment="0" applyProtection="0"/>
    <xf numFmtId="164" fontId="1" fillId="0" borderId="0" applyFont="0" applyFill="0" applyBorder="0" applyAlignment="0" applyProtection="0"/>
    <xf numFmtId="0" fontId="3" fillId="0" borderId="0"/>
    <xf numFmtId="0" fontId="2" fillId="0" borderId="0"/>
    <xf numFmtId="0" fontId="28" fillId="0" borderId="0"/>
    <xf numFmtId="0" fontId="2" fillId="0" borderId="0"/>
    <xf numFmtId="0" fontId="12" fillId="0" borderId="0">
      <alignment vertical="center"/>
    </xf>
    <xf numFmtId="0" fontId="12" fillId="0" borderId="0"/>
    <xf numFmtId="0" fontId="2" fillId="0" borderId="0"/>
    <xf numFmtId="0" fontId="20" fillId="0" borderId="0"/>
    <xf numFmtId="0" fontId="2" fillId="0" borderId="0"/>
    <xf numFmtId="0" fontId="2" fillId="0" borderId="0">
      <alignment vertical="center"/>
    </xf>
    <xf numFmtId="0" fontId="2" fillId="0" borderId="0">
      <alignment vertical="center"/>
    </xf>
    <xf numFmtId="0" fontId="30" fillId="0" borderId="0"/>
  </cellStyleXfs>
  <cellXfs count="505">
    <xf numFmtId="0" fontId="0" fillId="0" borderId="0" xfId="0"/>
    <xf numFmtId="0" fontId="2" fillId="0" borderId="0" xfId="4"/>
    <xf numFmtId="0" fontId="4" fillId="0" borderId="0" xfId="4" applyFont="1"/>
    <xf numFmtId="0" fontId="3" fillId="0" borderId="0" xfId="4" applyFont="1" applyFill="1" applyBorder="1"/>
    <xf numFmtId="0" fontId="9" fillId="0" borderId="0" xfId="4" applyFont="1"/>
    <xf numFmtId="0" fontId="9" fillId="0" borderId="0" xfId="4" applyFont="1" applyFill="1" applyBorder="1"/>
    <xf numFmtId="0" fontId="4" fillId="0" borderId="0" xfId="4" applyFont="1" applyFill="1"/>
    <xf numFmtId="3" fontId="6" fillId="0" borderId="0" xfId="1" applyNumberFormat="1" applyFont="1" applyBorder="1" applyAlignment="1">
      <alignment vertical="center"/>
    </xf>
    <xf numFmtId="0" fontId="14" fillId="0" borderId="0" xfId="8" applyFont="1" applyBorder="1" applyAlignment="1">
      <alignment vertical="center" wrapText="1"/>
    </xf>
    <xf numFmtId="0" fontId="4" fillId="0" borderId="0" xfId="8" applyFont="1" applyBorder="1" applyAlignment="1">
      <alignment horizontal="right"/>
    </xf>
    <xf numFmtId="0" fontId="3" fillId="0" borderId="0" xfId="8" applyFont="1" applyBorder="1" applyAlignment="1">
      <alignment horizontal="right"/>
    </xf>
    <xf numFmtId="0" fontId="6" fillId="0" borderId="0" xfId="8" applyFont="1" applyAlignment="1">
      <alignment vertical="center"/>
    </xf>
    <xf numFmtId="0" fontId="14" fillId="0" borderId="0" xfId="8" applyFont="1" applyBorder="1" applyAlignment="1">
      <alignment horizontal="left" vertical="center"/>
    </xf>
    <xf numFmtId="0" fontId="6" fillId="0" borderId="0" xfId="8" applyFont="1" applyBorder="1" applyAlignment="1">
      <alignment vertical="center"/>
    </xf>
    <xf numFmtId="0" fontId="14" fillId="0" borderId="0" xfId="8" applyFont="1" applyBorder="1" applyAlignment="1">
      <alignment horizontal="left" vertical="center" wrapText="1"/>
    </xf>
    <xf numFmtId="0" fontId="14" fillId="0" borderId="0" xfId="8" applyFont="1" applyAlignment="1">
      <alignment vertical="center"/>
    </xf>
    <xf numFmtId="0" fontId="7" fillId="0" borderId="0" xfId="8" applyFont="1" applyAlignment="1">
      <alignment vertical="center"/>
    </xf>
    <xf numFmtId="2" fontId="6" fillId="0" borderId="0" xfId="8" applyNumberFormat="1" applyFont="1" applyAlignment="1">
      <alignment vertical="center"/>
    </xf>
    <xf numFmtId="2" fontId="6" fillId="0" borderId="0" xfId="8" applyNumberFormat="1" applyFont="1" applyAlignment="1">
      <alignment horizontal="right" vertical="center"/>
    </xf>
    <xf numFmtId="2" fontId="6" fillId="0" borderId="0" xfId="8" applyNumberFormat="1" applyFont="1" applyFill="1" applyBorder="1" applyAlignment="1">
      <alignment horizontal="right" vertical="center"/>
    </xf>
    <xf numFmtId="2" fontId="6" fillId="0" borderId="0" xfId="8" applyNumberFormat="1" applyFont="1" applyBorder="1" applyAlignment="1">
      <alignment horizontal="right" vertical="center"/>
    </xf>
    <xf numFmtId="2" fontId="6" fillId="0" borderId="0" xfId="8" applyNumberFormat="1" applyFont="1" applyFill="1" applyBorder="1" applyAlignment="1">
      <alignment horizontal="center" vertical="center" wrapText="1"/>
    </xf>
    <xf numFmtId="2" fontId="6" fillId="0" borderId="0" xfId="8" applyNumberFormat="1" applyFont="1" applyFill="1" applyBorder="1" applyAlignment="1">
      <alignment vertical="center"/>
    </xf>
    <xf numFmtId="2" fontId="6" fillId="0" borderId="0" xfId="8" applyNumberFormat="1" applyFont="1" applyBorder="1" applyAlignment="1">
      <alignment vertical="center"/>
    </xf>
    <xf numFmtId="2" fontId="6" fillId="0" borderId="0" xfId="1" applyNumberFormat="1" applyFont="1" applyBorder="1" applyAlignment="1">
      <alignment horizontal="right" vertical="center"/>
    </xf>
    <xf numFmtId="0" fontId="3" fillId="2" borderId="0" xfId="4" applyFont="1" applyFill="1"/>
    <xf numFmtId="0" fontId="4" fillId="2" borderId="0" xfId="4" applyFont="1" applyFill="1"/>
    <xf numFmtId="0" fontId="19" fillId="0" borderId="0" xfId="4" applyFont="1"/>
    <xf numFmtId="0" fontId="19" fillId="0" borderId="0" xfId="4" applyFont="1" applyFill="1"/>
    <xf numFmtId="0" fontId="19" fillId="0" borderId="0" xfId="4" applyFont="1" applyBorder="1" applyAlignment="1">
      <alignment horizontal="right"/>
    </xf>
    <xf numFmtId="0" fontId="2" fillId="0" borderId="0" xfId="4" applyAlignment="1">
      <alignment horizontal="right"/>
    </xf>
    <xf numFmtId="0" fontId="4" fillId="0" borderId="0" xfId="4" applyFont="1" applyFill="1" applyAlignment="1">
      <alignment horizontal="right"/>
    </xf>
    <xf numFmtId="0" fontId="2" fillId="0" borderId="0" xfId="4" applyFill="1"/>
    <xf numFmtId="0" fontId="19" fillId="0" borderId="0" xfId="4" applyFont="1" applyFill="1" applyBorder="1"/>
    <xf numFmtId="0" fontId="11" fillId="0" borderId="0" xfId="4" applyFont="1" applyFill="1"/>
    <xf numFmtId="0" fontId="2" fillId="0" borderId="0" xfId="4" applyFill="1" applyAlignment="1">
      <alignment horizontal="right"/>
    </xf>
    <xf numFmtId="0" fontId="2" fillId="0" borderId="0" xfId="4" applyFill="1" applyAlignment="1">
      <alignment horizontal="left" indent="1"/>
    </xf>
    <xf numFmtId="3" fontId="2" fillId="0" borderId="0" xfId="4" applyNumberFormat="1" applyFill="1"/>
    <xf numFmtId="3" fontId="2" fillId="0" borderId="0" xfId="4" applyNumberFormat="1" applyFill="1" applyAlignment="1">
      <alignment horizontal="right"/>
    </xf>
    <xf numFmtId="0" fontId="4" fillId="2" borderId="0" xfId="4" applyFont="1" applyFill="1" applyAlignment="1">
      <alignment horizontal="right"/>
    </xf>
    <xf numFmtId="0" fontId="3" fillId="2" borderId="0" xfId="4" applyFont="1" applyFill="1" applyAlignment="1">
      <alignment horizontal="right"/>
    </xf>
    <xf numFmtId="0" fontId="2" fillId="0" borderId="0" xfId="4" applyAlignment="1">
      <alignment horizontal="left" indent="1"/>
    </xf>
    <xf numFmtId="0" fontId="6" fillId="0" borderId="0" xfId="0" applyFont="1" applyBorder="1" applyAlignment="1">
      <alignment vertical="center"/>
    </xf>
    <xf numFmtId="0" fontId="6" fillId="0" borderId="0" xfId="0" applyFont="1" applyBorder="1" applyAlignment="1">
      <alignment horizontal="left" vertical="center" indent="1"/>
    </xf>
    <xf numFmtId="0" fontId="4" fillId="0" borderId="0" xfId="0" applyFont="1" applyBorder="1" applyAlignment="1">
      <alignment horizontal="left"/>
    </xf>
    <xf numFmtId="0" fontId="4" fillId="0" borderId="0" xfId="0" quotePrefix="1" applyFont="1" applyBorder="1" applyAlignment="1">
      <alignment horizontal="left"/>
    </xf>
    <xf numFmtId="0" fontId="6" fillId="0" borderId="0" xfId="0" applyFont="1" applyAlignment="1">
      <alignment horizontal="left" vertical="center" indent="1"/>
    </xf>
    <xf numFmtId="0" fontId="6" fillId="0" borderId="0" xfId="0" applyFont="1" applyAlignment="1">
      <alignment horizontal="left" vertical="center" indent="2"/>
    </xf>
    <xf numFmtId="0" fontId="6" fillId="0" borderId="0" xfId="0" applyFont="1" applyAlignment="1">
      <alignment vertical="center"/>
    </xf>
    <xf numFmtId="0" fontId="3" fillId="0" borderId="0" xfId="0" applyFont="1" applyBorder="1" applyAlignment="1"/>
    <xf numFmtId="0" fontId="10" fillId="0" borderId="0" xfId="4" applyFont="1" applyFill="1" applyBorder="1"/>
    <xf numFmtId="0" fontId="9" fillId="0" borderId="0" xfId="4" applyFont="1" applyFill="1"/>
    <xf numFmtId="0" fontId="10" fillId="0" borderId="0" xfId="4" applyFont="1" applyFill="1"/>
    <xf numFmtId="0" fontId="25" fillId="0" borderId="0" xfId="4" applyFont="1" applyFill="1"/>
    <xf numFmtId="0" fontId="9" fillId="0" borderId="0" xfId="4" applyFont="1" applyFill="1" applyAlignment="1">
      <alignment horizontal="left" indent="1"/>
    </xf>
    <xf numFmtId="0" fontId="3" fillId="0" borderId="0" xfId="8" applyFont="1" applyBorder="1" applyAlignment="1"/>
    <xf numFmtId="0" fontId="3" fillId="0" borderId="0" xfId="5" applyFont="1" applyFill="1"/>
    <xf numFmtId="0" fontId="4" fillId="0" borderId="0" xfId="5" applyFont="1" applyFill="1"/>
    <xf numFmtId="0" fontId="4" fillId="2" borderId="0" xfId="5" applyFont="1" applyFill="1"/>
    <xf numFmtId="0" fontId="22" fillId="0" borderId="0" xfId="5" applyFont="1" applyFill="1"/>
    <xf numFmtId="0" fontId="21" fillId="0" borderId="0" xfId="5" applyFont="1" applyFill="1"/>
    <xf numFmtId="0" fontId="2" fillId="0" borderId="0" xfId="5" applyFont="1" applyFill="1"/>
    <xf numFmtId="0" fontId="22" fillId="0" borderId="0" xfId="5" applyFont="1"/>
    <xf numFmtId="0" fontId="4" fillId="0" borderId="0" xfId="5" applyFont="1" applyFill="1" applyBorder="1" applyAlignment="1">
      <alignment horizontal="right"/>
    </xf>
    <xf numFmtId="0" fontId="15" fillId="0" borderId="0" xfId="5" applyFont="1" applyFill="1" applyAlignment="1"/>
    <xf numFmtId="165" fontId="4" fillId="0" borderId="0" xfId="2" applyNumberFormat="1" applyFont="1" applyFill="1" applyBorder="1"/>
    <xf numFmtId="0" fontId="15" fillId="0" borderId="0" xfId="5" applyFont="1"/>
    <xf numFmtId="0" fontId="2" fillId="0" borderId="0" xfId="6"/>
    <xf numFmtId="0" fontId="18" fillId="0" borderId="0" xfId="6" applyFont="1"/>
    <xf numFmtId="0" fontId="15" fillId="0" borderId="0" xfId="5" applyFont="1" applyFill="1"/>
    <xf numFmtId="165" fontId="4" fillId="0" borderId="0" xfId="5" applyNumberFormat="1" applyFont="1" applyFill="1"/>
    <xf numFmtId="0" fontId="23" fillId="0" borderId="0" xfId="5" applyFont="1"/>
    <xf numFmtId="0" fontId="4" fillId="0" borderId="0" xfId="5" quotePrefix="1" applyFont="1" applyFill="1"/>
    <xf numFmtId="0" fontId="4" fillId="0" borderId="0" xfId="5" applyFont="1" applyFill="1" applyAlignment="1">
      <alignment horizontal="left"/>
    </xf>
    <xf numFmtId="0" fontId="6" fillId="0" borderId="0" xfId="12" applyFont="1" applyAlignment="1">
      <alignment horizontal="right" vertical="center"/>
    </xf>
    <xf numFmtId="0" fontId="6" fillId="0" borderId="0" xfId="12" applyFont="1" applyAlignment="1">
      <alignment vertical="center"/>
    </xf>
    <xf numFmtId="0" fontId="14" fillId="0" borderId="0" xfId="3" applyFont="1" applyAlignment="1">
      <alignment vertical="center"/>
    </xf>
    <xf numFmtId="0" fontId="6" fillId="0" borderId="0" xfId="12" applyFont="1" applyAlignment="1">
      <alignment horizontal="left" vertical="center" indent="1"/>
    </xf>
    <xf numFmtId="0" fontId="6" fillId="0" borderId="0" xfId="12" applyFont="1" applyBorder="1" applyAlignment="1">
      <alignment vertical="center"/>
    </xf>
    <xf numFmtId="0" fontId="6" fillId="0" borderId="0" xfId="12" applyFont="1" applyAlignment="1">
      <alignment horizontal="left" vertical="center"/>
    </xf>
    <xf numFmtId="0" fontId="6" fillId="0" borderId="0" xfId="12" applyFont="1" applyBorder="1" applyAlignment="1">
      <alignment horizontal="right" vertical="center"/>
    </xf>
    <xf numFmtId="0" fontId="6" fillId="0" borderId="0" xfId="12" applyFont="1" applyBorder="1" applyAlignment="1">
      <alignment horizontal="left" vertical="center"/>
    </xf>
    <xf numFmtId="0" fontId="6" fillId="0" borderId="0" xfId="12" applyFont="1" applyBorder="1" applyAlignment="1">
      <alignment horizontal="left" vertical="center" indent="1"/>
    </xf>
    <xf numFmtId="2" fontId="14" fillId="0" borderId="0" xfId="8" applyNumberFormat="1" applyFont="1" applyFill="1" applyAlignment="1">
      <alignment vertical="center"/>
    </xf>
    <xf numFmtId="2" fontId="6" fillId="0" borderId="0" xfId="9" applyNumberFormat="1" applyFont="1" applyFill="1" applyBorder="1" applyAlignment="1">
      <alignment horizontal="left" vertical="center" indent="1"/>
    </xf>
    <xf numFmtId="2" fontId="14" fillId="0" borderId="0" xfId="9" applyNumberFormat="1" applyFont="1" applyFill="1" applyBorder="1" applyAlignment="1">
      <alignment horizontal="left" vertical="center" indent="1"/>
    </xf>
    <xf numFmtId="0" fontId="7" fillId="0" borderId="0" xfId="8" applyFont="1" applyFill="1" applyAlignment="1">
      <alignment vertical="center"/>
    </xf>
    <xf numFmtId="2" fontId="6" fillId="0" borderId="0" xfId="8" applyNumberFormat="1" applyFont="1" applyFill="1" applyAlignment="1">
      <alignment vertical="center"/>
    </xf>
    <xf numFmtId="3" fontId="6" fillId="0" borderId="0" xfId="1" applyNumberFormat="1" applyFont="1" applyFill="1" applyBorder="1" applyAlignment="1">
      <alignment vertical="center"/>
    </xf>
    <xf numFmtId="0" fontId="14" fillId="0" borderId="0" xfId="12" applyFont="1" applyFill="1" applyAlignment="1">
      <alignment vertical="center"/>
    </xf>
    <xf numFmtId="0" fontId="6" fillId="0" borderId="0" xfId="12" applyFont="1" applyFill="1" applyAlignment="1">
      <alignment horizontal="right" vertical="center"/>
    </xf>
    <xf numFmtId="0" fontId="6" fillId="0" borderId="0" xfId="12" applyFont="1" applyFill="1" applyAlignment="1">
      <alignment vertical="center"/>
    </xf>
    <xf numFmtId="0" fontId="14" fillId="0" borderId="0" xfId="8" applyFont="1" applyFill="1" applyAlignment="1">
      <alignment vertical="center"/>
    </xf>
    <xf numFmtId="0" fontId="6" fillId="0" borderId="0" xfId="8" applyFont="1" applyFill="1" applyAlignment="1">
      <alignment vertical="center"/>
    </xf>
    <xf numFmtId="0" fontId="14" fillId="0" borderId="0" xfId="4" applyFont="1" applyFill="1" applyAlignment="1">
      <alignment vertical="center"/>
    </xf>
    <xf numFmtId="0" fontId="6" fillId="0" borderId="0" xfId="9" applyFont="1" applyAlignment="1">
      <alignment vertical="center"/>
    </xf>
    <xf numFmtId="166" fontId="4" fillId="0" borderId="0" xfId="0" applyNumberFormat="1" applyFont="1" applyFill="1" applyBorder="1" applyAlignment="1">
      <alignment horizontal="right"/>
    </xf>
    <xf numFmtId="0" fontId="3" fillId="0" borderId="0" xfId="9" applyFont="1" applyAlignment="1">
      <alignment vertical="center"/>
    </xf>
    <xf numFmtId="2" fontId="6" fillId="0" borderId="0" xfId="9" applyNumberFormat="1" applyFont="1" applyAlignment="1">
      <alignment vertical="center"/>
    </xf>
    <xf numFmtId="0" fontId="14" fillId="0" borderId="0" xfId="9" applyFont="1" applyAlignment="1">
      <alignment vertical="center"/>
    </xf>
    <xf numFmtId="0" fontId="6" fillId="0" borderId="0" xfId="9" applyFont="1" applyBorder="1" applyAlignment="1">
      <alignment vertical="center"/>
    </xf>
    <xf numFmtId="0" fontId="7" fillId="0" borderId="0" xfId="9" applyFont="1" applyAlignment="1">
      <alignment vertical="center"/>
    </xf>
    <xf numFmtId="0" fontId="27" fillId="0" borderId="0" xfId="6" applyFont="1"/>
    <xf numFmtId="165" fontId="3" fillId="0" borderId="0" xfId="5" applyNumberFormat="1" applyFont="1" applyFill="1" applyBorder="1"/>
    <xf numFmtId="166" fontId="4" fillId="0" borderId="0" xfId="2" applyNumberFormat="1" applyFont="1" applyFill="1" applyBorder="1"/>
    <xf numFmtId="0" fontId="2" fillId="0" borderId="0" xfId="6" applyFill="1"/>
    <xf numFmtId="0" fontId="18" fillId="0" borderId="0" xfId="6" applyFont="1" applyFill="1"/>
    <xf numFmtId="166" fontId="5" fillId="0" borderId="0" xfId="2" applyNumberFormat="1" applyFont="1" applyFill="1" applyBorder="1"/>
    <xf numFmtId="0" fontId="27" fillId="0" borderId="0" xfId="6" applyFont="1" applyFill="1"/>
    <xf numFmtId="166" fontId="4" fillId="0" borderId="0" xfId="5" applyNumberFormat="1" applyFont="1" applyFill="1"/>
    <xf numFmtId="166" fontId="22" fillId="0" borderId="0" xfId="5" applyNumberFormat="1" applyFont="1" applyFill="1"/>
    <xf numFmtId="166" fontId="3" fillId="0" borderId="0" xfId="5" applyNumberFormat="1" applyFont="1" applyFill="1"/>
    <xf numFmtId="0" fontId="23" fillId="0" borderId="0" xfId="5" applyFont="1" applyFill="1"/>
    <xf numFmtId="166" fontId="3" fillId="0" borderId="0" xfId="9" applyNumberFormat="1" applyFont="1" applyAlignment="1">
      <alignment vertical="center"/>
    </xf>
    <xf numFmtId="166" fontId="4" fillId="0" borderId="0" xfId="5" applyNumberFormat="1" applyFont="1" applyFill="1" applyAlignment="1">
      <alignment horizontal="left"/>
    </xf>
    <xf numFmtId="166" fontId="9" fillId="0" borderId="0" xfId="4" applyNumberFormat="1" applyFont="1" applyFill="1" applyBorder="1" applyAlignment="1">
      <alignment horizontal="right"/>
    </xf>
    <xf numFmtId="167" fontId="4" fillId="3" borderId="0" xfId="4" applyNumberFormat="1" applyFont="1" applyFill="1" applyBorder="1" applyAlignment="1">
      <alignment horizontal="center"/>
    </xf>
    <xf numFmtId="166" fontId="6" fillId="0" borderId="0" xfId="1" applyNumberFormat="1" applyFont="1" applyFill="1" applyBorder="1" applyAlignment="1">
      <alignment horizontal="right" vertical="center"/>
    </xf>
    <xf numFmtId="166" fontId="3" fillId="0" borderId="0" xfId="3" applyNumberFormat="1" applyFont="1" applyBorder="1" applyAlignment="1">
      <alignment horizontal="left" vertical="center" wrapText="1" indent="1"/>
    </xf>
    <xf numFmtId="166" fontId="14" fillId="3" borderId="0" xfId="1" applyNumberFormat="1" applyFont="1" applyFill="1" applyBorder="1" applyAlignment="1">
      <alignment vertical="center"/>
    </xf>
    <xf numFmtId="166" fontId="4" fillId="0" borderId="0" xfId="9" applyNumberFormat="1" applyFont="1" applyFill="1" applyBorder="1" applyAlignment="1">
      <alignment horizontal="right"/>
    </xf>
    <xf numFmtId="166" fontId="3" fillId="3" borderId="0" xfId="9" applyNumberFormat="1" applyFont="1" applyFill="1" applyBorder="1" applyAlignment="1">
      <alignment horizontal="right"/>
    </xf>
    <xf numFmtId="166" fontId="3" fillId="0" borderId="0" xfId="9" applyNumberFormat="1" applyFont="1" applyFill="1" applyBorder="1" applyAlignment="1">
      <alignment horizontal="right"/>
    </xf>
    <xf numFmtId="166" fontId="3" fillId="0" borderId="2" xfId="0" applyNumberFormat="1" applyFont="1" applyFill="1" applyBorder="1" applyAlignment="1">
      <alignment horizontal="right" vertical="center" wrapText="1"/>
    </xf>
    <xf numFmtId="166" fontId="4" fillId="3" borderId="0" xfId="9" applyNumberFormat="1" applyFont="1" applyFill="1" applyBorder="1" applyAlignment="1">
      <alignment horizontal="right"/>
    </xf>
    <xf numFmtId="166" fontId="14" fillId="0" borderId="0" xfId="3" applyNumberFormat="1" applyFont="1" applyBorder="1" applyAlignment="1">
      <alignment vertical="center"/>
    </xf>
    <xf numFmtId="166" fontId="6" fillId="0" borderId="0" xfId="1" applyNumberFormat="1" applyFont="1" applyBorder="1" applyAlignment="1">
      <alignment vertical="center"/>
    </xf>
    <xf numFmtId="166" fontId="6" fillId="3" borderId="0" xfId="1" applyNumberFormat="1" applyFont="1" applyFill="1" applyBorder="1" applyAlignment="1">
      <alignment vertical="center"/>
    </xf>
    <xf numFmtId="166" fontId="6" fillId="0" borderId="0" xfId="3" applyNumberFormat="1" applyFont="1" applyBorder="1" applyAlignment="1">
      <alignment horizontal="left" vertical="center" indent="1"/>
    </xf>
    <xf numFmtId="166" fontId="6" fillId="0" borderId="0" xfId="9" applyNumberFormat="1" applyFont="1" applyBorder="1" applyAlignment="1">
      <alignment horizontal="left" vertical="center" indent="1"/>
    </xf>
    <xf numFmtId="166" fontId="14" fillId="0" borderId="0" xfId="9" applyNumberFormat="1" applyFont="1" applyBorder="1" applyAlignment="1">
      <alignment vertical="center"/>
    </xf>
    <xf numFmtId="166" fontId="6" fillId="0" borderId="1" xfId="1" applyNumberFormat="1" applyFont="1" applyBorder="1" applyAlignment="1">
      <alignment vertical="center"/>
    </xf>
    <xf numFmtId="166" fontId="6" fillId="3" borderId="1" xfId="1" applyNumberFormat="1" applyFont="1" applyFill="1" applyBorder="1" applyAlignment="1">
      <alignment vertical="center"/>
    </xf>
    <xf numFmtId="166" fontId="14" fillId="0" borderId="0" xfId="9" applyNumberFormat="1" applyFont="1" applyBorder="1" applyAlignment="1">
      <alignment horizontal="left" vertical="center"/>
    </xf>
    <xf numFmtId="166" fontId="17" fillId="0" borderId="5" xfId="1" applyNumberFormat="1" applyFont="1" applyBorder="1" applyAlignment="1">
      <alignment vertical="center"/>
    </xf>
    <xf numFmtId="166" fontId="17" fillId="3" borderId="5" xfId="1" applyNumberFormat="1" applyFont="1" applyFill="1" applyBorder="1" applyAlignment="1">
      <alignment vertical="center"/>
    </xf>
    <xf numFmtId="166" fontId="6" fillId="0" borderId="0" xfId="3" applyNumberFormat="1" applyFont="1" applyBorder="1" applyAlignment="1">
      <alignment horizontal="left" vertical="center" indent="2"/>
    </xf>
    <xf numFmtId="166" fontId="17" fillId="0" borderId="3" xfId="1" applyNumberFormat="1" applyFont="1" applyBorder="1" applyAlignment="1">
      <alignment vertical="center"/>
    </xf>
    <xf numFmtId="166" fontId="17" fillId="3" borderId="3" xfId="1" applyNumberFormat="1" applyFont="1" applyFill="1" applyBorder="1" applyAlignment="1">
      <alignment vertical="center"/>
    </xf>
    <xf numFmtId="166" fontId="14" fillId="0" borderId="0" xfId="1" applyNumberFormat="1" applyFont="1" applyBorder="1" applyAlignment="1">
      <alignment vertical="center"/>
    </xf>
    <xf numFmtId="166" fontId="4" fillId="0" borderId="0" xfId="9" applyNumberFormat="1" applyFont="1" applyBorder="1" applyAlignment="1">
      <alignment horizontal="left" vertical="center" indent="1"/>
    </xf>
    <xf numFmtId="166" fontId="14" fillId="0" borderId="5" xfId="1" applyNumberFormat="1" applyFont="1" applyBorder="1" applyAlignment="1">
      <alignment vertical="center"/>
    </xf>
    <xf numFmtId="166" fontId="14" fillId="3" borderId="5" xfId="1" applyNumberFormat="1" applyFont="1" applyFill="1" applyBorder="1" applyAlignment="1">
      <alignment vertical="center"/>
    </xf>
    <xf numFmtId="166" fontId="6" fillId="0" borderId="0" xfId="1" applyNumberFormat="1" applyFont="1" applyFill="1" applyBorder="1" applyAlignment="1">
      <alignment vertical="center"/>
    </xf>
    <xf numFmtId="166" fontId="3" fillId="0" borderId="0" xfId="0" applyNumberFormat="1" applyFont="1" applyBorder="1" applyAlignment="1"/>
    <xf numFmtId="166" fontId="4" fillId="0" borderId="0" xfId="0" applyNumberFormat="1" applyFont="1" applyBorder="1" applyAlignment="1">
      <alignment horizontal="left"/>
    </xf>
    <xf numFmtId="166" fontId="4" fillId="0" borderId="0" xfId="0" quotePrefix="1" applyNumberFormat="1" applyFont="1" applyBorder="1" applyAlignment="1">
      <alignment horizontal="left"/>
    </xf>
    <xf numFmtId="166" fontId="6" fillId="0" borderId="0" xfId="0" applyNumberFormat="1" applyFont="1" applyBorder="1" applyAlignment="1">
      <alignment horizontal="left" vertical="center" indent="1"/>
    </xf>
    <xf numFmtId="166" fontId="6" fillId="0" borderId="0" xfId="0" applyNumberFormat="1" applyFont="1" applyAlignment="1">
      <alignment horizontal="left" vertical="center" indent="1"/>
    </xf>
    <xf numFmtId="166" fontId="6" fillId="0" borderId="0" xfId="0" applyNumberFormat="1" applyFont="1" applyAlignment="1">
      <alignment horizontal="left" vertical="center" indent="2"/>
    </xf>
    <xf numFmtId="166" fontId="14" fillId="0" borderId="0" xfId="0" applyNumberFormat="1" applyFont="1" applyFill="1" applyBorder="1" applyAlignment="1">
      <alignment horizontal="right" vertical="center"/>
    </xf>
    <xf numFmtId="166" fontId="4" fillId="0" borderId="0" xfId="0" applyNumberFormat="1" applyFont="1" applyBorder="1" applyAlignment="1">
      <alignment horizontal="right"/>
    </xf>
    <xf numFmtId="166" fontId="3" fillId="0" borderId="0" xfId="0" applyNumberFormat="1" applyFont="1" applyBorder="1" applyAlignment="1">
      <alignment horizontal="right"/>
    </xf>
    <xf numFmtId="166" fontId="4" fillId="0" borderId="0" xfId="0" applyNumberFormat="1" applyFont="1" applyBorder="1" applyAlignment="1">
      <alignment horizontal="left" wrapText="1"/>
    </xf>
    <xf numFmtId="166" fontId="6" fillId="0" borderId="0" xfId="0" applyNumberFormat="1" applyFont="1" applyBorder="1" applyAlignment="1">
      <alignment vertical="center"/>
    </xf>
    <xf numFmtId="166" fontId="6" fillId="0" borderId="0" xfId="0" applyNumberFormat="1" applyFont="1" applyAlignment="1">
      <alignment vertical="center"/>
    </xf>
    <xf numFmtId="166" fontId="6" fillId="0" borderId="0" xfId="9" applyNumberFormat="1" applyFont="1" applyFill="1" applyAlignment="1">
      <alignment vertical="center"/>
    </xf>
    <xf numFmtId="166" fontId="14" fillId="0" borderId="4" xfId="9" applyNumberFormat="1" applyFont="1" applyBorder="1" applyAlignment="1">
      <alignment vertical="center"/>
    </xf>
    <xf numFmtId="166" fontId="14" fillId="0" borderId="4" xfId="1" applyNumberFormat="1" applyFont="1" applyBorder="1" applyAlignment="1">
      <alignment vertical="center"/>
    </xf>
    <xf numFmtId="166" fontId="14" fillId="3" borderId="4" xfId="1" applyNumberFormat="1" applyFont="1" applyFill="1" applyBorder="1" applyAlignment="1">
      <alignment vertical="center"/>
    </xf>
    <xf numFmtId="166" fontId="14" fillId="0" borderId="0" xfId="9" applyNumberFormat="1" applyFont="1" applyFill="1" applyBorder="1" applyAlignment="1">
      <alignment horizontal="left" vertical="center" wrapText="1"/>
    </xf>
    <xf numFmtId="166" fontId="6" fillId="0" borderId="0" xfId="9" applyNumberFormat="1" applyFont="1" applyFill="1" applyBorder="1" applyAlignment="1">
      <alignment horizontal="left" vertical="center" indent="1"/>
    </xf>
    <xf numFmtId="166" fontId="6" fillId="0" borderId="0" xfId="9" applyNumberFormat="1" applyFont="1" applyFill="1" applyBorder="1" applyAlignment="1">
      <alignment horizontal="left" vertical="center" indent="2"/>
    </xf>
    <xf numFmtId="166" fontId="6" fillId="0" borderId="3" xfId="1" applyNumberFormat="1" applyFont="1" applyBorder="1" applyAlignment="1">
      <alignment vertical="center"/>
    </xf>
    <xf numFmtId="166" fontId="6" fillId="0" borderId="0" xfId="2" applyNumberFormat="1" applyFont="1" applyBorder="1" applyAlignment="1">
      <alignment vertical="center"/>
    </xf>
    <xf numFmtId="166" fontId="6" fillId="0" borderId="0" xfId="9" applyNumberFormat="1" applyFont="1" applyAlignment="1">
      <alignment vertical="center"/>
    </xf>
    <xf numFmtId="166" fontId="4" fillId="3" borderId="0" xfId="2" applyNumberFormat="1" applyFont="1" applyFill="1" applyBorder="1"/>
    <xf numFmtId="166" fontId="3" fillId="0" borderId="6" xfId="2" applyNumberFormat="1" applyFont="1" applyFill="1" applyBorder="1"/>
    <xf numFmtId="166" fontId="3" fillId="3" borderId="6" xfId="2" applyNumberFormat="1" applyFont="1" applyFill="1" applyBorder="1"/>
    <xf numFmtId="166" fontId="5" fillId="0" borderId="0" xfId="5" applyNumberFormat="1" applyFont="1" applyFill="1" applyBorder="1" applyAlignment="1">
      <alignment horizontal="left" indent="2"/>
    </xf>
    <xf numFmtId="166" fontId="9" fillId="0" borderId="0" xfId="4" applyNumberFormat="1" applyFont="1" applyFill="1" applyBorder="1"/>
    <xf numFmtId="166" fontId="14" fillId="0" borderId="4" xfId="9" applyNumberFormat="1" applyFont="1" applyBorder="1" applyAlignment="1">
      <alignment horizontal="left" vertical="center"/>
    </xf>
    <xf numFmtId="166" fontId="4" fillId="3" borderId="0" xfId="4" applyNumberFormat="1" applyFont="1" applyFill="1" applyBorder="1" applyAlignment="1">
      <alignment horizontal="right"/>
    </xf>
    <xf numFmtId="166" fontId="14" fillId="3" borderId="2" xfId="9" applyNumberFormat="1" applyFont="1" applyFill="1" applyBorder="1" applyAlignment="1">
      <alignment vertical="center"/>
    </xf>
    <xf numFmtId="166" fontId="26" fillId="0" borderId="0" xfId="5" applyNumberFormat="1" applyFont="1" applyFill="1" applyBorder="1" applyAlignment="1">
      <alignment horizontal="left" indent="1"/>
    </xf>
    <xf numFmtId="166" fontId="26" fillId="0" borderId="6" xfId="2" applyNumberFormat="1" applyFont="1" applyFill="1" applyBorder="1"/>
    <xf numFmtId="166" fontId="14" fillId="0" borderId="0" xfId="8" applyNumberFormat="1" applyFont="1" applyFill="1" applyAlignment="1">
      <alignment vertical="center"/>
    </xf>
    <xf numFmtId="166" fontId="6" fillId="0" borderId="0" xfId="8" applyNumberFormat="1" applyFont="1" applyFill="1" applyAlignment="1">
      <alignment vertical="center"/>
    </xf>
    <xf numFmtId="166" fontId="6" fillId="0" borderId="0" xfId="8" applyNumberFormat="1" applyFont="1" applyAlignment="1">
      <alignment vertical="center"/>
    </xf>
    <xf numFmtId="166" fontId="14" fillId="0" borderId="0" xfId="8" applyNumberFormat="1" applyFont="1" applyAlignment="1">
      <alignment vertical="center"/>
    </xf>
    <xf numFmtId="166" fontId="14" fillId="0" borderId="6" xfId="1" applyNumberFormat="1" applyFont="1" applyBorder="1" applyAlignment="1">
      <alignment vertical="center"/>
    </xf>
    <xf numFmtId="166" fontId="14" fillId="3" borderId="6" xfId="1" applyNumberFormat="1" applyFont="1" applyFill="1" applyBorder="1" applyAlignment="1">
      <alignment vertical="center"/>
    </xf>
    <xf numFmtId="166" fontId="7" fillId="0" borderId="0" xfId="8" applyNumberFormat="1" applyFont="1" applyAlignment="1">
      <alignment vertical="center"/>
    </xf>
    <xf numFmtId="166" fontId="14" fillId="3" borderId="3" xfId="1" applyNumberFormat="1" applyFont="1" applyFill="1" applyBorder="1" applyAlignment="1">
      <alignment vertical="center"/>
    </xf>
    <xf numFmtId="166" fontId="14" fillId="0" borderId="3" xfId="1" applyNumberFormat="1" applyFont="1" applyBorder="1" applyAlignment="1">
      <alignment vertical="center"/>
    </xf>
    <xf numFmtId="166" fontId="9" fillId="0" borderId="0" xfId="4" applyNumberFormat="1" applyFont="1" applyFill="1" applyBorder="1" applyAlignment="1">
      <alignment horizontal="left" indent="2"/>
    </xf>
    <xf numFmtId="0" fontId="9" fillId="0" borderId="0" xfId="4" applyFont="1"/>
    <xf numFmtId="166" fontId="8" fillId="3" borderId="0" xfId="4" applyNumberFormat="1" applyFont="1" applyFill="1" applyBorder="1" applyAlignment="1">
      <alignment horizontal="right" vertical="top"/>
    </xf>
    <xf numFmtId="166" fontId="8" fillId="0" borderId="0" xfId="4" applyNumberFormat="1" applyFont="1" applyFill="1" applyBorder="1"/>
    <xf numFmtId="166" fontId="4" fillId="0" borderId="0" xfId="5" applyNumberFormat="1" applyFont="1" applyFill="1" applyBorder="1" applyAlignment="1">
      <alignment horizontal="left" vertical="center" indent="1"/>
    </xf>
    <xf numFmtId="0" fontId="6" fillId="0" borderId="0" xfId="0" applyFont="1" applyFill="1" applyBorder="1" applyAlignment="1">
      <alignment vertical="center"/>
    </xf>
    <xf numFmtId="166" fontId="4" fillId="0" borderId="0" xfId="0" applyNumberFormat="1" applyFont="1" applyFill="1" applyAlignment="1">
      <alignment wrapText="1"/>
    </xf>
    <xf numFmtId="166" fontId="4" fillId="0" borderId="0" xfId="0" applyNumberFormat="1" applyFont="1" applyFill="1" applyAlignment="1">
      <alignment horizontal="right"/>
    </xf>
    <xf numFmtId="166" fontId="3" fillId="0" borderId="0" xfId="0" applyNumberFormat="1" applyFont="1" applyFill="1" applyAlignment="1">
      <alignment horizontal="right"/>
    </xf>
    <xf numFmtId="0" fontId="4" fillId="0" borderId="0" xfId="0" applyNumberFormat="1" applyFont="1" applyFill="1" applyBorder="1" applyAlignment="1">
      <alignment horizontal="left"/>
    </xf>
    <xf numFmtId="0" fontId="4" fillId="0" borderId="0" xfId="0" applyFont="1" applyFill="1" applyBorder="1" applyAlignment="1">
      <alignment horizontal="left"/>
    </xf>
    <xf numFmtId="0" fontId="6" fillId="0" borderId="0" xfId="0" applyFont="1" applyFill="1" applyBorder="1" applyAlignment="1">
      <alignment horizontal="left" vertical="center"/>
    </xf>
    <xf numFmtId="0" fontId="6" fillId="0" borderId="0" xfId="0" applyFont="1" applyFill="1" applyAlignment="1">
      <alignment horizontal="left" vertical="center" indent="1"/>
    </xf>
    <xf numFmtId="0" fontId="3" fillId="0" borderId="0" xfId="9" applyFont="1" applyFill="1" applyAlignment="1">
      <alignment vertical="center"/>
    </xf>
    <xf numFmtId="0" fontId="29" fillId="0" borderId="0" xfId="8" applyFont="1" applyAlignment="1">
      <alignment vertical="center"/>
    </xf>
    <xf numFmtId="0" fontId="6" fillId="0" borderId="11" xfId="12" applyFont="1" applyBorder="1" applyAlignment="1">
      <alignment vertical="top"/>
    </xf>
    <xf numFmtId="0" fontId="6" fillId="0" borderId="12" xfId="12" applyFont="1" applyBorder="1" applyAlignment="1">
      <alignment horizontal="right" vertical="top" wrapText="1"/>
    </xf>
    <xf numFmtId="0" fontId="14" fillId="0" borderId="0" xfId="3" applyFont="1" applyAlignment="1">
      <alignment vertical="top"/>
    </xf>
    <xf numFmtId="166" fontId="6" fillId="0" borderId="0" xfId="12" applyNumberFormat="1" applyFont="1" applyAlignment="1">
      <alignment horizontal="right" vertical="top"/>
    </xf>
    <xf numFmtId="0" fontId="6" fillId="0" borderId="0" xfId="12" applyFont="1" applyAlignment="1">
      <alignment vertical="top"/>
    </xf>
    <xf numFmtId="0" fontId="6" fillId="0" borderId="0" xfId="12" applyFont="1" applyAlignment="1">
      <alignment horizontal="left" vertical="top"/>
    </xf>
    <xf numFmtId="0" fontId="6" fillId="0" borderId="0" xfId="12" applyFont="1" applyAlignment="1">
      <alignment horizontal="left" vertical="top" indent="2"/>
    </xf>
    <xf numFmtId="166" fontId="4" fillId="3" borderId="0" xfId="4" applyNumberFormat="1" applyFont="1" applyFill="1" applyBorder="1" applyAlignment="1">
      <alignment horizontal="right" vertical="center"/>
    </xf>
    <xf numFmtId="166" fontId="3" fillId="0" borderId="11" xfId="9" applyNumberFormat="1" applyFont="1" applyFill="1" applyBorder="1" applyAlignment="1"/>
    <xf numFmtId="166" fontId="14" fillId="0" borderId="0" xfId="1" applyNumberFormat="1" applyFont="1" applyBorder="1" applyAlignment="1">
      <alignment vertical="center"/>
    </xf>
    <xf numFmtId="166" fontId="14" fillId="0" borderId="4" xfId="9" applyNumberFormat="1" applyFont="1" applyBorder="1" applyAlignment="1">
      <alignment horizontal="left" vertical="center" wrapText="1"/>
    </xf>
    <xf numFmtId="0" fontId="14" fillId="0" borderId="15" xfId="0" applyFont="1" applyFill="1" applyBorder="1" applyAlignment="1">
      <alignment vertical="center"/>
    </xf>
    <xf numFmtId="166" fontId="4" fillId="4" borderId="0" xfId="4" applyNumberFormat="1" applyFont="1" applyFill="1" applyBorder="1" applyAlignment="1">
      <alignment horizontal="right"/>
    </xf>
    <xf numFmtId="166" fontId="6" fillId="0" borderId="0" xfId="1" applyNumberFormat="1" applyFont="1" applyBorder="1" applyAlignment="1">
      <alignment vertical="center"/>
    </xf>
    <xf numFmtId="166" fontId="6" fillId="3" borderId="0" xfId="1" applyNumberFormat="1" applyFont="1" applyFill="1" applyBorder="1" applyAlignment="1">
      <alignment vertical="center"/>
    </xf>
    <xf numFmtId="166" fontId="14" fillId="0" borderId="0" xfId="3" applyNumberFormat="1" applyFont="1" applyBorder="1" applyAlignment="1">
      <alignment horizontal="left" vertical="center"/>
    </xf>
    <xf numFmtId="166" fontId="14" fillId="0" borderId="14" xfId="1" applyNumberFormat="1" applyFont="1" applyBorder="1" applyAlignment="1">
      <alignment vertical="center"/>
    </xf>
    <xf numFmtId="166" fontId="14" fillId="3" borderId="14" xfId="1" applyNumberFormat="1" applyFont="1" applyFill="1" applyBorder="1" applyAlignment="1">
      <alignment vertical="center"/>
    </xf>
    <xf numFmtId="166" fontId="6" fillId="0" borderId="0" xfId="9" applyNumberFormat="1" applyFont="1" applyBorder="1" applyAlignment="1">
      <alignment horizontal="left" vertical="center" indent="1"/>
    </xf>
    <xf numFmtId="166" fontId="4" fillId="0" borderId="0" xfId="9" applyNumberFormat="1" applyFont="1" applyFill="1" applyBorder="1" applyAlignment="1">
      <alignment horizontal="left" vertical="center" indent="1"/>
    </xf>
    <xf numFmtId="166" fontId="14" fillId="0" borderId="0" xfId="9" applyNumberFormat="1" applyFont="1" applyBorder="1" applyAlignment="1">
      <alignment horizontal="left" vertical="center" wrapText="1"/>
    </xf>
    <xf numFmtId="166" fontId="6" fillId="0" borderId="0" xfId="9" applyNumberFormat="1" applyFont="1" applyFill="1" applyBorder="1" applyAlignment="1">
      <alignment vertical="center"/>
    </xf>
    <xf numFmtId="166" fontId="6" fillId="0" borderId="0" xfId="0" applyNumberFormat="1" applyFont="1" applyFill="1" applyBorder="1" applyAlignment="1">
      <alignment horizontal="left" vertical="center" indent="2"/>
    </xf>
    <xf numFmtId="166" fontId="6" fillId="0" borderId="11" xfId="9" applyNumberFormat="1" applyFont="1" applyBorder="1" applyAlignment="1">
      <alignment vertical="center"/>
    </xf>
    <xf numFmtId="166" fontId="14" fillId="0" borderId="13" xfId="1" applyNumberFormat="1" applyFont="1" applyBorder="1" applyAlignment="1">
      <alignment vertical="center"/>
    </xf>
    <xf numFmtId="166" fontId="4" fillId="0" borderId="11" xfId="0" applyNumberFormat="1" applyFont="1" applyFill="1" applyBorder="1" applyAlignment="1">
      <alignment wrapText="1"/>
    </xf>
    <xf numFmtId="166" fontId="6" fillId="0" borderId="13" xfId="0" applyNumberFormat="1" applyFont="1" applyFill="1" applyBorder="1" applyAlignment="1">
      <alignment horizontal="right" vertical="center" wrapText="1"/>
    </xf>
    <xf numFmtId="166" fontId="6" fillId="3" borderId="13" xfId="0" applyNumberFormat="1" applyFont="1" applyFill="1" applyBorder="1" applyAlignment="1">
      <alignment horizontal="right" vertical="center" wrapText="1"/>
    </xf>
    <xf numFmtId="166" fontId="6" fillId="0" borderId="0" xfId="3" applyNumberFormat="1" applyFont="1" applyBorder="1" applyAlignment="1">
      <alignment horizontal="left" vertical="center" wrapText="1" indent="1"/>
    </xf>
    <xf numFmtId="166" fontId="6" fillId="0" borderId="11" xfId="9" applyNumberFormat="1" applyFont="1" applyFill="1" applyBorder="1" applyAlignment="1">
      <alignment horizontal="right" vertical="center"/>
    </xf>
    <xf numFmtId="166" fontId="6" fillId="0" borderId="0" xfId="9" applyNumberFormat="1" applyFont="1" applyBorder="1" applyAlignment="1">
      <alignment horizontal="left" vertical="center" wrapText="1" indent="1"/>
    </xf>
    <xf numFmtId="166" fontId="14" fillId="0" borderId="0" xfId="3" applyNumberFormat="1" applyFont="1" applyBorder="1" applyAlignment="1">
      <alignment horizontal="left" vertical="center" wrapText="1"/>
    </xf>
    <xf numFmtId="166" fontId="14" fillId="4" borderId="0" xfId="1" applyNumberFormat="1" applyFont="1" applyFill="1" applyBorder="1" applyAlignment="1">
      <alignment vertical="center"/>
    </xf>
    <xf numFmtId="2" fontId="6" fillId="0" borderId="0" xfId="9" applyNumberFormat="1" applyFont="1" applyFill="1" applyBorder="1" applyAlignment="1">
      <alignment horizontal="left" vertical="center"/>
    </xf>
    <xf numFmtId="166" fontId="6" fillId="0" borderId="0" xfId="9" applyNumberFormat="1" applyFont="1" applyFill="1" applyBorder="1" applyAlignment="1">
      <alignment horizontal="left" vertical="center" wrapText="1" indent="2"/>
    </xf>
    <xf numFmtId="0" fontId="4" fillId="3" borderId="6" xfId="4" applyFont="1" applyFill="1" applyBorder="1" applyAlignment="1">
      <alignment horizontal="right" vertical="top" wrapText="1"/>
    </xf>
    <xf numFmtId="166" fontId="4" fillId="0" borderId="11" xfId="5" applyNumberFormat="1" applyFont="1" applyFill="1" applyBorder="1"/>
    <xf numFmtId="166" fontId="3" fillId="0" borderId="16" xfId="5" applyNumberFormat="1" applyFont="1" applyFill="1" applyBorder="1"/>
    <xf numFmtId="166" fontId="3" fillId="3" borderId="16" xfId="2" applyNumberFormat="1" applyFont="1" applyFill="1" applyBorder="1"/>
    <xf numFmtId="166" fontId="14" fillId="0" borderId="0" xfId="3" applyNumberFormat="1" applyFont="1" applyBorder="1" applyAlignment="1">
      <alignment vertical="center" wrapText="1"/>
    </xf>
    <xf numFmtId="166" fontId="6" fillId="0" borderId="0" xfId="9" applyNumberFormat="1" applyFont="1" applyAlignment="1">
      <alignment horizontal="left" vertical="center" wrapText="1" indent="1"/>
    </xf>
    <xf numFmtId="166" fontId="14" fillId="0" borderId="4" xfId="1" applyNumberFormat="1" applyFont="1" applyBorder="1" applyAlignment="1"/>
    <xf numFmtId="166" fontId="14" fillId="3" borderId="4" xfId="1" applyNumberFormat="1" applyFont="1" applyFill="1" applyBorder="1" applyAlignment="1"/>
    <xf numFmtId="166" fontId="14" fillId="0" borderId="4" xfId="3" applyNumberFormat="1" applyFont="1" applyBorder="1" applyAlignment="1">
      <alignment horizontal="left" vertical="center" wrapText="1"/>
    </xf>
    <xf numFmtId="166" fontId="6" fillId="0" borderId="0" xfId="3" quotePrefix="1" applyNumberFormat="1" applyFont="1" applyBorder="1" applyAlignment="1">
      <alignment horizontal="left" vertical="center" indent="3"/>
    </xf>
    <xf numFmtId="166" fontId="5" fillId="3" borderId="0" xfId="2" applyNumberFormat="1" applyFont="1" applyFill="1" applyBorder="1"/>
    <xf numFmtId="166" fontId="26" fillId="3" borderId="6" xfId="2" applyNumberFormat="1" applyFont="1" applyFill="1" applyBorder="1"/>
    <xf numFmtId="166" fontId="4" fillId="3" borderId="0" xfId="5" applyNumberFormat="1" applyFont="1" applyFill="1"/>
    <xf numFmtId="166" fontId="3" fillId="0" borderId="13" xfId="5" applyNumberFormat="1" applyFont="1" applyFill="1" applyBorder="1"/>
    <xf numFmtId="166" fontId="3" fillId="3" borderId="13" xfId="5" applyNumberFormat="1" applyFont="1" applyFill="1" applyBorder="1"/>
    <xf numFmtId="166" fontId="15" fillId="0" borderId="0" xfId="5" applyNumberFormat="1" applyFont="1" applyFill="1" applyAlignment="1">
      <alignment vertical="top"/>
    </xf>
    <xf numFmtId="166" fontId="15" fillId="0" borderId="0" xfId="5" applyNumberFormat="1" applyFont="1" applyFill="1"/>
    <xf numFmtId="166" fontId="15" fillId="0" borderId="0" xfId="5" applyNumberFormat="1" applyFont="1" applyFill="1" applyAlignment="1">
      <alignment vertical="top"/>
    </xf>
    <xf numFmtId="0" fontId="31" fillId="0" borderId="0" xfId="0" applyFont="1" applyAlignment="1">
      <alignment vertical="top"/>
    </xf>
    <xf numFmtId="166" fontId="14" fillId="0" borderId="0" xfId="4" applyNumberFormat="1" applyFont="1" applyFill="1" applyAlignment="1">
      <alignment vertical="center"/>
    </xf>
    <xf numFmtId="166" fontId="6" fillId="4" borderId="0" xfId="9" applyNumberFormat="1" applyFont="1" applyFill="1" applyAlignment="1">
      <alignment vertical="center"/>
    </xf>
    <xf numFmtId="0" fontId="6" fillId="0" borderId="16" xfId="12" applyFont="1" applyBorder="1" applyAlignment="1">
      <alignment horizontal="center" vertical="top" wrapText="1"/>
    </xf>
    <xf numFmtId="0" fontId="32" fillId="0" borderId="0" xfId="12" applyFont="1" applyAlignment="1">
      <alignment vertical="center"/>
    </xf>
    <xf numFmtId="0" fontId="14" fillId="0" borderId="0" xfId="12" applyFont="1" applyAlignment="1">
      <alignment horizontal="right" vertical="top" wrapText="1"/>
    </xf>
    <xf numFmtId="166" fontId="14" fillId="0" borderId="16" xfId="12" applyNumberFormat="1" applyFont="1" applyBorder="1" applyAlignment="1">
      <alignment horizontal="right" vertical="top"/>
    </xf>
    <xf numFmtId="166" fontId="14" fillId="0" borderId="0" xfId="12" applyNumberFormat="1" applyFont="1" applyBorder="1" applyAlignment="1">
      <alignment horizontal="right" vertical="top"/>
    </xf>
    <xf numFmtId="0" fontId="14" fillId="0" borderId="15" xfId="12" applyFont="1" applyBorder="1" applyAlignment="1">
      <alignment horizontal="left" vertical="top" wrapText="1"/>
    </xf>
    <xf numFmtId="0" fontId="6" fillId="0" borderId="15" xfId="12" applyFont="1" applyBorder="1" applyAlignment="1">
      <alignment horizontal="left" vertical="top"/>
    </xf>
    <xf numFmtId="166" fontId="14" fillId="0" borderId="15" xfId="12" applyNumberFormat="1" applyFont="1" applyBorder="1" applyAlignment="1">
      <alignment horizontal="right" vertical="top"/>
    </xf>
    <xf numFmtId="0" fontId="6" fillId="4" borderId="0" xfId="0" applyFont="1" applyFill="1"/>
    <xf numFmtId="0" fontId="6" fillId="4" borderId="11" xfId="0" applyFont="1" applyFill="1" applyBorder="1"/>
    <xf numFmtId="0" fontId="14" fillId="4" borderId="0" xfId="0" applyFont="1" applyFill="1"/>
    <xf numFmtId="166" fontId="16" fillId="4" borderId="0" xfId="0" applyNumberFormat="1" applyFont="1" applyFill="1"/>
    <xf numFmtId="0" fontId="6" fillId="4" borderId="0" xfId="0" applyFont="1" applyFill="1" applyAlignment="1">
      <alignment wrapText="1"/>
    </xf>
    <xf numFmtId="0" fontId="14" fillId="4" borderId="0" xfId="0" applyFont="1" applyFill="1" applyAlignment="1">
      <alignment vertical="top"/>
    </xf>
    <xf numFmtId="166" fontId="34" fillId="0" borderId="0" xfId="4" applyNumberFormat="1" applyFont="1" applyFill="1" applyAlignment="1">
      <alignment vertical="top"/>
    </xf>
    <xf numFmtId="0" fontId="16" fillId="4" borderId="0" xfId="0" applyFont="1" applyFill="1" applyAlignment="1">
      <alignment wrapText="1"/>
    </xf>
    <xf numFmtId="166" fontId="8" fillId="3" borderId="16" xfId="4" applyNumberFormat="1" applyFont="1" applyFill="1" applyBorder="1" applyAlignment="1">
      <alignment horizontal="right" vertical="top"/>
    </xf>
    <xf numFmtId="0" fontId="17" fillId="4" borderId="0" xfId="0" applyFont="1" applyFill="1" applyAlignment="1">
      <alignment wrapText="1"/>
    </xf>
    <xf numFmtId="0" fontId="14" fillId="4" borderId="0" xfId="0" applyFont="1" applyFill="1" applyAlignment="1">
      <alignment wrapText="1"/>
    </xf>
    <xf numFmtId="166" fontId="33" fillId="4" borderId="0" xfId="4" applyNumberFormat="1" applyFont="1" applyFill="1"/>
    <xf numFmtId="0" fontId="14" fillId="4" borderId="15" xfId="0" applyFont="1" applyFill="1" applyBorder="1" applyAlignment="1">
      <alignment wrapText="1"/>
    </xf>
    <xf numFmtId="0" fontId="6" fillId="4" borderId="16" xfId="0" applyFont="1" applyFill="1" applyBorder="1"/>
    <xf numFmtId="0" fontId="16" fillId="4" borderId="16" xfId="0" applyFont="1" applyFill="1" applyBorder="1" applyAlignment="1">
      <alignment horizontal="right"/>
    </xf>
    <xf numFmtId="0" fontId="6" fillId="3" borderId="16" xfId="0" applyFont="1" applyFill="1" applyBorder="1" applyAlignment="1">
      <alignment horizontal="right"/>
    </xf>
    <xf numFmtId="0" fontId="14" fillId="4" borderId="15" xfId="0" applyFont="1" applyFill="1" applyBorder="1"/>
    <xf numFmtId="166" fontId="16" fillId="4" borderId="15" xfId="0" applyNumberFormat="1" applyFont="1" applyFill="1" applyBorder="1" applyAlignment="1">
      <alignment horizontal="right"/>
    </xf>
    <xf numFmtId="166" fontId="6" fillId="3" borderId="15" xfId="0" applyNumberFormat="1" applyFont="1" applyFill="1" applyBorder="1" applyAlignment="1">
      <alignment horizontal="right"/>
    </xf>
    <xf numFmtId="166" fontId="35" fillId="0" borderId="0" xfId="13" applyNumberFormat="1" applyFont="1">
      <alignment vertical="center"/>
    </xf>
    <xf numFmtId="166" fontId="4" fillId="0" borderId="0" xfId="13" applyNumberFormat="1" applyFont="1">
      <alignment vertical="center"/>
    </xf>
    <xf numFmtId="166" fontId="14" fillId="0" borderId="0" xfId="13" applyNumberFormat="1" applyFont="1" applyBorder="1" applyAlignment="1">
      <alignment vertical="center"/>
    </xf>
    <xf numFmtId="166" fontId="6" fillId="0" borderId="0" xfId="13" applyNumberFormat="1" applyFont="1" applyBorder="1" applyAlignment="1">
      <alignment vertical="center"/>
    </xf>
    <xf numFmtId="166" fontId="4" fillId="0" borderId="0" xfId="13" applyNumberFormat="1" applyFont="1" applyBorder="1">
      <alignment vertical="center"/>
    </xf>
    <xf numFmtId="166" fontId="33" fillId="0" borderId="0" xfId="13" applyNumberFormat="1" applyFont="1">
      <alignment vertical="center"/>
    </xf>
    <xf numFmtId="166" fontId="4" fillId="0" borderId="0" xfId="13" applyNumberFormat="1" applyFont="1" applyFill="1" applyBorder="1">
      <alignment vertical="center"/>
    </xf>
    <xf numFmtId="166" fontId="4" fillId="0" borderId="17" xfId="13" applyNumberFormat="1" applyFont="1" applyFill="1" applyBorder="1">
      <alignment vertical="center"/>
    </xf>
    <xf numFmtId="166" fontId="6" fillId="0" borderId="17" xfId="1" applyNumberFormat="1" applyFont="1" applyFill="1" applyBorder="1" applyAlignment="1">
      <alignment horizontal="right" vertical="center"/>
    </xf>
    <xf numFmtId="166" fontId="4" fillId="3" borderId="17" xfId="13" applyNumberFormat="1" applyFont="1" applyFill="1" applyBorder="1" applyAlignment="1">
      <alignment horizontal="right" vertical="center"/>
    </xf>
    <xf numFmtId="166" fontId="4" fillId="0" borderId="0" xfId="13" applyNumberFormat="1" applyFont="1" applyFill="1">
      <alignment vertical="center"/>
    </xf>
    <xf numFmtId="166" fontId="4" fillId="0" borderId="0" xfId="13" applyNumberFormat="1" applyFont="1" applyBorder="1" applyAlignment="1">
      <alignment horizontal="left" vertical="center" wrapText="1" indent="1"/>
    </xf>
    <xf numFmtId="166" fontId="4" fillId="3" borderId="0" xfId="13" applyNumberFormat="1" applyFont="1" applyFill="1" applyBorder="1" applyAlignment="1">
      <alignment horizontal="right" vertical="center"/>
    </xf>
    <xf numFmtId="166" fontId="4" fillId="0" borderId="0" xfId="13" applyNumberFormat="1" applyFont="1" applyBorder="1" applyAlignment="1">
      <alignment horizontal="left" vertical="center" indent="1"/>
    </xf>
    <xf numFmtId="166" fontId="3" fillId="0" borderId="0" xfId="13" applyNumberFormat="1" applyFont="1" applyBorder="1" applyAlignment="1">
      <alignment horizontal="right" vertical="center" wrapText="1"/>
    </xf>
    <xf numFmtId="166" fontId="14" fillId="0" borderId="9" xfId="1" applyNumberFormat="1" applyFont="1" applyFill="1" applyBorder="1" applyAlignment="1">
      <alignment horizontal="right" vertical="center"/>
    </xf>
    <xf numFmtId="166" fontId="3" fillId="0" borderId="0" xfId="13" applyNumberFormat="1" applyFont="1">
      <alignment vertical="center"/>
    </xf>
    <xf numFmtId="166" fontId="14" fillId="0" borderId="0" xfId="1" applyNumberFormat="1" applyFont="1" applyFill="1" applyBorder="1" applyAlignment="1">
      <alignment horizontal="right" vertical="center"/>
    </xf>
    <xf numFmtId="166" fontId="4" fillId="0" borderId="0" xfId="13" applyNumberFormat="1" applyFont="1" applyAlignment="1">
      <alignment horizontal="left" vertical="center" indent="1"/>
    </xf>
    <xf numFmtId="166" fontId="14" fillId="0" borderId="0" xfId="3" applyNumberFormat="1" applyFont="1" applyFill="1" applyBorder="1" applyAlignment="1">
      <alignment horizontal="left" vertical="center"/>
    </xf>
    <xf numFmtId="166" fontId="6" fillId="0" borderId="18" xfId="13" applyNumberFormat="1" applyFont="1" applyBorder="1" applyAlignment="1">
      <alignment vertical="center"/>
    </xf>
    <xf numFmtId="166" fontId="4" fillId="0" borderId="13" xfId="13" applyNumberFormat="1" applyFont="1" applyFill="1" applyBorder="1" applyAlignment="1">
      <alignment horizontal="right" vertical="center"/>
    </xf>
    <xf numFmtId="166" fontId="4" fillId="3" borderId="13" xfId="13" applyNumberFormat="1" applyFont="1" applyFill="1" applyBorder="1" applyAlignment="1">
      <alignment horizontal="right" vertical="center"/>
    </xf>
    <xf numFmtId="166" fontId="14" fillId="0" borderId="4" xfId="13" applyNumberFormat="1" applyFont="1" applyBorder="1" applyAlignment="1">
      <alignment vertical="center"/>
    </xf>
    <xf numFmtId="166" fontId="6" fillId="0" borderId="13" xfId="1" applyNumberFormat="1" applyFont="1" applyFill="1" applyBorder="1" applyAlignment="1">
      <alignment horizontal="right" vertical="center"/>
    </xf>
    <xf numFmtId="166" fontId="6" fillId="3" borderId="13" xfId="1" applyNumberFormat="1" applyFont="1" applyFill="1" applyBorder="1" applyAlignment="1">
      <alignment horizontal="right" vertical="center"/>
    </xf>
    <xf numFmtId="166" fontId="13" fillId="0" borderId="0" xfId="4" applyNumberFormat="1" applyFont="1" applyBorder="1" applyAlignment="1">
      <alignment horizontal="left" vertical="top"/>
    </xf>
    <xf numFmtId="166" fontId="4" fillId="0" borderId="0" xfId="13" applyNumberFormat="1" applyFont="1" applyFill="1" applyBorder="1" applyAlignment="1">
      <alignment horizontal="right" vertical="center"/>
    </xf>
    <xf numFmtId="166" fontId="4" fillId="0" borderId="0" xfId="3" applyNumberFormat="1" applyFont="1" applyBorder="1" applyAlignment="1">
      <alignment horizontal="left" vertical="center" wrapText="1" indent="1"/>
    </xf>
    <xf numFmtId="166" fontId="6" fillId="2" borderId="0" xfId="1" applyNumberFormat="1" applyFont="1" applyFill="1" applyBorder="1" applyAlignment="1">
      <alignment horizontal="right" vertical="center"/>
    </xf>
    <xf numFmtId="166" fontId="4" fillId="4" borderId="0" xfId="13" applyNumberFormat="1" applyFont="1" applyFill="1">
      <alignment vertical="center"/>
    </xf>
    <xf numFmtId="166" fontId="3" fillId="0" borderId="0" xfId="3" applyNumberFormat="1" applyFont="1" applyBorder="1" applyAlignment="1">
      <alignment horizontal="left" vertical="center"/>
    </xf>
    <xf numFmtId="166" fontId="33" fillId="0" borderId="0" xfId="5" applyNumberFormat="1" applyFont="1" applyFill="1"/>
    <xf numFmtId="166" fontId="15" fillId="0" borderId="0" xfId="5" applyNumberFormat="1" applyFont="1" applyFill="1" applyAlignment="1"/>
    <xf numFmtId="166" fontId="2" fillId="0" borderId="0" xfId="5" applyNumberFormat="1" applyFont="1" applyFill="1"/>
    <xf numFmtId="166" fontId="22" fillId="0" borderId="0" xfId="5" applyNumberFormat="1" applyFont="1"/>
    <xf numFmtId="166" fontId="21" fillId="0" borderId="0" xfId="5" applyNumberFormat="1" applyFont="1" applyFill="1"/>
    <xf numFmtId="166" fontId="19" fillId="0" borderId="0" xfId="5" applyNumberFormat="1" applyFont="1" applyFill="1"/>
    <xf numFmtId="166" fontId="36" fillId="0" borderId="0" xfId="5" applyNumberFormat="1" applyFont="1" applyFill="1"/>
    <xf numFmtId="166" fontId="36" fillId="0" borderId="0" xfId="5" applyNumberFormat="1" applyFont="1"/>
    <xf numFmtId="166" fontId="33" fillId="0" borderId="0" xfId="5" applyNumberFormat="1" applyFont="1"/>
    <xf numFmtId="166" fontId="33" fillId="0" borderId="0" xfId="5" applyNumberFormat="1" applyFont="1" applyFill="1" applyAlignment="1">
      <alignment vertical="top"/>
    </xf>
    <xf numFmtId="166" fontId="33" fillId="0" borderId="0" xfId="4" applyNumberFormat="1" applyFont="1" applyFill="1"/>
    <xf numFmtId="0" fontId="37" fillId="0" borderId="0" xfId="4" applyFont="1"/>
    <xf numFmtId="0" fontId="38" fillId="0" borderId="0" xfId="4" applyFont="1" applyFill="1"/>
    <xf numFmtId="0" fontId="39" fillId="0" borderId="0" xfId="4" applyFont="1" applyFill="1"/>
    <xf numFmtId="166" fontId="26" fillId="0" borderId="0" xfId="5" applyNumberFormat="1" applyFont="1" applyFill="1"/>
    <xf numFmtId="166" fontId="5" fillId="0" borderId="0" xfId="5" applyNumberFormat="1" applyFont="1" applyFill="1"/>
    <xf numFmtId="166" fontId="38" fillId="0" borderId="0" xfId="4" applyNumberFormat="1" applyFont="1" applyFill="1"/>
    <xf numFmtId="0" fontId="14" fillId="0" borderId="0" xfId="12" applyFont="1" applyAlignment="1">
      <alignment horizontal="left" vertical="top" indent="1"/>
    </xf>
    <xf numFmtId="0" fontId="14" fillId="0" borderId="0" xfId="12" applyFont="1" applyAlignment="1">
      <alignment horizontal="left" vertical="top" wrapText="1"/>
    </xf>
    <xf numFmtId="0" fontId="14" fillId="0" borderId="0" xfId="12" applyFont="1" applyAlignment="1">
      <alignment horizontal="left" vertical="top" indent="2"/>
    </xf>
    <xf numFmtId="166" fontId="33" fillId="4" borderId="0" xfId="9" applyNumberFormat="1" applyFont="1" applyFill="1" applyBorder="1" applyAlignment="1">
      <alignment vertical="center"/>
    </xf>
    <xf numFmtId="0" fontId="6" fillId="4" borderId="0" xfId="0" applyFont="1" applyFill="1" applyAlignment="1">
      <alignment horizontal="left" wrapText="1" indent="2"/>
    </xf>
    <xf numFmtId="0" fontId="6" fillId="4" borderId="0" xfId="0" applyFont="1" applyFill="1" applyAlignment="1">
      <alignment horizontal="left" indent="2"/>
    </xf>
    <xf numFmtId="0" fontId="6" fillId="0" borderId="9" xfId="12" applyFont="1" applyBorder="1" applyAlignment="1">
      <alignment horizontal="left" vertical="top"/>
    </xf>
    <xf numFmtId="166" fontId="14" fillId="0" borderId="10" xfId="12" applyNumberFormat="1" applyFont="1" applyBorder="1" applyAlignment="1">
      <alignment horizontal="right" vertical="top"/>
    </xf>
    <xf numFmtId="166" fontId="6" fillId="0" borderId="12" xfId="9" applyNumberFormat="1" applyFont="1" applyFill="1" applyBorder="1" applyAlignment="1">
      <alignment horizontal="right" wrapText="1"/>
    </xf>
    <xf numFmtId="166" fontId="4" fillId="0" borderId="13" xfId="9" applyNumberFormat="1" applyFont="1" applyFill="1" applyBorder="1" applyAlignment="1">
      <alignment horizontal="right" wrapText="1"/>
    </xf>
    <xf numFmtId="166" fontId="4" fillId="3" borderId="13" xfId="9" applyNumberFormat="1" applyFont="1" applyFill="1" applyBorder="1" applyAlignment="1">
      <alignment horizontal="right" wrapText="1"/>
    </xf>
    <xf numFmtId="0" fontId="14" fillId="0" borderId="9" xfId="12" applyFont="1" applyBorder="1" applyAlignment="1">
      <alignment horizontal="left" vertical="top" wrapText="1"/>
    </xf>
    <xf numFmtId="0" fontId="6" fillId="4" borderId="0" xfId="0" applyFont="1" applyFill="1"/>
    <xf numFmtId="166" fontId="4" fillId="0" borderId="10" xfId="4" applyNumberFormat="1" applyFont="1" applyBorder="1" applyAlignment="1">
      <alignment horizontal="right" wrapText="1"/>
    </xf>
    <xf numFmtId="166" fontId="4" fillId="3" borderId="0" xfId="4" applyNumberFormat="1" applyFont="1" applyFill="1" applyBorder="1" applyAlignment="1">
      <alignment horizontal="right" vertical="top"/>
    </xf>
    <xf numFmtId="166" fontId="5" fillId="0" borderId="16" xfId="4" applyNumberFormat="1" applyFont="1" applyFill="1" applyBorder="1" applyAlignment="1">
      <alignment horizontal="right" wrapText="1"/>
    </xf>
    <xf numFmtId="166" fontId="4" fillId="0" borderId="16" xfId="4" applyNumberFormat="1" applyFont="1" applyFill="1" applyBorder="1" applyAlignment="1">
      <alignment horizontal="right" wrapText="1"/>
    </xf>
    <xf numFmtId="166" fontId="4" fillId="3" borderId="16" xfId="4" applyNumberFormat="1" applyFont="1" applyFill="1" applyBorder="1" applyAlignment="1">
      <alignment horizontal="right" wrapText="1"/>
    </xf>
    <xf numFmtId="166" fontId="5" fillId="0" borderId="0" xfId="4" applyNumberFormat="1" applyFont="1" applyFill="1" applyBorder="1" applyAlignment="1">
      <alignment horizontal="right" vertical="top"/>
    </xf>
    <xf numFmtId="166" fontId="3" fillId="3" borderId="0" xfId="4" applyNumberFormat="1" applyFont="1" applyFill="1" applyBorder="1" applyAlignment="1">
      <alignment horizontal="right" vertical="top"/>
    </xf>
    <xf numFmtId="166" fontId="3" fillId="3" borderId="16" xfId="4" applyNumberFormat="1" applyFont="1" applyFill="1" applyBorder="1" applyAlignment="1">
      <alignment horizontal="right" vertical="top"/>
    </xf>
    <xf numFmtId="166" fontId="3" fillId="0" borderId="0" xfId="4" applyNumberFormat="1" applyFont="1" applyAlignment="1">
      <alignment vertical="top"/>
    </xf>
    <xf numFmtId="166" fontId="4" fillId="0" borderId="0" xfId="4" applyNumberFormat="1" applyFont="1" applyBorder="1" applyAlignment="1">
      <alignment horizontal="left" vertical="top"/>
    </xf>
    <xf numFmtId="166" fontId="4" fillId="0" borderId="0" xfId="4" applyNumberFormat="1" applyFont="1" applyBorder="1" applyAlignment="1">
      <alignment vertical="top"/>
    </xf>
    <xf numFmtId="166" fontId="6" fillId="0" borderId="0" xfId="9" applyNumberFormat="1" applyFont="1" applyAlignment="1">
      <alignment horizontal="left" vertical="center"/>
    </xf>
    <xf numFmtId="0" fontId="6" fillId="4" borderId="0" xfId="0" applyFont="1" applyFill="1" applyAlignment="1">
      <alignment vertical="top" wrapText="1"/>
    </xf>
    <xf numFmtId="166" fontId="4" fillId="0" borderId="0" xfId="4" applyNumberFormat="1" applyFont="1" applyBorder="1" applyAlignment="1">
      <alignment horizontal="left" vertical="top" indent="1"/>
    </xf>
    <xf numFmtId="166" fontId="6" fillId="0" borderId="0" xfId="9" applyNumberFormat="1" applyFont="1" applyAlignment="1">
      <alignment horizontal="left" vertical="center" indent="1"/>
    </xf>
    <xf numFmtId="0" fontId="6" fillId="4" borderId="0" xfId="0" applyFont="1" applyFill="1" applyAlignment="1">
      <alignment horizontal="left" vertical="top" indent="1"/>
    </xf>
    <xf numFmtId="166" fontId="3" fillId="0" borderId="9" xfId="3" applyNumberFormat="1" applyFont="1" applyBorder="1" applyAlignment="1">
      <alignment horizontal="left" vertical="center"/>
    </xf>
    <xf numFmtId="166" fontId="6" fillId="0" borderId="19" xfId="1" applyNumberFormat="1" applyFont="1" applyFill="1" applyBorder="1" applyAlignment="1">
      <alignment horizontal="right" wrapText="1"/>
    </xf>
    <xf numFmtId="166" fontId="6" fillId="3" borderId="19" xfId="1" applyNumberFormat="1" applyFont="1" applyFill="1" applyBorder="1" applyAlignment="1">
      <alignment horizontal="right" wrapText="1"/>
    </xf>
    <xf numFmtId="166" fontId="4" fillId="0" borderId="19" xfId="4" applyNumberFormat="1" applyFont="1" applyBorder="1" applyAlignment="1">
      <alignment horizontal="right" wrapText="1"/>
    </xf>
    <xf numFmtId="166" fontId="14" fillId="0" borderId="8" xfId="1" applyNumberFormat="1" applyFont="1" applyFill="1" applyBorder="1" applyAlignment="1">
      <alignment horizontal="right" vertical="center"/>
    </xf>
    <xf numFmtId="166" fontId="3" fillId="3" borderId="8" xfId="13" applyNumberFormat="1" applyFont="1" applyFill="1" applyBorder="1" applyAlignment="1">
      <alignment horizontal="right" vertical="center"/>
    </xf>
    <xf numFmtId="166" fontId="14" fillId="0" borderId="19" xfId="13" applyNumberFormat="1" applyFont="1" applyBorder="1" applyAlignment="1">
      <alignment vertical="center" wrapText="1"/>
    </xf>
    <xf numFmtId="166" fontId="3" fillId="3" borderId="19" xfId="9" applyNumberFormat="1" applyFont="1" applyFill="1" applyBorder="1" applyAlignment="1">
      <alignment horizontal="right"/>
    </xf>
    <xf numFmtId="166" fontId="3" fillId="0" borderId="19" xfId="9" applyNumberFormat="1" applyFont="1" applyFill="1" applyBorder="1" applyAlignment="1">
      <alignment horizontal="right"/>
    </xf>
    <xf numFmtId="166" fontId="14" fillId="0" borderId="0" xfId="9" applyNumberFormat="1" applyFont="1" applyAlignment="1">
      <alignment horizontal="left" vertical="center" indent="1"/>
    </xf>
    <xf numFmtId="166" fontId="3" fillId="0" borderId="0" xfId="9" applyNumberFormat="1" applyFont="1" applyFill="1" applyBorder="1" applyAlignment="1">
      <alignment vertical="center"/>
    </xf>
    <xf numFmtId="166" fontId="4" fillId="0" borderId="0" xfId="9" applyNumberFormat="1" applyFont="1" applyFill="1" applyBorder="1" applyAlignment="1">
      <alignment vertical="center"/>
    </xf>
    <xf numFmtId="166" fontId="3" fillId="0" borderId="0" xfId="9" applyNumberFormat="1" applyFont="1" applyFill="1" applyBorder="1" applyAlignment="1">
      <alignment horizontal="left" vertical="center"/>
    </xf>
    <xf numFmtId="166" fontId="3" fillId="0" borderId="0" xfId="9" applyNumberFormat="1" applyFont="1" applyFill="1" applyBorder="1" applyAlignment="1">
      <alignment horizontal="left" vertical="center" indent="1"/>
    </xf>
    <xf numFmtId="166" fontId="4" fillId="0" borderId="0" xfId="9" applyNumberFormat="1" applyFont="1" applyFill="1" applyBorder="1" applyAlignment="1">
      <alignment horizontal="left" vertical="center" indent="2"/>
    </xf>
    <xf numFmtId="166" fontId="3" fillId="0" borderId="0" xfId="4" applyNumberFormat="1" applyFont="1" applyFill="1" applyBorder="1" applyAlignment="1">
      <alignment vertical="center"/>
    </xf>
    <xf numFmtId="166" fontId="3" fillId="0" borderId="0" xfId="4" applyNumberFormat="1" applyFont="1" applyFill="1" applyBorder="1" applyAlignment="1">
      <alignment vertical="center" wrapText="1"/>
    </xf>
    <xf numFmtId="166" fontId="4" fillId="0" borderId="0" xfId="4" applyNumberFormat="1" applyFont="1" applyFill="1" applyBorder="1" applyAlignment="1">
      <alignment horizontal="left" vertical="center" indent="1"/>
    </xf>
    <xf numFmtId="166" fontId="4" fillId="0" borderId="0" xfId="4" applyNumberFormat="1" applyFont="1" applyFill="1" applyBorder="1" applyAlignment="1">
      <alignment horizontal="left" vertical="center" wrapText="1" indent="1"/>
    </xf>
    <xf numFmtId="166" fontId="6" fillId="0" borderId="0" xfId="9" applyNumberFormat="1" applyFont="1" applyBorder="1" applyAlignment="1">
      <alignment horizontal="left" vertical="center" indent="2"/>
    </xf>
    <xf numFmtId="166" fontId="6" fillId="0" borderId="0" xfId="3" applyNumberFormat="1" applyFont="1" applyBorder="1" applyAlignment="1">
      <alignment horizontal="left" vertical="center" wrapText="1" indent="2"/>
    </xf>
    <xf numFmtId="166" fontId="14" fillId="0" borderId="0" xfId="3" applyNumberFormat="1" applyFont="1" applyBorder="1" applyAlignment="1">
      <alignment horizontal="left" vertical="center" indent="1"/>
    </xf>
    <xf numFmtId="166" fontId="4" fillId="0" borderId="0" xfId="9" applyNumberFormat="1" applyFont="1" applyBorder="1" applyAlignment="1">
      <alignment horizontal="left" vertical="center" indent="2"/>
    </xf>
    <xf numFmtId="166" fontId="17" fillId="0" borderId="0" xfId="3" applyNumberFormat="1" applyFont="1" applyBorder="1" applyAlignment="1">
      <alignment horizontal="left" vertical="center" indent="1"/>
    </xf>
    <xf numFmtId="166" fontId="6" fillId="0" borderId="0" xfId="3" applyNumberFormat="1" applyFont="1" applyBorder="1" applyAlignment="1">
      <alignment horizontal="left" vertical="center" indent="3"/>
    </xf>
    <xf numFmtId="166" fontId="14" fillId="0" borderId="0" xfId="9" applyNumberFormat="1" applyFont="1" applyBorder="1" applyAlignment="1">
      <alignment horizontal="left" vertical="center" indent="1"/>
    </xf>
    <xf numFmtId="2" fontId="14" fillId="0" borderId="0" xfId="8" applyNumberFormat="1" applyFont="1" applyFill="1" applyAlignment="1">
      <alignment horizontal="left" vertical="center"/>
    </xf>
    <xf numFmtId="166" fontId="14" fillId="0" borderId="0" xfId="9" applyNumberFormat="1" applyFont="1" applyFill="1" applyBorder="1" applyAlignment="1">
      <alignment horizontal="left" vertical="center" indent="1"/>
    </xf>
    <xf numFmtId="166" fontId="14" fillId="0" borderId="0" xfId="9" applyNumberFormat="1" applyFont="1" applyFill="1" applyBorder="1" applyAlignment="1">
      <alignment horizontal="left" vertical="center"/>
    </xf>
    <xf numFmtId="166" fontId="6" fillId="0" borderId="18" xfId="1" applyNumberFormat="1" applyFont="1" applyBorder="1" applyAlignment="1">
      <alignment vertical="center"/>
    </xf>
    <xf numFmtId="166" fontId="4" fillId="0" borderId="0" xfId="5" applyNumberFormat="1" applyFont="1" applyFill="1" applyBorder="1" applyAlignment="1">
      <alignment horizontal="left" vertical="center" wrapText="1" indent="1"/>
    </xf>
    <xf numFmtId="166" fontId="3" fillId="0" borderId="0" xfId="5" applyNumberFormat="1" applyFont="1" applyFill="1" applyBorder="1" applyAlignment="1">
      <alignment vertical="center"/>
    </xf>
    <xf numFmtId="166" fontId="3" fillId="0" borderId="0" xfId="5" applyNumberFormat="1" applyFont="1" applyFill="1" applyBorder="1" applyAlignment="1">
      <alignment horizontal="left" vertical="center" indent="1"/>
    </xf>
    <xf numFmtId="166" fontId="4" fillId="0" borderId="0" xfId="5" applyNumberFormat="1" applyFont="1" applyFill="1" applyBorder="1" applyAlignment="1">
      <alignment horizontal="left" vertical="center" indent="2"/>
    </xf>
    <xf numFmtId="166" fontId="3" fillId="0" borderId="0" xfId="5" applyNumberFormat="1" applyFont="1" applyFill="1" applyBorder="1" applyAlignment="1">
      <alignment horizontal="left" vertical="center"/>
    </xf>
    <xf numFmtId="166" fontId="3" fillId="0" borderId="0" xfId="5" applyNumberFormat="1" applyFont="1" applyFill="1" applyAlignment="1">
      <alignment horizontal="left" vertical="center" wrapText="1"/>
    </xf>
    <xf numFmtId="166" fontId="4" fillId="0" borderId="0" xfId="5" applyNumberFormat="1" applyFont="1" applyFill="1" applyAlignment="1">
      <alignment vertical="center"/>
    </xf>
    <xf numFmtId="166" fontId="3" fillId="0" borderId="2" xfId="5" applyNumberFormat="1" applyFont="1" applyFill="1" applyBorder="1" applyAlignment="1">
      <alignment horizontal="left" vertical="center" wrapText="1"/>
    </xf>
    <xf numFmtId="0" fontId="4" fillId="0" borderId="1" xfId="4" applyFont="1" applyFill="1" applyBorder="1"/>
    <xf numFmtId="0" fontId="4" fillId="0" borderId="16" xfId="4" applyFont="1" applyFill="1" applyBorder="1" applyAlignment="1">
      <alignment horizontal="right" vertical="top" wrapText="1"/>
    </xf>
    <xf numFmtId="166" fontId="4" fillId="0" borderId="0" xfId="4" applyNumberFormat="1" applyFont="1" applyFill="1" applyBorder="1"/>
    <xf numFmtId="166" fontId="4" fillId="0" borderId="0" xfId="4" applyNumberFormat="1" applyFont="1" applyFill="1" applyBorder="1" applyAlignment="1">
      <alignment horizontal="right"/>
    </xf>
    <xf numFmtId="166" fontId="3" fillId="0" borderId="6" xfId="4" applyNumberFormat="1" applyFont="1" applyFill="1" applyBorder="1"/>
    <xf numFmtId="166" fontId="3" fillId="0" borderId="0" xfId="4" applyNumberFormat="1" applyFont="1" applyFill="1" applyBorder="1" applyAlignment="1">
      <alignment horizontal="left" wrapText="1" indent="1"/>
    </xf>
    <xf numFmtId="166" fontId="3" fillId="0" borderId="1" xfId="4" applyNumberFormat="1" applyFont="1" applyFill="1" applyBorder="1"/>
    <xf numFmtId="166" fontId="3" fillId="0" borderId="0" xfId="4" applyNumberFormat="1" applyFont="1" applyFill="1" applyBorder="1" applyAlignment="1">
      <alignment horizontal="left" vertical="center" wrapText="1" indent="1"/>
    </xf>
    <xf numFmtId="166" fontId="4" fillId="0" borderId="0" xfId="4" applyNumberFormat="1" applyFont="1" applyFill="1" applyBorder="1" applyAlignment="1">
      <alignment horizontal="left" vertical="center" wrapText="1" indent="2"/>
    </xf>
    <xf numFmtId="166" fontId="3" fillId="0" borderId="2" xfId="4" applyNumberFormat="1" applyFont="1" applyFill="1" applyBorder="1" applyAlignment="1">
      <alignment vertical="center"/>
    </xf>
    <xf numFmtId="166" fontId="14" fillId="0" borderId="0" xfId="9" applyNumberFormat="1" applyFont="1" applyBorder="1" applyAlignment="1">
      <alignment horizontal="left" vertical="center" wrapText="1" indent="1"/>
    </xf>
    <xf numFmtId="166" fontId="14" fillId="0" borderId="0" xfId="3" applyNumberFormat="1" applyFont="1" applyBorder="1" applyAlignment="1">
      <alignment horizontal="left" vertical="center" indent="2"/>
    </xf>
    <xf numFmtId="166" fontId="17" fillId="0" borderId="0" xfId="3" applyNumberFormat="1" applyFont="1" applyBorder="1" applyAlignment="1">
      <alignment horizontal="left" vertical="center" indent="2"/>
    </xf>
    <xf numFmtId="166" fontId="14" fillId="0" borderId="2" xfId="1" applyNumberFormat="1" applyFont="1" applyBorder="1" applyAlignment="1">
      <alignment vertical="center" wrapText="1"/>
    </xf>
    <xf numFmtId="166" fontId="14" fillId="0" borderId="5" xfId="1" applyNumberFormat="1" applyFont="1" applyBorder="1" applyAlignment="1"/>
    <xf numFmtId="166" fontId="14" fillId="3" borderId="5" xfId="1" applyNumberFormat="1" applyFont="1" applyFill="1" applyBorder="1" applyAlignment="1"/>
    <xf numFmtId="166" fontId="14" fillId="0" borderId="16" xfId="1" applyNumberFormat="1" applyFont="1" applyBorder="1" applyAlignment="1"/>
    <xf numFmtId="166" fontId="14" fillId="3" borderId="16" xfId="1" applyNumberFormat="1" applyFont="1" applyFill="1" applyBorder="1" applyAlignment="1"/>
    <xf numFmtId="166" fontId="14" fillId="0" borderId="2" xfId="1" applyNumberFormat="1" applyFont="1" applyBorder="1" applyAlignment="1"/>
    <xf numFmtId="166" fontId="14" fillId="3" borderId="2" xfId="1" applyNumberFormat="1" applyFont="1" applyFill="1" applyBorder="1" applyAlignment="1"/>
    <xf numFmtId="166" fontId="4" fillId="0" borderId="13" xfId="9" applyNumberFormat="1" applyFont="1" applyFill="1" applyBorder="1" applyAlignment="1">
      <alignment horizontal="right" vertical="center" wrapText="1"/>
    </xf>
    <xf numFmtId="166" fontId="4" fillId="3" borderId="13" xfId="9" applyNumberFormat="1" applyFont="1" applyFill="1" applyBorder="1" applyAlignment="1">
      <alignment horizontal="right" vertical="center" wrapText="1"/>
    </xf>
    <xf numFmtId="166" fontId="14" fillId="0" borderId="14" xfId="1" applyNumberFormat="1" applyFont="1" applyBorder="1" applyAlignment="1"/>
    <xf numFmtId="166" fontId="14" fillId="3" borderId="14" xfId="9" applyNumberFormat="1" applyFont="1" applyFill="1" applyBorder="1" applyAlignment="1"/>
    <xf numFmtId="166" fontId="14" fillId="3" borderId="14" xfId="1" applyNumberFormat="1" applyFont="1" applyFill="1" applyBorder="1" applyAlignment="1"/>
    <xf numFmtId="166" fontId="6" fillId="0" borderId="0" xfId="1" applyNumberFormat="1" applyFont="1" applyBorder="1" applyAlignment="1"/>
    <xf numFmtId="166" fontId="6" fillId="3" borderId="0" xfId="1" applyNumberFormat="1" applyFont="1" applyFill="1" applyBorder="1" applyAlignment="1"/>
    <xf numFmtId="166" fontId="14" fillId="4" borderId="3" xfId="1" applyNumberFormat="1" applyFont="1" applyFill="1" applyBorder="1" applyAlignment="1"/>
    <xf numFmtId="166" fontId="14" fillId="3" borderId="3" xfId="1" applyNumberFormat="1" applyFont="1" applyFill="1" applyBorder="1" applyAlignment="1"/>
    <xf numFmtId="166" fontId="14" fillId="0" borderId="3" xfId="1" applyNumberFormat="1" applyFont="1" applyBorder="1" applyAlignment="1"/>
    <xf numFmtId="166" fontId="14" fillId="0" borderId="7" xfId="1" applyNumberFormat="1" applyFont="1" applyBorder="1" applyAlignment="1"/>
    <xf numFmtId="166" fontId="14" fillId="3" borderId="7" xfId="1" applyNumberFormat="1" applyFont="1" applyFill="1" applyBorder="1" applyAlignment="1"/>
    <xf numFmtId="166" fontId="3" fillId="0" borderId="2" xfId="5" applyNumberFormat="1" applyFont="1" applyFill="1" applyBorder="1" applyAlignment="1">
      <alignment vertical="center"/>
    </xf>
    <xf numFmtId="166" fontId="3" fillId="0" borderId="0" xfId="5" applyNumberFormat="1" applyFont="1" applyFill="1" applyAlignment="1">
      <alignment vertical="center" wrapText="1"/>
    </xf>
    <xf numFmtId="166" fontId="3" fillId="0" borderId="2" xfId="4" applyNumberFormat="1" applyFont="1" applyFill="1" applyBorder="1" applyAlignment="1">
      <alignment vertical="center" wrapText="1"/>
    </xf>
    <xf numFmtId="166" fontId="3" fillId="0" borderId="0" xfId="4" applyNumberFormat="1" applyFont="1" applyFill="1" applyBorder="1" applyAlignment="1">
      <alignment horizontal="right"/>
    </xf>
    <xf numFmtId="0" fontId="33" fillId="0" borderId="0" xfId="4" applyFont="1"/>
    <xf numFmtId="0" fontId="3" fillId="2" borderId="0" xfId="4" applyFont="1" applyFill="1" applyAlignment="1">
      <alignment horizontal="centerContinuous" vertical="center"/>
    </xf>
    <xf numFmtId="0" fontId="33" fillId="2" borderId="0" xfId="4" applyFont="1" applyFill="1" applyAlignment="1">
      <alignment horizontal="centerContinuous" vertical="center"/>
    </xf>
    <xf numFmtId="0" fontId="33" fillId="0" borderId="0" xfId="4" applyFont="1" applyFill="1"/>
    <xf numFmtId="0" fontId="3" fillId="0" borderId="0" xfId="4" applyFont="1" applyFill="1" applyBorder="1" applyAlignment="1">
      <alignment horizontal="centerContinuous" vertical="center"/>
    </xf>
    <xf numFmtId="0" fontId="43" fillId="0" borderId="0" xfId="4" applyFont="1"/>
    <xf numFmtId="166" fontId="3" fillId="0" borderId="0" xfId="9" applyNumberFormat="1" applyFont="1" applyFill="1" applyBorder="1" applyAlignment="1">
      <alignment horizontal="left" vertical="center" wrapText="1"/>
    </xf>
    <xf numFmtId="166" fontId="3" fillId="0" borderId="15" xfId="9" applyNumberFormat="1" applyFont="1" applyFill="1" applyBorder="1" applyAlignment="1">
      <alignment horizontal="left" vertical="center" wrapText="1"/>
    </xf>
    <xf numFmtId="166" fontId="14" fillId="0" borderId="0" xfId="0" applyNumberFormat="1" applyFont="1" applyFill="1" applyBorder="1" applyAlignment="1">
      <alignment horizontal="left" vertical="top" wrapText="1"/>
    </xf>
    <xf numFmtId="166" fontId="6" fillId="0" borderId="0" xfId="9" applyNumberFormat="1" applyFont="1" applyFill="1" applyAlignment="1">
      <alignment horizontal="left" vertical="top" wrapText="1" indent="1"/>
    </xf>
    <xf numFmtId="166" fontId="14" fillId="0" borderId="20" xfId="0" applyNumberFormat="1" applyFont="1" applyFill="1" applyBorder="1" applyAlignment="1">
      <alignment horizontal="left" vertical="center" wrapText="1"/>
    </xf>
    <xf numFmtId="166" fontId="14" fillId="0" borderId="22" xfId="9" applyNumberFormat="1" applyFont="1" applyBorder="1" applyAlignment="1">
      <alignment horizontal="left" vertical="center" wrapText="1"/>
    </xf>
    <xf numFmtId="166" fontId="14" fillId="0" borderId="21" xfId="1" applyNumberFormat="1" applyFont="1" applyBorder="1" applyAlignment="1">
      <alignment vertical="center"/>
    </xf>
    <xf numFmtId="0" fontId="31" fillId="0" borderId="0" xfId="5" applyFont="1" applyFill="1" applyAlignment="1"/>
    <xf numFmtId="0" fontId="44" fillId="0" borderId="0" xfId="4" applyFont="1"/>
    <xf numFmtId="0" fontId="6" fillId="4" borderId="0" xfId="0" applyFont="1" applyFill="1"/>
    <xf numFmtId="0" fontId="4" fillId="0" borderId="0" xfId="5" quotePrefix="1" applyFont="1" applyFill="1" applyAlignment="1">
      <alignment horizontal="left"/>
    </xf>
    <xf numFmtId="166" fontId="8" fillId="3" borderId="23" xfId="4" applyNumberFormat="1" applyFont="1" applyFill="1" applyBorder="1" applyAlignment="1">
      <alignment horizontal="right" vertical="top"/>
    </xf>
    <xf numFmtId="166" fontId="3" fillId="3" borderId="0" xfId="4" applyNumberFormat="1" applyFont="1" applyFill="1" applyBorder="1" applyAlignment="1">
      <alignment horizontal="right" vertical="center"/>
    </xf>
    <xf numFmtId="167" fontId="4" fillId="3" borderId="0" xfId="4" applyNumberFormat="1" applyFont="1" applyFill="1" applyBorder="1" applyAlignment="1">
      <alignment horizontal="center" vertical="top"/>
    </xf>
    <xf numFmtId="166" fontId="16" fillId="4" borderId="0" xfId="0" applyNumberFormat="1" applyFont="1" applyFill="1" applyAlignment="1">
      <alignment horizontal="right"/>
    </xf>
    <xf numFmtId="166" fontId="16" fillId="4" borderId="16" xfId="0" applyNumberFormat="1" applyFont="1" applyFill="1" applyBorder="1" applyAlignment="1">
      <alignment horizontal="right"/>
    </xf>
    <xf numFmtId="166" fontId="17" fillId="4" borderId="16" xfId="0" applyNumberFormat="1" applyFont="1" applyFill="1" applyBorder="1" applyAlignment="1">
      <alignment horizontal="right"/>
    </xf>
    <xf numFmtId="166" fontId="14" fillId="4" borderId="16" xfId="0" applyNumberFormat="1" applyFont="1" applyFill="1" applyBorder="1" applyAlignment="1">
      <alignment horizontal="right"/>
    </xf>
    <xf numFmtId="166" fontId="17" fillId="4" borderId="15" xfId="0" applyNumberFormat="1" applyFont="1" applyFill="1" applyBorder="1" applyAlignment="1">
      <alignment horizontal="right"/>
    </xf>
    <xf numFmtId="166" fontId="14" fillId="4" borderId="15" xfId="0" applyNumberFormat="1" applyFont="1" applyFill="1" applyBorder="1" applyAlignment="1">
      <alignment horizontal="right"/>
    </xf>
    <xf numFmtId="166" fontId="4" fillId="0" borderId="21" xfId="9" applyNumberFormat="1" applyFont="1" applyFill="1" applyBorder="1" applyAlignment="1">
      <alignment horizontal="right" wrapText="1"/>
    </xf>
    <xf numFmtId="166" fontId="4" fillId="3" borderId="21" xfId="9" applyNumberFormat="1" applyFont="1" applyFill="1" applyBorder="1" applyAlignment="1">
      <alignment horizontal="right" wrapText="1"/>
    </xf>
    <xf numFmtId="166" fontId="14" fillId="0" borderId="11" xfId="1" applyNumberFormat="1" applyFont="1" applyBorder="1" applyAlignment="1"/>
    <xf numFmtId="166" fontId="14" fillId="3" borderId="11" xfId="1" applyNumberFormat="1" applyFont="1" applyFill="1" applyBorder="1" applyAlignment="1"/>
    <xf numFmtId="166" fontId="3" fillId="3" borderId="10" xfId="4" applyNumberFormat="1" applyFont="1" applyFill="1" applyBorder="1" applyAlignment="1">
      <alignment horizontal="right" vertical="top"/>
    </xf>
    <xf numFmtId="166" fontId="4" fillId="3" borderId="16" xfId="4" applyNumberFormat="1" applyFont="1" applyFill="1" applyBorder="1" applyAlignment="1">
      <alignment horizontal="right" vertical="top"/>
    </xf>
    <xf numFmtId="166" fontId="5" fillId="3" borderId="16" xfId="4" applyNumberFormat="1" applyFont="1" applyFill="1" applyBorder="1" applyAlignment="1">
      <alignment horizontal="right" vertical="top"/>
    </xf>
    <xf numFmtId="166" fontId="6" fillId="4" borderId="0" xfId="0" applyNumberFormat="1" applyFont="1" applyFill="1" applyAlignment="1">
      <alignment horizontal="right"/>
    </xf>
    <xf numFmtId="166" fontId="6" fillId="4" borderId="16" xfId="0" applyNumberFormat="1" applyFont="1" applyFill="1" applyBorder="1" applyAlignment="1">
      <alignment horizontal="right"/>
    </xf>
    <xf numFmtId="0" fontId="6" fillId="0" borderId="0" xfId="12" applyFont="1" applyAlignment="1">
      <alignment horizontal="center" vertical="top"/>
    </xf>
    <xf numFmtId="166" fontId="6" fillId="0" borderId="0" xfId="12" applyNumberFormat="1" applyFont="1" applyBorder="1" applyAlignment="1">
      <alignment horizontal="right" vertical="top"/>
    </xf>
    <xf numFmtId="166" fontId="14" fillId="3" borderId="21" xfId="1" applyNumberFormat="1" applyFont="1" applyFill="1" applyBorder="1" applyAlignment="1">
      <alignment vertical="center"/>
    </xf>
    <xf numFmtId="0" fontId="41" fillId="0" borderId="0" xfId="12" applyFont="1" applyFill="1" applyAlignment="1">
      <alignment vertical="center"/>
    </xf>
    <xf numFmtId="0" fontId="42" fillId="0" borderId="0" xfId="12" applyFont="1" applyFill="1" applyAlignment="1">
      <alignment vertical="center"/>
    </xf>
    <xf numFmtId="0" fontId="14" fillId="0" borderId="0" xfId="12" applyFont="1" applyFill="1" applyBorder="1" applyAlignment="1">
      <alignment horizontal="left" vertical="top" wrapText="1"/>
    </xf>
    <xf numFmtId="0" fontId="6" fillId="0" borderId="0" xfId="12" applyFont="1" applyFill="1" applyBorder="1" applyAlignment="1">
      <alignment horizontal="left" vertical="top"/>
    </xf>
    <xf numFmtId="166" fontId="8" fillId="0" borderId="0" xfId="4" applyNumberFormat="1" applyFont="1" applyFill="1" applyBorder="1" applyAlignment="1">
      <alignment horizontal="right" vertical="top"/>
    </xf>
    <xf numFmtId="166" fontId="14" fillId="0" borderId="0" xfId="12" applyNumberFormat="1" applyFont="1" applyFill="1" applyBorder="1" applyAlignment="1">
      <alignment horizontal="right" vertical="top"/>
    </xf>
    <xf numFmtId="0" fontId="6" fillId="0" borderId="0" xfId="12" applyFont="1" applyFill="1" applyBorder="1" applyAlignment="1">
      <alignment vertical="center"/>
    </xf>
    <xf numFmtId="166" fontId="6" fillId="0" borderId="0" xfId="9" applyNumberFormat="1" applyFont="1" applyBorder="1" applyAlignment="1">
      <alignment vertical="center"/>
    </xf>
    <xf numFmtId="166" fontId="14" fillId="0" borderId="0" xfId="1" applyNumberFormat="1" applyFont="1" applyFill="1" applyBorder="1" applyAlignment="1"/>
    <xf numFmtId="166" fontId="3" fillId="0" borderId="0" xfId="5" applyNumberFormat="1" applyFont="1" applyFill="1" applyBorder="1"/>
    <xf numFmtId="166" fontId="4" fillId="0" borderId="0" xfId="5" applyNumberFormat="1" applyFont="1" applyFill="1" applyBorder="1" applyAlignment="1">
      <alignment horizontal="left" vertical="center"/>
    </xf>
    <xf numFmtId="166" fontId="3" fillId="0" borderId="0" xfId="2" applyNumberFormat="1" applyFont="1" applyFill="1" applyBorder="1"/>
    <xf numFmtId="0" fontId="6" fillId="4" borderId="0" xfId="0" applyFont="1" applyFill="1" applyAlignment="1">
      <alignment horizontal="left" vertical="top" wrapText="1"/>
    </xf>
    <xf numFmtId="0" fontId="6" fillId="4" borderId="0" xfId="0" applyFont="1" applyFill="1" applyAlignment="1">
      <alignment horizontal="left"/>
    </xf>
    <xf numFmtId="0" fontId="6" fillId="4" borderId="0" xfId="0" applyFont="1" applyFill="1" applyAlignment="1">
      <alignment horizontal="left" wrapText="1"/>
    </xf>
    <xf numFmtId="0" fontId="6" fillId="4" borderId="0" xfId="0" applyFont="1" applyFill="1" applyAlignment="1">
      <alignment horizontal="left" vertical="top"/>
    </xf>
    <xf numFmtId="166" fontId="14" fillId="0" borderId="21" xfId="13" applyNumberFormat="1" applyFont="1" applyBorder="1" applyAlignment="1">
      <alignment horizontal="left" vertical="center" wrapText="1"/>
    </xf>
    <xf numFmtId="166" fontId="3" fillId="3" borderId="11" xfId="3" applyNumberFormat="1" applyFont="1" applyFill="1" applyBorder="1" applyAlignment="1">
      <alignment horizontal="left" vertical="center" wrapText="1"/>
    </xf>
    <xf numFmtId="166" fontId="6" fillId="0" borderId="1" xfId="0" applyNumberFormat="1" applyFont="1" applyFill="1" applyBorder="1" applyAlignment="1">
      <alignment horizontal="left" vertical="top" wrapText="1"/>
    </xf>
    <xf numFmtId="0" fontId="14" fillId="0" borderId="0" xfId="8" applyFont="1" applyBorder="1" applyAlignment="1">
      <alignment horizontal="left" vertical="center" wrapText="1"/>
    </xf>
    <xf numFmtId="166" fontId="6" fillId="0" borderId="0" xfId="9" applyNumberFormat="1" applyFont="1" applyBorder="1" applyAlignment="1">
      <alignment horizontal="left" vertical="center"/>
    </xf>
    <xf numFmtId="0" fontId="4" fillId="0" borderId="0" xfId="5" applyFont="1" applyFill="1" applyAlignment="1">
      <alignment horizontal="left" vertical="top" wrapText="1"/>
    </xf>
    <xf numFmtId="0" fontId="40" fillId="0" borderId="0" xfId="0" applyFont="1" applyAlignment="1">
      <alignment horizontal="left"/>
    </xf>
    <xf numFmtId="0" fontId="4" fillId="0" borderId="0" xfId="4" applyFont="1" applyFill="1" applyAlignment="1">
      <alignment horizontal="left" wrapText="1"/>
    </xf>
    <xf numFmtId="0" fontId="0" fillId="0" borderId="0" xfId="0" applyAlignment="1">
      <alignment horizontal="left" wrapText="1"/>
    </xf>
    <xf numFmtId="0" fontId="14" fillId="0" borderId="0" xfId="9" applyFont="1" applyAlignment="1">
      <alignment horizontal="left" vertical="top" wrapText="1"/>
    </xf>
    <xf numFmtId="166" fontId="6" fillId="0" borderId="0" xfId="9" applyNumberFormat="1" applyFont="1" applyBorder="1" applyAlignment="1">
      <alignment horizontal="left" vertical="top"/>
    </xf>
    <xf numFmtId="0" fontId="14" fillId="0" borderId="0" xfId="8" applyFont="1" applyFill="1" applyAlignment="1">
      <alignment horizontal="left" vertical="center" wrapText="1"/>
    </xf>
    <xf numFmtId="0" fontId="4" fillId="0" borderId="0" xfId="5" applyFont="1" applyFill="1" applyAlignment="1">
      <alignment wrapText="1"/>
    </xf>
    <xf numFmtId="0" fontId="40" fillId="0" borderId="0" xfId="0" applyFont="1" applyAlignment="1">
      <alignment horizontal="left" vertical="top"/>
    </xf>
    <xf numFmtId="0" fontId="4" fillId="0" borderId="0" xfId="4" applyFont="1" applyFill="1" applyAlignment="1">
      <alignment wrapText="1"/>
    </xf>
    <xf numFmtId="166" fontId="6" fillId="0" borderId="0" xfId="9" applyNumberFormat="1" applyFont="1" applyBorder="1" applyAlignment="1">
      <alignment horizontal="left" vertical="center" wrapText="1" indent="2"/>
    </xf>
  </cellXfs>
  <cellStyles count="15">
    <cellStyle name="Comma 2" xfId="1"/>
    <cellStyle name="Comma 3" xfId="2"/>
    <cellStyle name="Headings" xfId="3"/>
    <cellStyle name="Normal" xfId="0" builtinId="0"/>
    <cellStyle name="Normal 2" xfId="4"/>
    <cellStyle name="Normal 2 2" xfId="5"/>
    <cellStyle name="Normal 2 2 2" xfId="6"/>
    <cellStyle name="Normal 3" xfId="7"/>
    <cellStyle name="Normal 3 2" xfId="13"/>
    <cellStyle name="Normal 4" xfId="8"/>
    <cellStyle name="Normal 4 2" xfId="9"/>
    <cellStyle name="Normal 5" xfId="10"/>
    <cellStyle name="Normal 5 2" xfId="11"/>
    <cellStyle name="Normal 6" xfId="14"/>
    <cellStyle name="Normal_Table 1 3 AEs and Variations to Outcomes - Measures 09-10" xfId="1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6E6E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6600"/>
      <color rgb="FFE6E6E6"/>
      <color rgb="FFE6E617"/>
      <color rgb="FFFAFA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92D050"/>
  </sheetPr>
  <dimension ref="A1:L42"/>
  <sheetViews>
    <sheetView showGridLines="0" zoomScaleNormal="100" zoomScaleSheetLayoutView="115" workbookViewId="0">
      <selection activeCell="D10" sqref="D10"/>
    </sheetView>
  </sheetViews>
  <sheetFormatPr defaultColWidth="9.19921875" defaultRowHeight="11.25" customHeight="1" x14ac:dyDescent="0.2"/>
  <cols>
    <col min="1" max="1" width="37.69921875" style="264" customWidth="1"/>
    <col min="2" max="2" width="10.796875" style="264" customWidth="1"/>
    <col min="3" max="3" width="6.69921875" style="264" customWidth="1"/>
    <col min="4" max="4" width="7.69921875" style="264" customWidth="1"/>
    <col min="5" max="5" width="8.5" style="264" customWidth="1"/>
    <col min="6" max="16384" width="9.19921875" style="264"/>
  </cols>
  <sheetData>
    <row r="1" spans="1:12" ht="10.4" x14ac:dyDescent="0.2">
      <c r="A1" s="353" t="s">
        <v>218</v>
      </c>
      <c r="B1" s="344"/>
      <c r="C1" s="344"/>
      <c r="D1" s="344"/>
      <c r="E1" s="344"/>
    </row>
    <row r="2" spans="1:12" ht="10.4" x14ac:dyDescent="0.2">
      <c r="A2" s="353" t="s">
        <v>159</v>
      </c>
      <c r="B2" s="344"/>
      <c r="C2" s="344"/>
      <c r="D2" s="344"/>
      <c r="E2" s="344"/>
    </row>
    <row r="3" spans="1:12" ht="5.05" customHeight="1" x14ac:dyDescent="0.2"/>
    <row r="4" spans="1:12" ht="62.25" x14ac:dyDescent="0.2">
      <c r="A4" s="265"/>
      <c r="B4" s="347" t="s">
        <v>173</v>
      </c>
      <c r="C4" s="348" t="s">
        <v>174</v>
      </c>
      <c r="D4" s="345" t="s">
        <v>175</v>
      </c>
      <c r="E4" s="349" t="s">
        <v>176</v>
      </c>
      <c r="G4" s="448"/>
    </row>
    <row r="5" spans="1:12" ht="10.4" x14ac:dyDescent="0.2">
      <c r="A5" s="266" t="s">
        <v>6</v>
      </c>
      <c r="B5" s="350"/>
      <c r="C5" s="267"/>
      <c r="D5" s="267"/>
      <c r="E5" s="351"/>
    </row>
    <row r="6" spans="1:12" ht="11.25" customHeight="1" x14ac:dyDescent="0.2">
      <c r="A6" s="268" t="s">
        <v>208</v>
      </c>
      <c r="B6" s="267"/>
      <c r="C6" s="267"/>
      <c r="D6" s="267"/>
      <c r="E6" s="346"/>
      <c r="L6" s="269"/>
    </row>
    <row r="7" spans="1:12" ht="10.4" x14ac:dyDescent="0.2">
      <c r="A7" s="336" t="s">
        <v>220</v>
      </c>
      <c r="B7" s="455">
        <v>2950</v>
      </c>
      <c r="C7" s="468">
        <v>3326</v>
      </c>
      <c r="D7" s="455">
        <v>0</v>
      </c>
      <c r="E7" s="346">
        <f>C7+D7</f>
        <v>3326</v>
      </c>
      <c r="L7" s="269"/>
    </row>
    <row r="8" spans="1:12" ht="10.4" x14ac:dyDescent="0.2">
      <c r="A8" s="337" t="s">
        <v>1</v>
      </c>
      <c r="B8" s="455">
        <v>11076</v>
      </c>
      <c r="C8" s="468">
        <v>10932</v>
      </c>
      <c r="D8" s="455">
        <v>0</v>
      </c>
      <c r="E8" s="346">
        <f>C8+D8</f>
        <v>10932</v>
      </c>
      <c r="G8" s="270"/>
    </row>
    <row r="9" spans="1:12" ht="10.4" x14ac:dyDescent="0.2">
      <c r="A9" s="337" t="s">
        <v>221</v>
      </c>
      <c r="B9" s="455">
        <v>537</v>
      </c>
      <c r="C9" s="468">
        <v>0</v>
      </c>
      <c r="D9" s="455">
        <v>0</v>
      </c>
      <c r="E9" s="346">
        <v>0</v>
      </c>
    </row>
    <row r="10" spans="1:12" ht="10.4" x14ac:dyDescent="0.2">
      <c r="A10" s="337" t="s">
        <v>223</v>
      </c>
      <c r="B10" s="455">
        <v>395</v>
      </c>
      <c r="C10" s="468">
        <v>391</v>
      </c>
      <c r="D10" s="455">
        <v>0</v>
      </c>
      <c r="E10" s="346">
        <f>C10+D10</f>
        <v>391</v>
      </c>
    </row>
    <row r="11" spans="1:12" ht="11.25" customHeight="1" x14ac:dyDescent="0.2">
      <c r="A11" s="271" t="s">
        <v>138</v>
      </c>
      <c r="B11" s="456">
        <f>SUM(B5:B10)</f>
        <v>14958</v>
      </c>
      <c r="C11" s="469">
        <f>SUM(C6:C10)</f>
        <v>14649</v>
      </c>
      <c r="D11" s="456">
        <f>SUM(D6:D10)</f>
        <v>0</v>
      </c>
      <c r="E11" s="467">
        <f>SUM(E6:E10)</f>
        <v>14649</v>
      </c>
    </row>
    <row r="12" spans="1:12" ht="11.95" customHeight="1" x14ac:dyDescent="0.2">
      <c r="A12" s="273" t="s">
        <v>139</v>
      </c>
      <c r="B12" s="457">
        <f>B11</f>
        <v>14958</v>
      </c>
      <c r="C12" s="458">
        <f t="shared" ref="C12:E12" si="0">C11</f>
        <v>14649</v>
      </c>
      <c r="D12" s="458">
        <f t="shared" si="0"/>
        <v>0</v>
      </c>
      <c r="E12" s="352">
        <f t="shared" si="0"/>
        <v>14649</v>
      </c>
    </row>
    <row r="13" spans="1:12" ht="11.25" customHeight="1" x14ac:dyDescent="0.2">
      <c r="A13" s="274" t="s">
        <v>5</v>
      </c>
      <c r="B13" s="455"/>
      <c r="C13" s="468"/>
      <c r="D13" s="455"/>
      <c r="E13" s="346"/>
      <c r="G13" s="269"/>
    </row>
    <row r="14" spans="1:12" ht="13.55" customHeight="1" x14ac:dyDescent="0.2">
      <c r="A14" s="268" t="s">
        <v>208</v>
      </c>
      <c r="B14" s="455"/>
      <c r="C14" s="468"/>
      <c r="D14" s="455"/>
      <c r="E14" s="346"/>
      <c r="G14" s="266"/>
    </row>
    <row r="15" spans="1:12" ht="10.4" x14ac:dyDescent="0.2">
      <c r="A15" s="337" t="s">
        <v>80</v>
      </c>
      <c r="B15" s="455">
        <v>1431</v>
      </c>
      <c r="C15" s="468">
        <v>1509</v>
      </c>
      <c r="D15" s="455">
        <v>0</v>
      </c>
      <c r="E15" s="346">
        <f>C15+D15</f>
        <v>1509</v>
      </c>
    </row>
    <row r="16" spans="1:12" ht="10.4" x14ac:dyDescent="0.2">
      <c r="A16" s="337" t="s">
        <v>225</v>
      </c>
      <c r="B16" s="455">
        <v>2936</v>
      </c>
      <c r="C16" s="468">
        <v>3214</v>
      </c>
      <c r="D16" s="455">
        <v>100</v>
      </c>
      <c r="E16" s="346">
        <f>C16+D16</f>
        <v>3314</v>
      </c>
    </row>
    <row r="17" spans="1:7" ht="10.4" x14ac:dyDescent="0.2">
      <c r="A17" s="271" t="s">
        <v>140</v>
      </c>
      <c r="B17" s="456">
        <f>SUM(B14:B16)</f>
        <v>4367</v>
      </c>
      <c r="C17" s="469">
        <f>SUM(C14:C16)</f>
        <v>4723</v>
      </c>
      <c r="D17" s="469">
        <f>SUM(D14:D16)</f>
        <v>100</v>
      </c>
      <c r="E17" s="466">
        <f>SUM(E14:E16)</f>
        <v>4823</v>
      </c>
    </row>
    <row r="18" spans="1:7" ht="10.4" x14ac:dyDescent="0.2">
      <c r="A18" s="271" t="s">
        <v>226</v>
      </c>
      <c r="B18" s="456">
        <v>425</v>
      </c>
      <c r="C18" s="469">
        <v>425</v>
      </c>
      <c r="D18" s="458">
        <v>0</v>
      </c>
      <c r="E18" s="346">
        <f>C18+D18</f>
        <v>425</v>
      </c>
    </row>
    <row r="19" spans="1:7" ht="11.95" customHeight="1" x14ac:dyDescent="0.2">
      <c r="A19" s="273" t="s">
        <v>141</v>
      </c>
      <c r="B19" s="457">
        <f>B17+B18</f>
        <v>4792</v>
      </c>
      <c r="C19" s="458">
        <f t="shared" ref="C19:E19" si="1">C17+C18</f>
        <v>5148</v>
      </c>
      <c r="D19" s="458">
        <f t="shared" si="1"/>
        <v>100</v>
      </c>
      <c r="E19" s="352">
        <f t="shared" si="1"/>
        <v>5248</v>
      </c>
    </row>
    <row r="20" spans="1:7" ht="10.4" x14ac:dyDescent="0.2">
      <c r="A20" s="276" t="s">
        <v>219</v>
      </c>
      <c r="B20" s="459">
        <f>B12+B19</f>
        <v>19750</v>
      </c>
      <c r="C20" s="460">
        <f>C12+C19</f>
        <v>19797</v>
      </c>
      <c r="D20" s="460">
        <f>D12+D19</f>
        <v>100</v>
      </c>
      <c r="E20" s="352">
        <f>E12+E19</f>
        <v>19897</v>
      </c>
    </row>
    <row r="21" spans="1:7" ht="3.35" customHeight="1" x14ac:dyDescent="0.2">
      <c r="B21" s="277"/>
      <c r="C21" s="277"/>
      <c r="D21" s="277"/>
      <c r="E21" s="277"/>
    </row>
    <row r="22" spans="1:7" ht="10.4" x14ac:dyDescent="0.2">
      <c r="A22" s="265"/>
      <c r="D22" s="278" t="s">
        <v>161</v>
      </c>
      <c r="E22" s="279" t="s">
        <v>160</v>
      </c>
    </row>
    <row r="23" spans="1:7" ht="10.4" x14ac:dyDescent="0.2">
      <c r="A23" s="280" t="s">
        <v>142</v>
      </c>
      <c r="B23" s="281"/>
      <c r="C23" s="281"/>
      <c r="D23" s="281">
        <v>76</v>
      </c>
      <c r="E23" s="282">
        <v>76</v>
      </c>
      <c r="G23" s="275"/>
    </row>
    <row r="24" spans="1:7" ht="10.4" x14ac:dyDescent="0.2">
      <c r="A24" s="486" t="s">
        <v>143</v>
      </c>
      <c r="B24" s="486"/>
      <c r="C24" s="486"/>
      <c r="D24" s="486"/>
      <c r="E24" s="486"/>
    </row>
    <row r="25" spans="1:7" ht="12.85" customHeight="1" x14ac:dyDescent="0.2">
      <c r="A25" s="487" t="s">
        <v>144</v>
      </c>
      <c r="B25" s="487"/>
      <c r="C25" s="487"/>
      <c r="D25" s="487"/>
      <c r="E25" s="487"/>
    </row>
    <row r="26" spans="1:7" ht="11.25" customHeight="1" x14ac:dyDescent="0.2">
      <c r="A26" s="485" t="s">
        <v>162</v>
      </c>
      <c r="B26" s="485"/>
      <c r="C26" s="485"/>
      <c r="D26" s="485"/>
      <c r="E26" s="485"/>
    </row>
    <row r="27" spans="1:7" ht="11.25" customHeight="1" x14ac:dyDescent="0.2">
      <c r="A27" s="488" t="s">
        <v>222</v>
      </c>
      <c r="B27" s="488"/>
      <c r="C27" s="488"/>
      <c r="D27" s="488"/>
      <c r="E27" s="488"/>
    </row>
    <row r="28" spans="1:7" ht="33.700000000000003" customHeight="1" x14ac:dyDescent="0.2">
      <c r="A28" s="485" t="s">
        <v>232</v>
      </c>
      <c r="B28" s="485"/>
      <c r="C28" s="485"/>
      <c r="D28" s="485"/>
      <c r="E28" s="485"/>
    </row>
    <row r="29" spans="1:7" ht="33.700000000000003" customHeight="1" x14ac:dyDescent="0.2">
      <c r="A29" s="485" t="s">
        <v>224</v>
      </c>
      <c r="B29" s="485"/>
      <c r="C29" s="485"/>
      <c r="D29" s="485"/>
      <c r="E29" s="485"/>
    </row>
    <row r="30" spans="1:7" s="450" customFormat="1" ht="24.05" customHeight="1" x14ac:dyDescent="0.2">
      <c r="A30" s="485" t="s">
        <v>227</v>
      </c>
      <c r="B30" s="485"/>
      <c r="C30" s="485"/>
      <c r="D30" s="485"/>
      <c r="E30" s="485"/>
    </row>
    <row r="32" spans="1:7" ht="10.4" x14ac:dyDescent="0.2"/>
    <row r="33" ht="10.4" x14ac:dyDescent="0.2"/>
    <row r="34" ht="10.4" x14ac:dyDescent="0.2"/>
    <row r="35" ht="10.4" x14ac:dyDescent="0.2"/>
    <row r="36" ht="10.4" x14ac:dyDescent="0.2"/>
    <row r="37" ht="10.4" x14ac:dyDescent="0.2"/>
    <row r="38" ht="10.4" x14ac:dyDescent="0.2"/>
    <row r="39" ht="10.4" x14ac:dyDescent="0.2"/>
    <row r="40" ht="10.4" x14ac:dyDescent="0.2"/>
    <row r="41" ht="10.4" x14ac:dyDescent="0.2"/>
    <row r="42" ht="10.4" x14ac:dyDescent="0.2"/>
  </sheetData>
  <mergeCells count="7">
    <mergeCell ref="A30:E30"/>
    <mergeCell ref="A29:E29"/>
    <mergeCell ref="A24:E24"/>
    <mergeCell ref="A25:E25"/>
    <mergeCell ref="A26:E26"/>
    <mergeCell ref="A27:E27"/>
    <mergeCell ref="A28:E28"/>
  </mergeCells>
  <pageMargins left="1.4566929133858268" right="1.2598425196850394" top="0.78740157480314965" bottom="0.70866141732283472" header="0.51181102362204722" footer="0.51181102362204722"/>
  <pageSetup paperSize="9" scale="80" orientation="portrait" cellComments="asDisplayed"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0"/>
  <sheetViews>
    <sheetView showGridLines="0" zoomScaleNormal="100" zoomScaleSheetLayoutView="100" workbookViewId="0">
      <selection activeCell="H31" sqref="H31"/>
    </sheetView>
  </sheetViews>
  <sheetFormatPr defaultColWidth="8" defaultRowHeight="11.25" customHeight="1" x14ac:dyDescent="0.3"/>
  <cols>
    <col min="1" max="1" width="34.69921875" style="95" customWidth="1"/>
    <col min="2" max="6" width="6.69921875" style="95" customWidth="1"/>
    <col min="7" max="16384" width="8" style="95"/>
  </cols>
  <sheetData>
    <row r="1" spans="1:8" ht="29.25" customHeight="1" x14ac:dyDescent="0.3">
      <c r="A1" s="498" t="s">
        <v>255</v>
      </c>
      <c r="B1" s="498"/>
      <c r="C1" s="498"/>
      <c r="D1" s="498"/>
      <c r="E1" s="498"/>
      <c r="F1" s="498"/>
    </row>
    <row r="2" spans="1:8" ht="11.25" customHeight="1" x14ac:dyDescent="0.3">
      <c r="A2" s="99"/>
    </row>
    <row r="3" spans="1:8" ht="45.1" customHeight="1" x14ac:dyDescent="0.2">
      <c r="A3" s="223"/>
      <c r="B3" s="341" t="s">
        <v>177</v>
      </c>
      <c r="C3" s="342" t="s">
        <v>182</v>
      </c>
      <c r="D3" s="341" t="s">
        <v>183</v>
      </c>
      <c r="E3" s="341" t="s">
        <v>184</v>
      </c>
      <c r="F3" s="341" t="s">
        <v>185</v>
      </c>
      <c r="H3" s="165"/>
    </row>
    <row r="4" spans="1:8" ht="22.5" customHeight="1" x14ac:dyDescent="0.3">
      <c r="A4" s="231" t="s">
        <v>112</v>
      </c>
      <c r="B4" s="126"/>
      <c r="C4" s="127"/>
      <c r="D4" s="126"/>
      <c r="E4" s="126"/>
      <c r="F4" s="126"/>
    </row>
    <row r="5" spans="1:8" ht="11.25" customHeight="1" x14ac:dyDescent="0.3">
      <c r="A5" s="129" t="s">
        <v>23</v>
      </c>
      <c r="B5" s="126">
        <v>876</v>
      </c>
      <c r="C5" s="127">
        <v>1509</v>
      </c>
      <c r="D5" s="126">
        <v>1555</v>
      </c>
      <c r="E5" s="126">
        <v>1562</v>
      </c>
      <c r="F5" s="126">
        <v>1590</v>
      </c>
    </row>
    <row r="6" spans="1:8" ht="11.25" customHeight="1" x14ac:dyDescent="0.3">
      <c r="A6" s="128" t="s">
        <v>64</v>
      </c>
      <c r="B6" s="126">
        <v>425</v>
      </c>
      <c r="C6" s="127">
        <v>425</v>
      </c>
      <c r="D6" s="126">
        <v>425</v>
      </c>
      <c r="E6" s="126">
        <v>425</v>
      </c>
      <c r="F6" s="126">
        <v>425</v>
      </c>
    </row>
    <row r="7" spans="1:8" ht="11.25" customHeight="1" x14ac:dyDescent="0.3">
      <c r="A7" s="128" t="s">
        <v>12</v>
      </c>
      <c r="B7" s="126">
        <f>1608-11</f>
        <v>1597</v>
      </c>
      <c r="C7" s="127">
        <v>1717</v>
      </c>
      <c r="D7" s="126">
        <v>1218</v>
      </c>
      <c r="E7" s="126">
        <v>1499</v>
      </c>
      <c r="F7" s="126">
        <v>1513</v>
      </c>
    </row>
    <row r="8" spans="1:8" ht="22.5" customHeight="1" x14ac:dyDescent="0.2">
      <c r="A8" s="220" t="s">
        <v>113</v>
      </c>
      <c r="B8" s="415">
        <f>SUM(B5:B7)</f>
        <v>2898</v>
      </c>
      <c r="C8" s="416">
        <f>SUM(C5:C7)</f>
        <v>3651</v>
      </c>
      <c r="D8" s="415">
        <f>SUM(D5:D7)</f>
        <v>3198</v>
      </c>
      <c r="E8" s="415">
        <f>SUM(E5:E7)</f>
        <v>3486</v>
      </c>
      <c r="F8" s="415">
        <f>SUM(F5:F7)</f>
        <v>3528</v>
      </c>
    </row>
    <row r="9" spans="1:8" ht="11.25" customHeight="1" x14ac:dyDescent="0.3">
      <c r="A9" s="133" t="s">
        <v>90</v>
      </c>
      <c r="B9" s="126"/>
      <c r="C9" s="127"/>
      <c r="D9" s="126"/>
      <c r="E9" s="126"/>
      <c r="F9" s="126"/>
    </row>
    <row r="10" spans="1:8" ht="11.25" customHeight="1" x14ac:dyDescent="0.3">
      <c r="A10" s="125" t="s">
        <v>15</v>
      </c>
      <c r="B10" s="126"/>
      <c r="C10" s="127"/>
      <c r="D10" s="126"/>
      <c r="E10" s="126"/>
      <c r="F10" s="126"/>
    </row>
    <row r="11" spans="1:8" ht="11.25" customHeight="1" x14ac:dyDescent="0.3">
      <c r="A11" s="382" t="s">
        <v>82</v>
      </c>
      <c r="B11" s="126"/>
      <c r="C11" s="127"/>
      <c r="D11" s="126"/>
      <c r="E11" s="126"/>
      <c r="F11" s="126"/>
    </row>
    <row r="12" spans="1:8" ht="11.25" customHeight="1" x14ac:dyDescent="0.3">
      <c r="A12" s="410" t="s">
        <v>75</v>
      </c>
      <c r="B12" s="131"/>
      <c r="C12" s="132"/>
      <c r="D12" s="131"/>
      <c r="E12" s="131"/>
      <c r="F12" s="131"/>
    </row>
    <row r="13" spans="1:8" ht="11.25" customHeight="1" x14ac:dyDescent="0.3">
      <c r="A13" s="385" t="s">
        <v>16</v>
      </c>
      <c r="B13" s="126">
        <v>29</v>
      </c>
      <c r="C13" s="127">
        <v>27</v>
      </c>
      <c r="D13" s="126">
        <v>27</v>
      </c>
      <c r="E13" s="126">
        <v>27</v>
      </c>
      <c r="F13" s="126">
        <v>30</v>
      </c>
    </row>
    <row r="14" spans="1:8" ht="11.25" customHeight="1" x14ac:dyDescent="0.3">
      <c r="A14" s="411" t="s">
        <v>77</v>
      </c>
      <c r="B14" s="137">
        <f>SUM(B13:B13)</f>
        <v>29</v>
      </c>
      <c r="C14" s="138">
        <f>SUM(C13:C13)</f>
        <v>27</v>
      </c>
      <c r="D14" s="137">
        <f>SUM(D13:D13)</f>
        <v>27</v>
      </c>
      <c r="E14" s="137">
        <f>SUM(E13:E13)</f>
        <v>27</v>
      </c>
      <c r="F14" s="137">
        <f>SUM(F13:F13)</f>
        <v>30</v>
      </c>
    </row>
    <row r="15" spans="1:8" ht="22.5" customHeight="1" x14ac:dyDescent="0.2">
      <c r="A15" s="409" t="s">
        <v>114</v>
      </c>
      <c r="B15" s="415">
        <f>+B14</f>
        <v>29</v>
      </c>
      <c r="C15" s="416">
        <f t="shared" ref="C15:F15" si="0">+C14</f>
        <v>27</v>
      </c>
      <c r="D15" s="415">
        <f t="shared" si="0"/>
        <v>27</v>
      </c>
      <c r="E15" s="415">
        <f t="shared" si="0"/>
        <v>27</v>
      </c>
      <c r="F15" s="415">
        <f t="shared" si="0"/>
        <v>30</v>
      </c>
    </row>
    <row r="16" spans="1:8" ht="22.5" customHeight="1" x14ac:dyDescent="0.2">
      <c r="A16" s="220" t="s">
        <v>115</v>
      </c>
      <c r="B16" s="417">
        <f>B15</f>
        <v>29</v>
      </c>
      <c r="C16" s="418">
        <f t="shared" ref="C16:F16" si="1">C15</f>
        <v>27</v>
      </c>
      <c r="D16" s="417">
        <f t="shared" si="1"/>
        <v>27</v>
      </c>
      <c r="E16" s="417">
        <f t="shared" si="1"/>
        <v>27</v>
      </c>
      <c r="F16" s="417">
        <f t="shared" si="1"/>
        <v>30</v>
      </c>
    </row>
    <row r="17" spans="1:6" ht="11.25" customHeight="1" x14ac:dyDescent="0.3">
      <c r="A17" s="215" t="s">
        <v>116</v>
      </c>
      <c r="B17" s="139">
        <f>B8-B16</f>
        <v>2869</v>
      </c>
      <c r="C17" s="119">
        <f>C8-C16</f>
        <v>3624</v>
      </c>
      <c r="D17" s="139">
        <f>D8-D16</f>
        <v>3171</v>
      </c>
      <c r="E17" s="139">
        <f>E8-E16</f>
        <v>3459</v>
      </c>
      <c r="F17" s="139">
        <f>F8-F16</f>
        <v>3498</v>
      </c>
    </row>
    <row r="18" spans="1:6" ht="22.5" customHeight="1" x14ac:dyDescent="0.2">
      <c r="A18" s="412" t="s">
        <v>201</v>
      </c>
      <c r="B18" s="413">
        <f>-B17</f>
        <v>-2869</v>
      </c>
      <c r="C18" s="414">
        <f t="shared" ref="C18:F18" si="2">-C17</f>
        <v>-3624</v>
      </c>
      <c r="D18" s="413">
        <f t="shared" si="2"/>
        <v>-3171</v>
      </c>
      <c r="E18" s="413">
        <f t="shared" si="2"/>
        <v>-3459</v>
      </c>
      <c r="F18" s="413">
        <f t="shared" si="2"/>
        <v>-3498</v>
      </c>
    </row>
    <row r="19" spans="1:6" ht="11.25" customHeight="1" x14ac:dyDescent="0.3">
      <c r="A19" s="499" t="s">
        <v>148</v>
      </c>
      <c r="B19" s="499"/>
      <c r="C19" s="499"/>
      <c r="D19" s="499"/>
      <c r="E19" s="499"/>
      <c r="F19" s="499"/>
    </row>
    <row r="20" spans="1:6" ht="11.25" customHeight="1" x14ac:dyDescent="0.2">
      <c r="A20" s="49"/>
      <c r="B20" s="126"/>
      <c r="C20" s="143"/>
      <c r="D20" s="126"/>
      <c r="E20" s="126"/>
      <c r="F20" s="126"/>
    </row>
    <row r="21" spans="1:6" ht="11.25" customHeight="1" x14ac:dyDescent="0.2">
      <c r="A21" s="44"/>
      <c r="B21" s="126"/>
      <c r="C21" s="143"/>
      <c r="D21" s="126"/>
      <c r="E21" s="126"/>
      <c r="F21" s="126"/>
    </row>
    <row r="22" spans="1:6" ht="11.25" customHeight="1" x14ac:dyDescent="0.2">
      <c r="A22" s="45"/>
      <c r="B22" s="126"/>
      <c r="C22" s="143"/>
      <c r="D22" s="126"/>
      <c r="E22" s="126"/>
      <c r="F22" s="126"/>
    </row>
    <row r="23" spans="1:6" ht="11.25" customHeight="1" x14ac:dyDescent="0.2">
      <c r="A23" s="45"/>
      <c r="B23" s="126"/>
      <c r="C23" s="143"/>
      <c r="D23" s="126"/>
      <c r="E23" s="126"/>
      <c r="F23" s="126"/>
    </row>
    <row r="24" spans="1:6" ht="11.25" customHeight="1" x14ac:dyDescent="0.3">
      <c r="A24" s="43"/>
      <c r="B24" s="126"/>
      <c r="C24" s="143"/>
      <c r="D24" s="126"/>
      <c r="E24" s="126"/>
      <c r="F24" s="126"/>
    </row>
    <row r="25" spans="1:6" ht="11.25" customHeight="1" x14ac:dyDescent="0.3">
      <c r="A25" s="46"/>
      <c r="B25" s="126"/>
      <c r="C25" s="143"/>
      <c r="D25" s="126"/>
      <c r="E25" s="126"/>
      <c r="F25" s="126"/>
    </row>
    <row r="26" spans="1:6" ht="11.25" customHeight="1" x14ac:dyDescent="0.3">
      <c r="A26" s="47"/>
      <c r="B26" s="126"/>
      <c r="C26" s="143"/>
      <c r="D26" s="126"/>
      <c r="E26" s="126"/>
      <c r="F26" s="126"/>
    </row>
    <row r="27" spans="1:6" ht="11.25" customHeight="1" x14ac:dyDescent="0.3">
      <c r="A27" s="101"/>
      <c r="B27" s="100"/>
      <c r="C27" s="100"/>
      <c r="D27" s="100"/>
      <c r="E27" s="100"/>
      <c r="F27" s="100"/>
    </row>
    <row r="29" spans="1:6" ht="11.25" customHeight="1" x14ac:dyDescent="0.3">
      <c r="A29" s="97"/>
    </row>
    <row r="30" spans="1:6" ht="11.25" customHeight="1" x14ac:dyDescent="0.2">
      <c r="A30" s="73"/>
    </row>
  </sheetData>
  <mergeCells count="2">
    <mergeCell ref="A1:F1"/>
    <mergeCell ref="A19:F19"/>
  </mergeCells>
  <pageMargins left="1.4566929133858268" right="1.4566929133858268" top="0.98425196850393704" bottom="1.0629921259842521" header="0.51181102362204722" footer="0.51181102362204722"/>
  <pageSetup paperSize="9" scale="99" orientation="portrait" cellComments="asDisplayed"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dimension ref="A1:F23"/>
  <sheetViews>
    <sheetView showGridLines="0" zoomScaleNormal="100" zoomScaleSheetLayoutView="100" workbookViewId="0">
      <selection activeCell="B14" sqref="B14"/>
    </sheetView>
  </sheetViews>
  <sheetFormatPr defaultColWidth="8" defaultRowHeight="11.25" customHeight="1" x14ac:dyDescent="0.3"/>
  <cols>
    <col min="1" max="1" width="26.796875" style="11" customWidth="1"/>
    <col min="2" max="6" width="8.296875" style="11" customWidth="1"/>
    <col min="7" max="16384" width="8" style="11"/>
  </cols>
  <sheetData>
    <row r="1" spans="1:6" ht="27.8" customHeight="1" x14ac:dyDescent="0.3">
      <c r="A1" s="500" t="s">
        <v>252</v>
      </c>
      <c r="B1" s="500"/>
      <c r="C1" s="500"/>
      <c r="D1" s="500"/>
      <c r="E1" s="500"/>
      <c r="F1" s="500"/>
    </row>
    <row r="2" spans="1:6" ht="11.25" customHeight="1" x14ac:dyDescent="0.3">
      <c r="A2" s="15"/>
    </row>
    <row r="3" spans="1:6" ht="41.5" x14ac:dyDescent="0.2">
      <c r="A3" s="223"/>
      <c r="B3" s="341" t="s">
        <v>177</v>
      </c>
      <c r="C3" s="342" t="s">
        <v>182</v>
      </c>
      <c r="D3" s="341" t="s">
        <v>183</v>
      </c>
      <c r="E3" s="341" t="s">
        <v>184</v>
      </c>
      <c r="F3" s="341" t="s">
        <v>185</v>
      </c>
    </row>
    <row r="4" spans="1:6" ht="11.25" customHeight="1" x14ac:dyDescent="0.3">
      <c r="A4" s="239" t="s">
        <v>24</v>
      </c>
      <c r="B4" s="213"/>
      <c r="C4" s="214"/>
      <c r="D4" s="213"/>
      <c r="E4" s="213"/>
      <c r="F4" s="213"/>
    </row>
    <row r="5" spans="1:6" ht="11.25" customHeight="1" x14ac:dyDescent="0.3">
      <c r="A5" s="382" t="s">
        <v>25</v>
      </c>
      <c r="B5" s="213"/>
      <c r="C5" s="214"/>
      <c r="D5" s="213"/>
      <c r="E5" s="213"/>
      <c r="F5" s="213"/>
    </row>
    <row r="6" spans="1:6" ht="11.25" customHeight="1" x14ac:dyDescent="0.3">
      <c r="A6" s="383" t="s">
        <v>65</v>
      </c>
      <c r="B6" s="213">
        <v>1</v>
      </c>
      <c r="C6" s="214">
        <v>1</v>
      </c>
      <c r="D6" s="213">
        <v>1</v>
      </c>
      <c r="E6" s="213">
        <v>1</v>
      </c>
      <c r="F6" s="213">
        <v>1</v>
      </c>
    </row>
    <row r="7" spans="1:6" ht="11.25" customHeight="1" x14ac:dyDescent="0.3">
      <c r="A7" s="380" t="s">
        <v>69</v>
      </c>
      <c r="B7" s="213">
        <v>97</v>
      </c>
      <c r="C7" s="214">
        <v>97</v>
      </c>
      <c r="D7" s="213">
        <v>97</v>
      </c>
      <c r="E7" s="213">
        <v>97</v>
      </c>
      <c r="F7" s="213">
        <v>97</v>
      </c>
    </row>
    <row r="8" spans="1:6" ht="11.25" customHeight="1" x14ac:dyDescent="0.3">
      <c r="A8" s="386" t="s">
        <v>26</v>
      </c>
      <c r="B8" s="141">
        <f>SUM(B6:B7)</f>
        <v>98</v>
      </c>
      <c r="C8" s="142">
        <f>SUM(C6:C7)</f>
        <v>98</v>
      </c>
      <c r="D8" s="141">
        <f>SUM(D6:D7)</f>
        <v>98</v>
      </c>
      <c r="E8" s="141">
        <f>SUM(E6:E7)</f>
        <v>98</v>
      </c>
      <c r="F8" s="141">
        <f>SUM(F6:F7)</f>
        <v>98</v>
      </c>
    </row>
    <row r="9" spans="1:6" ht="11.25" customHeight="1" x14ac:dyDescent="0.3">
      <c r="A9" s="382" t="s">
        <v>27</v>
      </c>
      <c r="B9" s="213"/>
      <c r="C9" s="214"/>
      <c r="D9" s="213"/>
      <c r="E9" s="213"/>
      <c r="F9" s="213"/>
    </row>
    <row r="10" spans="1:6" ht="11.25" customHeight="1" x14ac:dyDescent="0.3">
      <c r="A10" s="136" t="s">
        <v>28</v>
      </c>
      <c r="B10" s="213">
        <v>133289</v>
      </c>
      <c r="C10" s="214">
        <v>134331</v>
      </c>
      <c r="D10" s="213">
        <v>135485</v>
      </c>
      <c r="E10" s="213">
        <v>136450</v>
      </c>
      <c r="F10" s="213">
        <v>137431</v>
      </c>
    </row>
    <row r="11" spans="1:6" ht="11.25" customHeight="1" x14ac:dyDescent="0.3">
      <c r="A11" s="136" t="s">
        <v>79</v>
      </c>
      <c r="B11" s="213">
        <v>1606</v>
      </c>
      <c r="C11" s="214">
        <v>2161</v>
      </c>
      <c r="D11" s="213">
        <v>2486</v>
      </c>
      <c r="E11" s="213">
        <v>2656</v>
      </c>
      <c r="F11" s="213">
        <v>2819</v>
      </c>
    </row>
    <row r="12" spans="1:6" ht="11.25" customHeight="1" x14ac:dyDescent="0.3">
      <c r="A12" s="136" t="s">
        <v>29</v>
      </c>
      <c r="B12" s="213">
        <v>1614</v>
      </c>
      <c r="C12" s="214">
        <v>1614</v>
      </c>
      <c r="D12" s="213">
        <v>1614</v>
      </c>
      <c r="E12" s="213">
        <v>1614</v>
      </c>
      <c r="F12" s="213">
        <v>1614</v>
      </c>
    </row>
    <row r="13" spans="1:6" ht="11.25" customHeight="1" x14ac:dyDescent="0.3">
      <c r="A13" s="382" t="s">
        <v>31</v>
      </c>
      <c r="B13" s="141">
        <f>SUM(B10:B12)</f>
        <v>136509</v>
      </c>
      <c r="C13" s="142">
        <f>SUM(C10:C12)</f>
        <v>138106</v>
      </c>
      <c r="D13" s="141">
        <f>SUM(D10:D12)</f>
        <v>139585</v>
      </c>
      <c r="E13" s="141">
        <f>SUM(E10:E12)</f>
        <v>140720</v>
      </c>
      <c r="F13" s="141">
        <f>SUM(F10:F12)</f>
        <v>141864</v>
      </c>
    </row>
    <row r="14" spans="1:6" ht="22.5" customHeight="1" x14ac:dyDescent="0.2">
      <c r="A14" s="220" t="s">
        <v>117</v>
      </c>
      <c r="B14" s="415">
        <f>B8+B13</f>
        <v>136607</v>
      </c>
      <c r="C14" s="416">
        <f t="shared" ref="C14:F14" si="0">C8+C13</f>
        <v>138204</v>
      </c>
      <c r="D14" s="415">
        <f t="shared" si="0"/>
        <v>139683</v>
      </c>
      <c r="E14" s="415">
        <f t="shared" si="0"/>
        <v>140818</v>
      </c>
      <c r="F14" s="415">
        <f t="shared" si="0"/>
        <v>141962</v>
      </c>
    </row>
    <row r="15" spans="1:6" ht="11.25" customHeight="1" x14ac:dyDescent="0.3">
      <c r="A15" s="125" t="s">
        <v>33</v>
      </c>
      <c r="B15" s="213"/>
      <c r="C15" s="214"/>
      <c r="D15" s="213"/>
      <c r="E15" s="213"/>
      <c r="F15" s="213"/>
    </row>
    <row r="16" spans="1:6" ht="11.25" customHeight="1" x14ac:dyDescent="0.3">
      <c r="A16" s="382" t="s">
        <v>37</v>
      </c>
      <c r="B16" s="213"/>
      <c r="C16" s="214"/>
      <c r="D16" s="213"/>
      <c r="E16" s="213"/>
      <c r="F16" s="213"/>
    </row>
    <row r="17" spans="1:6" ht="11.25" customHeight="1" x14ac:dyDescent="0.3">
      <c r="A17" s="136" t="s">
        <v>23</v>
      </c>
      <c r="B17" s="213">
        <v>102</v>
      </c>
      <c r="C17" s="214">
        <v>102</v>
      </c>
      <c r="D17" s="213">
        <v>102</v>
      </c>
      <c r="E17" s="213">
        <v>102</v>
      </c>
      <c r="F17" s="213">
        <v>102</v>
      </c>
    </row>
    <row r="18" spans="1:6" ht="11.25" customHeight="1" x14ac:dyDescent="0.3">
      <c r="A18" s="382" t="s">
        <v>38</v>
      </c>
      <c r="B18" s="141">
        <f>SUM(B17:B17)</f>
        <v>102</v>
      </c>
      <c r="C18" s="142">
        <f>SUM(C17:C17)</f>
        <v>102</v>
      </c>
      <c r="D18" s="141">
        <f>SUM(D17:D17)</f>
        <v>102</v>
      </c>
      <c r="E18" s="141">
        <f>SUM(E17:E17)</f>
        <v>102</v>
      </c>
      <c r="F18" s="141">
        <f>SUM(F17:F17)</f>
        <v>102</v>
      </c>
    </row>
    <row r="19" spans="1:6" ht="22.5" customHeight="1" x14ac:dyDescent="0.2">
      <c r="A19" s="220" t="s">
        <v>118</v>
      </c>
      <c r="B19" s="421">
        <f>B18</f>
        <v>102</v>
      </c>
      <c r="C19" s="422">
        <f t="shared" ref="C19:F19" si="1">C18</f>
        <v>102</v>
      </c>
      <c r="D19" s="421">
        <f t="shared" si="1"/>
        <v>102</v>
      </c>
      <c r="E19" s="421">
        <f t="shared" si="1"/>
        <v>102</v>
      </c>
      <c r="F19" s="421">
        <f t="shared" si="1"/>
        <v>102</v>
      </c>
    </row>
    <row r="20" spans="1:6" ht="11.25" customHeight="1" x14ac:dyDescent="0.3">
      <c r="A20" s="171" t="s">
        <v>89</v>
      </c>
      <c r="B20" s="157">
        <f>B14-B19</f>
        <v>136505</v>
      </c>
      <c r="C20" s="173">
        <f>C14-C19</f>
        <v>138102</v>
      </c>
      <c r="D20" s="157">
        <f>D14-D19</f>
        <v>139581</v>
      </c>
      <c r="E20" s="157">
        <f>E14-E19</f>
        <v>140716</v>
      </c>
      <c r="F20" s="157">
        <f>F14-F19</f>
        <v>141860</v>
      </c>
    </row>
    <row r="21" spans="1:6" ht="11.25" customHeight="1" x14ac:dyDescent="0.2">
      <c r="A21" s="495" t="s">
        <v>148</v>
      </c>
      <c r="B21" s="495"/>
      <c r="C21" s="495"/>
      <c r="D21" s="495"/>
      <c r="E21" s="495"/>
      <c r="F21" s="495"/>
    </row>
    <row r="22" spans="1:6" ht="11.25" customHeight="1" x14ac:dyDescent="0.3">
      <c r="A22" s="97"/>
    </row>
    <row r="23" spans="1:6" ht="11.25" customHeight="1" x14ac:dyDescent="0.2">
      <c r="A23" s="73"/>
    </row>
  </sheetData>
  <mergeCells count="2">
    <mergeCell ref="A1:F1"/>
    <mergeCell ref="A21:F21"/>
  </mergeCells>
  <phoneticPr fontId="24" type="noConversion"/>
  <pageMargins left="1.4566929133858268" right="1.4566929133858268" top="0.98425196850393704" bottom="1.0629921259842521" header="0.51181102362204722" footer="0.51181102362204722"/>
  <pageSetup paperSize="9" scale="97" orientation="portrait" cellComments="asDisplayed"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K42"/>
  <sheetViews>
    <sheetView showGridLines="0" topLeftCell="A25" zoomScaleNormal="100" zoomScaleSheetLayoutView="115" workbookViewId="0">
      <selection activeCell="B38" sqref="B38"/>
    </sheetView>
  </sheetViews>
  <sheetFormatPr defaultColWidth="8" defaultRowHeight="11.25" customHeight="1" x14ac:dyDescent="0.3"/>
  <cols>
    <col min="1" max="1" width="27" style="11" customWidth="1"/>
    <col min="2" max="6" width="8.296875" style="11" customWidth="1"/>
    <col min="7" max="16384" width="8" style="11"/>
  </cols>
  <sheetData>
    <row r="1" spans="1:6" ht="22.5" customHeight="1" x14ac:dyDescent="0.3">
      <c r="A1" s="500" t="s">
        <v>256</v>
      </c>
      <c r="B1" s="500"/>
      <c r="C1" s="500"/>
      <c r="D1" s="500"/>
      <c r="E1" s="500"/>
      <c r="F1" s="500"/>
    </row>
    <row r="2" spans="1:6" ht="11.25" customHeight="1" x14ac:dyDescent="0.3">
      <c r="A2" s="15"/>
    </row>
    <row r="3" spans="1:6" ht="41.5" x14ac:dyDescent="0.2">
      <c r="A3" s="223"/>
      <c r="B3" s="341" t="s">
        <v>177</v>
      </c>
      <c r="C3" s="342" t="s">
        <v>182</v>
      </c>
      <c r="D3" s="341" t="s">
        <v>183</v>
      </c>
      <c r="E3" s="341" t="s">
        <v>184</v>
      </c>
      <c r="F3" s="341" t="s">
        <v>185</v>
      </c>
    </row>
    <row r="4" spans="1:6" ht="11.25" customHeight="1" x14ac:dyDescent="0.3">
      <c r="A4" s="125" t="s">
        <v>45</v>
      </c>
      <c r="B4" s="213"/>
      <c r="C4" s="214"/>
      <c r="D4" s="213"/>
      <c r="E4" s="213"/>
      <c r="F4" s="213"/>
    </row>
    <row r="5" spans="1:6" ht="11.25" customHeight="1" x14ac:dyDescent="0.3">
      <c r="A5" s="125" t="s">
        <v>46</v>
      </c>
      <c r="B5" s="213"/>
      <c r="C5" s="214"/>
      <c r="D5" s="213"/>
      <c r="E5" s="213"/>
      <c r="F5" s="213"/>
    </row>
    <row r="6" spans="1:6" ht="20.75" x14ac:dyDescent="0.3">
      <c r="A6" s="240" t="s">
        <v>16</v>
      </c>
      <c r="B6" s="213">
        <v>16</v>
      </c>
      <c r="C6" s="214">
        <v>27</v>
      </c>
      <c r="D6" s="213">
        <v>27</v>
      </c>
      <c r="E6" s="213">
        <v>27</v>
      </c>
      <c r="F6" s="213">
        <v>30</v>
      </c>
    </row>
    <row r="7" spans="1:6" ht="11.25" customHeight="1" x14ac:dyDescent="0.3">
      <c r="A7" s="130" t="s">
        <v>47</v>
      </c>
      <c r="B7" s="141">
        <f>SUM(B6:B6)</f>
        <v>16</v>
      </c>
      <c r="C7" s="142">
        <f>SUM(C6:C6)</f>
        <v>27</v>
      </c>
      <c r="D7" s="141">
        <f>SUM(D6:D6)</f>
        <v>27</v>
      </c>
      <c r="E7" s="141">
        <f>SUM(E6:E6)</f>
        <v>27</v>
      </c>
      <c r="F7" s="141">
        <f>SUM(F6:F6)</f>
        <v>30</v>
      </c>
    </row>
    <row r="8" spans="1:6" ht="11.25" customHeight="1" x14ac:dyDescent="0.3">
      <c r="A8" s="125" t="s">
        <v>48</v>
      </c>
      <c r="B8" s="213"/>
      <c r="C8" s="214"/>
      <c r="D8" s="213"/>
      <c r="E8" s="213"/>
      <c r="F8" s="213"/>
    </row>
    <row r="9" spans="1:6" ht="11.25" customHeight="1" x14ac:dyDescent="0.3">
      <c r="A9" s="140" t="s">
        <v>64</v>
      </c>
      <c r="B9" s="213">
        <v>425</v>
      </c>
      <c r="C9" s="214">
        <v>425</v>
      </c>
      <c r="D9" s="213">
        <v>425</v>
      </c>
      <c r="E9" s="213">
        <v>425</v>
      </c>
      <c r="F9" s="213">
        <v>425</v>
      </c>
    </row>
    <row r="10" spans="1:6" ht="11.25" customHeight="1" x14ac:dyDescent="0.3">
      <c r="A10" s="140" t="s">
        <v>23</v>
      </c>
      <c r="B10" s="213">
        <v>1355</v>
      </c>
      <c r="C10" s="214">
        <v>1516</v>
      </c>
      <c r="D10" s="213">
        <v>1555</v>
      </c>
      <c r="E10" s="213">
        <v>1562</v>
      </c>
      <c r="F10" s="213">
        <v>1590</v>
      </c>
    </row>
    <row r="11" spans="1:6" ht="11.25" customHeight="1" x14ac:dyDescent="0.3">
      <c r="A11" s="125" t="s">
        <v>49</v>
      </c>
      <c r="B11" s="141">
        <f>SUM(B9:B10)</f>
        <v>1780</v>
      </c>
      <c r="C11" s="142">
        <f>SUM(C9:C10)</f>
        <v>1941</v>
      </c>
      <c r="D11" s="141">
        <f>SUM(D9:D10)</f>
        <v>1980</v>
      </c>
      <c r="E11" s="141">
        <f>SUM(E9:E10)</f>
        <v>1987</v>
      </c>
      <c r="F11" s="141">
        <f>SUM(F9:F10)</f>
        <v>2015</v>
      </c>
    </row>
    <row r="12" spans="1:6" ht="20.75" x14ac:dyDescent="0.2">
      <c r="A12" s="231" t="s">
        <v>202</v>
      </c>
      <c r="B12" s="241">
        <f>B7-B11</f>
        <v>-1764</v>
      </c>
      <c r="C12" s="242">
        <f>C7-C11</f>
        <v>-1914</v>
      </c>
      <c r="D12" s="241">
        <f>D7-D11</f>
        <v>-1953</v>
      </c>
      <c r="E12" s="241">
        <f>E7-E11</f>
        <v>-1960</v>
      </c>
      <c r="F12" s="241">
        <f>F7-F11</f>
        <v>-1985</v>
      </c>
    </row>
    <row r="13" spans="1:6" ht="11.25" customHeight="1" x14ac:dyDescent="0.3">
      <c r="A13" s="125" t="s">
        <v>50</v>
      </c>
      <c r="B13" s="213"/>
      <c r="C13" s="214"/>
      <c r="D13" s="213"/>
      <c r="E13" s="213"/>
      <c r="F13" s="213"/>
    </row>
    <row r="14" spans="1:6" ht="11.25" customHeight="1" x14ac:dyDescent="0.3">
      <c r="A14" s="130" t="s">
        <v>48</v>
      </c>
      <c r="B14" s="213"/>
      <c r="C14" s="214"/>
      <c r="D14" s="213"/>
      <c r="E14" s="213"/>
      <c r="F14" s="213"/>
    </row>
    <row r="15" spans="1:6" ht="22.5" customHeight="1" x14ac:dyDescent="0.3">
      <c r="A15" s="230" t="s">
        <v>103</v>
      </c>
      <c r="B15" s="213">
        <v>2846</v>
      </c>
      <c r="C15" s="214">
        <v>3314</v>
      </c>
      <c r="D15" s="213">
        <v>2697</v>
      </c>
      <c r="E15" s="213">
        <v>2634</v>
      </c>
      <c r="F15" s="213">
        <v>2657</v>
      </c>
    </row>
    <row r="16" spans="1:6" ht="11.25" customHeight="1" x14ac:dyDescent="0.3">
      <c r="A16" s="130" t="s">
        <v>49</v>
      </c>
      <c r="B16" s="216">
        <f>SUM(B15:B15)</f>
        <v>2846</v>
      </c>
      <c r="C16" s="217">
        <f>SUM(C15:C15)</f>
        <v>3314</v>
      </c>
      <c r="D16" s="216">
        <f>SUM(D15:D15)</f>
        <v>2697</v>
      </c>
      <c r="E16" s="216">
        <f>SUM(E15:E15)</f>
        <v>2634</v>
      </c>
      <c r="F16" s="216">
        <f>SUM(F15:F15)</f>
        <v>2657</v>
      </c>
    </row>
    <row r="17" spans="1:8" ht="22.5" customHeight="1" x14ac:dyDescent="0.2">
      <c r="A17" s="220" t="s">
        <v>203</v>
      </c>
      <c r="B17" s="417">
        <f>-B16</f>
        <v>-2846</v>
      </c>
      <c r="C17" s="418">
        <f t="shared" ref="C17:F17" si="0">-C16</f>
        <v>-3314</v>
      </c>
      <c r="D17" s="417">
        <f t="shared" si="0"/>
        <v>-2697</v>
      </c>
      <c r="E17" s="417">
        <f t="shared" si="0"/>
        <v>-2634</v>
      </c>
      <c r="F17" s="417">
        <f t="shared" si="0"/>
        <v>-2657</v>
      </c>
    </row>
    <row r="18" spans="1:8" ht="11.25" customHeight="1" x14ac:dyDescent="0.3">
      <c r="A18" s="125" t="s">
        <v>51</v>
      </c>
      <c r="B18" s="213"/>
      <c r="C18" s="214"/>
      <c r="D18" s="213"/>
      <c r="E18" s="213"/>
      <c r="F18" s="213"/>
    </row>
    <row r="19" spans="1:8" ht="11.25" customHeight="1" x14ac:dyDescent="0.3">
      <c r="A19" s="133" t="s">
        <v>46</v>
      </c>
      <c r="B19" s="213"/>
      <c r="C19" s="214"/>
      <c r="D19" s="213"/>
      <c r="E19" s="213"/>
      <c r="F19" s="213"/>
    </row>
    <row r="20" spans="1:8" ht="11.25" customHeight="1" x14ac:dyDescent="0.3">
      <c r="A20" s="218" t="s">
        <v>9</v>
      </c>
      <c r="B20" s="213">
        <v>2846</v>
      </c>
      <c r="C20" s="214">
        <v>3314</v>
      </c>
      <c r="D20" s="213">
        <v>2697</v>
      </c>
      <c r="E20" s="213">
        <v>2634</v>
      </c>
      <c r="F20" s="213">
        <v>2657</v>
      </c>
    </row>
    <row r="21" spans="1:8" ht="11.25" customHeight="1" x14ac:dyDescent="0.3">
      <c r="A21" s="130" t="s">
        <v>47</v>
      </c>
      <c r="B21" s="141">
        <f>SUM(B20)</f>
        <v>2846</v>
      </c>
      <c r="C21" s="142">
        <f t="shared" ref="C21:F21" si="1">SUM(C20)</f>
        <v>3314</v>
      </c>
      <c r="D21" s="141">
        <f t="shared" si="1"/>
        <v>2697</v>
      </c>
      <c r="E21" s="141">
        <f t="shared" si="1"/>
        <v>2634</v>
      </c>
      <c r="F21" s="141">
        <f t="shared" si="1"/>
        <v>2657</v>
      </c>
    </row>
    <row r="22" spans="1:8" ht="22.5" customHeight="1" x14ac:dyDescent="0.2">
      <c r="A22" s="231" t="s">
        <v>120</v>
      </c>
      <c r="B22" s="417">
        <f>B21</f>
        <v>2846</v>
      </c>
      <c r="C22" s="418">
        <f>C21</f>
        <v>3314</v>
      </c>
      <c r="D22" s="417">
        <f>D21</f>
        <v>2697</v>
      </c>
      <c r="E22" s="417">
        <f>E21</f>
        <v>2634</v>
      </c>
      <c r="F22" s="417">
        <f>F21</f>
        <v>2657</v>
      </c>
    </row>
    <row r="23" spans="1:8" ht="22.5" customHeight="1" x14ac:dyDescent="0.2">
      <c r="A23" s="231" t="s">
        <v>104</v>
      </c>
      <c r="B23" s="415">
        <f>B12+B17+B22</f>
        <v>-1764</v>
      </c>
      <c r="C23" s="416">
        <f>C12+C17+C22</f>
        <v>-1914</v>
      </c>
      <c r="D23" s="415">
        <f>D12+D17+D22</f>
        <v>-1953</v>
      </c>
      <c r="E23" s="415">
        <f>E12+E17+E22</f>
        <v>-1960</v>
      </c>
      <c r="F23" s="415">
        <f>F12+F17+F22</f>
        <v>-1985</v>
      </c>
    </row>
    <row r="24" spans="1:8" ht="22.2" customHeight="1" x14ac:dyDescent="0.2">
      <c r="A24" s="228" t="s">
        <v>121</v>
      </c>
      <c r="B24" s="424">
        <v>1</v>
      </c>
      <c r="C24" s="425">
        <v>1</v>
      </c>
      <c r="D24" s="424">
        <v>1</v>
      </c>
      <c r="E24" s="424">
        <v>1</v>
      </c>
      <c r="F24" s="424">
        <v>1</v>
      </c>
    </row>
    <row r="25" spans="1:8" ht="11.25" customHeight="1" x14ac:dyDescent="0.3">
      <c r="A25" s="136" t="s">
        <v>66</v>
      </c>
      <c r="B25" s="213"/>
      <c r="C25" s="214"/>
      <c r="D25" s="213"/>
      <c r="E25" s="213"/>
      <c r="F25" s="213"/>
    </row>
    <row r="26" spans="1:8" ht="11.25" customHeight="1" x14ac:dyDescent="0.3">
      <c r="A26" s="244" t="s">
        <v>76</v>
      </c>
      <c r="B26" s="213">
        <v>2161</v>
      </c>
      <c r="C26" s="214">
        <v>1934</v>
      </c>
      <c r="D26" s="213">
        <v>1980</v>
      </c>
      <c r="E26" s="213">
        <v>1987</v>
      </c>
      <c r="F26" s="213">
        <v>2015</v>
      </c>
    </row>
    <row r="27" spans="1:8" ht="22.5" customHeight="1" x14ac:dyDescent="0.2">
      <c r="A27" s="381" t="s">
        <v>122</v>
      </c>
      <c r="B27" s="426">
        <f>SUM(B26:B26)</f>
        <v>2161</v>
      </c>
      <c r="C27" s="427">
        <f>SUM(C26:C26)</f>
        <v>1934</v>
      </c>
      <c r="D27" s="428">
        <f>SUM(D26:D26)</f>
        <v>1980</v>
      </c>
      <c r="E27" s="428">
        <f>SUM(E26:E26)</f>
        <v>1987</v>
      </c>
      <c r="F27" s="428">
        <f>SUM(F26:F26)</f>
        <v>2015</v>
      </c>
    </row>
    <row r="28" spans="1:8" ht="11.25" customHeight="1" x14ac:dyDescent="0.3">
      <c r="A28" s="136" t="s">
        <v>67</v>
      </c>
      <c r="B28" s="131"/>
      <c r="C28" s="132"/>
      <c r="D28" s="131"/>
      <c r="E28" s="131"/>
      <c r="F28" s="131"/>
      <c r="H28" s="199"/>
    </row>
    <row r="29" spans="1:8" ht="11.25" customHeight="1" x14ac:dyDescent="0.3">
      <c r="A29" s="244" t="s">
        <v>76</v>
      </c>
      <c r="B29" s="213">
        <v>397</v>
      </c>
      <c r="C29" s="214">
        <v>20</v>
      </c>
      <c r="D29" s="213">
        <v>27</v>
      </c>
      <c r="E29" s="213">
        <v>27</v>
      </c>
      <c r="F29" s="213">
        <v>30</v>
      </c>
    </row>
    <row r="30" spans="1:8" ht="22.5" customHeight="1" x14ac:dyDescent="0.2">
      <c r="A30" s="381" t="s">
        <v>123</v>
      </c>
      <c r="B30" s="426">
        <f>SUM(B29:B29)</f>
        <v>397</v>
      </c>
      <c r="C30" s="427">
        <f>SUM(C29:C29)</f>
        <v>20</v>
      </c>
      <c r="D30" s="428">
        <f>SUM(D29:D29)</f>
        <v>27</v>
      </c>
      <c r="E30" s="428">
        <f>SUM(E29:E29)</f>
        <v>27</v>
      </c>
      <c r="F30" s="428">
        <f>SUM(F29:F29)</f>
        <v>30</v>
      </c>
    </row>
    <row r="31" spans="1:8" ht="22.5" customHeight="1" x14ac:dyDescent="0.2">
      <c r="A31" s="243" t="s">
        <v>124</v>
      </c>
      <c r="B31" s="429">
        <f>B23+B24+B27-B30</f>
        <v>1</v>
      </c>
      <c r="C31" s="430">
        <f>C23+C24+C27-C30</f>
        <v>1</v>
      </c>
      <c r="D31" s="429">
        <f>D23+D24+D27-D30</f>
        <v>1</v>
      </c>
      <c r="E31" s="429">
        <f>E23+E24+E27-E30</f>
        <v>1</v>
      </c>
      <c r="F31" s="429">
        <f>F23+F24+F27-F30</f>
        <v>1</v>
      </c>
    </row>
    <row r="32" spans="1:8" ht="11.25" customHeight="1" x14ac:dyDescent="0.2">
      <c r="A32" s="495" t="s">
        <v>148</v>
      </c>
      <c r="B32" s="495"/>
      <c r="C32" s="495"/>
      <c r="D32" s="495"/>
      <c r="E32" s="495"/>
      <c r="F32" s="495"/>
    </row>
    <row r="33" spans="1:11" ht="11.25" customHeight="1" x14ac:dyDescent="0.3">
      <c r="A33" s="16"/>
    </row>
    <row r="35" spans="1:11" ht="11.25" customHeight="1" x14ac:dyDescent="0.3">
      <c r="A35" s="97"/>
    </row>
    <row r="36" spans="1:11" ht="11.25" customHeight="1" x14ac:dyDescent="0.2">
      <c r="A36" s="194"/>
      <c r="B36" s="93"/>
      <c r="C36" s="93"/>
      <c r="D36" s="93"/>
      <c r="E36" s="93"/>
      <c r="F36" s="93"/>
      <c r="G36" s="93"/>
      <c r="H36" s="93"/>
      <c r="I36" s="93"/>
      <c r="J36" s="93"/>
      <c r="K36" s="93"/>
    </row>
    <row r="37" spans="1:11" ht="11.25" customHeight="1" x14ac:dyDescent="0.2">
      <c r="A37" s="195"/>
      <c r="B37" s="93"/>
      <c r="C37" s="93"/>
      <c r="D37" s="93"/>
      <c r="E37" s="93"/>
      <c r="F37" s="93"/>
      <c r="G37" s="93"/>
      <c r="H37" s="93"/>
      <c r="I37" s="93"/>
      <c r="J37" s="93"/>
      <c r="K37" s="93"/>
    </row>
    <row r="38" spans="1:11" ht="11.25" customHeight="1" x14ac:dyDescent="0.2">
      <c r="A38" s="195"/>
      <c r="B38" s="93"/>
      <c r="C38" s="93"/>
      <c r="D38" s="93"/>
      <c r="E38" s="93"/>
      <c r="F38" s="93"/>
      <c r="G38" s="93"/>
      <c r="H38" s="93"/>
      <c r="I38" s="93"/>
      <c r="J38" s="93"/>
      <c r="K38" s="93"/>
    </row>
    <row r="39" spans="1:11" ht="11.25" customHeight="1" x14ac:dyDescent="0.3">
      <c r="A39" s="196"/>
      <c r="B39" s="93"/>
      <c r="C39" s="93"/>
      <c r="D39" s="93"/>
      <c r="E39" s="93"/>
      <c r="F39" s="93"/>
      <c r="G39" s="93"/>
      <c r="H39" s="93"/>
      <c r="I39" s="93"/>
      <c r="J39" s="93"/>
      <c r="K39" s="93"/>
    </row>
    <row r="40" spans="1:11" ht="11.25" customHeight="1" x14ac:dyDescent="0.3">
      <c r="A40" s="197"/>
      <c r="B40" s="93"/>
      <c r="C40" s="93"/>
      <c r="D40" s="93"/>
      <c r="E40" s="93"/>
      <c r="F40" s="93"/>
      <c r="G40" s="93"/>
      <c r="H40" s="93"/>
      <c r="I40" s="93"/>
      <c r="J40" s="93"/>
      <c r="K40" s="93"/>
    </row>
    <row r="41" spans="1:11" ht="11.25" customHeight="1" x14ac:dyDescent="0.3">
      <c r="A41" s="198"/>
      <c r="B41" s="93"/>
      <c r="C41" s="93"/>
      <c r="D41" s="93"/>
      <c r="E41" s="93"/>
      <c r="F41" s="93"/>
      <c r="G41" s="93"/>
      <c r="H41" s="93"/>
      <c r="I41" s="93"/>
      <c r="J41" s="93"/>
      <c r="K41" s="93"/>
    </row>
    <row r="42" spans="1:11" ht="11.25" customHeight="1" x14ac:dyDescent="0.2">
      <c r="A42" s="73"/>
      <c r="B42" s="93"/>
      <c r="C42" s="93"/>
      <c r="D42" s="93"/>
      <c r="E42" s="93"/>
      <c r="F42" s="93"/>
      <c r="G42" s="93"/>
      <c r="H42" s="93"/>
      <c r="I42" s="93"/>
      <c r="J42" s="93"/>
      <c r="K42" s="93"/>
    </row>
  </sheetData>
  <mergeCells count="2">
    <mergeCell ref="A1:F1"/>
    <mergeCell ref="A32:F32"/>
  </mergeCells>
  <phoneticPr fontId="24" type="noConversion"/>
  <pageMargins left="1.4566929133858268" right="1.4566929133858268" top="0.98425196850393704" bottom="1.0629921259842521" header="0.51181102362204722" footer="0.51181102362204722"/>
  <pageSetup paperSize="9" scale="97" orientation="portrait" cellComments="asDisplayed"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5"/>
  <sheetViews>
    <sheetView showGridLines="0" zoomScaleNormal="100" zoomScaleSheetLayoutView="100" workbookViewId="0">
      <selection activeCell="A9" sqref="A9"/>
    </sheetView>
  </sheetViews>
  <sheetFormatPr defaultColWidth="9.19921875" defaultRowHeight="11.25" customHeight="1" x14ac:dyDescent="0.3"/>
  <cols>
    <col min="1" max="1" width="34" style="59" customWidth="1"/>
    <col min="2" max="6" width="6.796875" style="59" customWidth="1"/>
    <col min="7" max="7" width="4.5" style="59" customWidth="1"/>
    <col min="8" max="8" width="9.19921875" style="59"/>
    <col min="9" max="9" width="9.19921875" style="69"/>
    <col min="10" max="13" width="9.19921875" style="59"/>
    <col min="14" max="14" width="2" style="59" customWidth="1"/>
    <col min="15" max="16384" width="9.19921875" style="59"/>
  </cols>
  <sheetData>
    <row r="1" spans="1:15" ht="11.25" customHeight="1" x14ac:dyDescent="0.3">
      <c r="A1" s="56" t="s">
        <v>257</v>
      </c>
      <c r="B1" s="57"/>
      <c r="C1" s="57"/>
      <c r="D1" s="57"/>
      <c r="E1" s="57"/>
      <c r="F1" s="57"/>
      <c r="G1" s="57"/>
      <c r="I1" s="60"/>
      <c r="J1" s="61"/>
    </row>
    <row r="2" spans="1:15" ht="11.25" customHeight="1" x14ac:dyDescent="0.3">
      <c r="A2" s="56"/>
      <c r="B2" s="57"/>
      <c r="C2" s="57"/>
      <c r="D2" s="57"/>
      <c r="E2" s="57"/>
      <c r="F2" s="57"/>
      <c r="G2" s="57"/>
      <c r="I2" s="60"/>
      <c r="J2" s="61"/>
    </row>
    <row r="3" spans="1:15" ht="45.4" customHeight="1" x14ac:dyDescent="0.3">
      <c r="A3" s="236"/>
      <c r="B3" s="419" t="s">
        <v>177</v>
      </c>
      <c r="C3" s="420" t="s">
        <v>182</v>
      </c>
      <c r="D3" s="419" t="s">
        <v>183</v>
      </c>
      <c r="E3" s="419" t="s">
        <v>184</v>
      </c>
      <c r="F3" s="419" t="s">
        <v>185</v>
      </c>
      <c r="G3" s="63"/>
      <c r="I3" s="448"/>
      <c r="J3" s="61"/>
    </row>
    <row r="4" spans="1:15" ht="11.25" customHeight="1" x14ac:dyDescent="0.3">
      <c r="A4" s="392" t="s">
        <v>91</v>
      </c>
      <c r="B4" s="104"/>
      <c r="C4" s="166"/>
      <c r="D4" s="104"/>
      <c r="E4" s="104"/>
      <c r="F4" s="104"/>
      <c r="G4" s="65"/>
      <c r="I4" s="64"/>
      <c r="J4" s="61"/>
    </row>
    <row r="5" spans="1:15" ht="11.25" customHeight="1" x14ac:dyDescent="0.3">
      <c r="A5" s="189" t="s">
        <v>207</v>
      </c>
      <c r="B5" s="104">
        <v>2936</v>
      </c>
      <c r="C5" s="166">
        <v>3314</v>
      </c>
      <c r="D5" s="104">
        <v>2697</v>
      </c>
      <c r="E5" s="104">
        <v>2634</v>
      </c>
      <c r="F5" s="104">
        <v>2657</v>
      </c>
      <c r="G5" s="65"/>
      <c r="I5" s="64"/>
      <c r="J5" s="61"/>
    </row>
    <row r="6" spans="1:15" ht="11.25" customHeight="1" x14ac:dyDescent="0.3">
      <c r="A6" s="392" t="s">
        <v>70</v>
      </c>
      <c r="B6" s="167">
        <f>SUM(B5:B5)</f>
        <v>2936</v>
      </c>
      <c r="C6" s="168">
        <f>SUM(C5:C5)</f>
        <v>3314</v>
      </c>
      <c r="D6" s="167">
        <f>SUM(D5:D5)</f>
        <v>2697</v>
      </c>
      <c r="E6" s="167">
        <f>SUM(E5:E5)</f>
        <v>2634</v>
      </c>
      <c r="F6" s="167">
        <f>SUM(F5:F5)</f>
        <v>2657</v>
      </c>
      <c r="G6" s="105"/>
      <c r="H6" s="106"/>
      <c r="I6" s="315"/>
      <c r="J6" s="109"/>
      <c r="K6" s="109"/>
      <c r="L6" s="109"/>
      <c r="M6" s="109"/>
      <c r="N6" s="109"/>
    </row>
    <row r="7" spans="1:15" ht="11.25" customHeight="1" x14ac:dyDescent="0.3">
      <c r="A7" s="174" t="s">
        <v>92</v>
      </c>
      <c r="B7" s="107"/>
      <c r="C7" s="245"/>
      <c r="D7" s="107"/>
      <c r="E7" s="107"/>
      <c r="F7" s="107"/>
      <c r="G7" s="65"/>
      <c r="I7" s="111"/>
      <c r="J7" s="109"/>
      <c r="K7" s="109"/>
      <c r="L7" s="109"/>
      <c r="M7" s="109"/>
      <c r="N7" s="109"/>
    </row>
    <row r="8" spans="1:15" ht="11.25" customHeight="1" x14ac:dyDescent="0.3">
      <c r="A8" s="169" t="s">
        <v>55</v>
      </c>
      <c r="B8" s="107">
        <v>2936</v>
      </c>
      <c r="C8" s="245">
        <v>3314</v>
      </c>
      <c r="D8" s="107">
        <v>2697</v>
      </c>
      <c r="E8" s="107">
        <v>2634</v>
      </c>
      <c r="F8" s="107">
        <v>2657</v>
      </c>
      <c r="G8" s="65"/>
      <c r="I8" s="111"/>
      <c r="J8" s="109"/>
      <c r="K8" s="109"/>
      <c r="L8" s="109"/>
      <c r="M8" s="109"/>
      <c r="N8" s="109"/>
    </row>
    <row r="9" spans="1:15" ht="11.25" customHeight="1" x14ac:dyDescent="0.3">
      <c r="A9" s="174" t="s">
        <v>68</v>
      </c>
      <c r="B9" s="175">
        <f>SUM(B8:B8)</f>
        <v>2936</v>
      </c>
      <c r="C9" s="246">
        <f>SUM(C8:C8)</f>
        <v>3314</v>
      </c>
      <c r="D9" s="175">
        <f>SUM(D8:D8)</f>
        <v>2697</v>
      </c>
      <c r="E9" s="175">
        <f>SUM(E8:E8)</f>
        <v>2634</v>
      </c>
      <c r="F9" s="175">
        <f>SUM(F8:F8)</f>
        <v>2657</v>
      </c>
      <c r="G9" s="105"/>
      <c r="H9" s="106"/>
      <c r="I9" s="329"/>
      <c r="J9" s="330"/>
      <c r="K9" s="330"/>
      <c r="L9" s="330"/>
      <c r="M9" s="330"/>
      <c r="N9" s="330"/>
    </row>
    <row r="10" spans="1:15" ht="11.25" customHeight="1" x14ac:dyDescent="0.3">
      <c r="A10" s="392" t="s">
        <v>108</v>
      </c>
      <c r="B10" s="104"/>
      <c r="C10" s="166"/>
      <c r="D10" s="104"/>
      <c r="E10" s="104"/>
      <c r="F10" s="104"/>
      <c r="G10" s="65"/>
      <c r="I10" s="111"/>
      <c r="J10" s="109"/>
      <c r="K10" s="109"/>
      <c r="L10" s="109"/>
      <c r="M10" s="109"/>
      <c r="N10" s="109"/>
    </row>
    <row r="11" spans="1:15" ht="11.25" customHeight="1" x14ac:dyDescent="0.3">
      <c r="A11" s="189" t="s">
        <v>242</v>
      </c>
      <c r="B11" s="104">
        <v>2936</v>
      </c>
      <c r="C11" s="166">
        <v>3314</v>
      </c>
      <c r="D11" s="104">
        <v>2697</v>
      </c>
      <c r="E11" s="104">
        <v>2634</v>
      </c>
      <c r="F11" s="104">
        <v>2657</v>
      </c>
      <c r="G11" s="65"/>
      <c r="I11" s="315"/>
      <c r="J11" s="109"/>
      <c r="K11" s="109"/>
      <c r="L11" s="109"/>
      <c r="M11" s="109"/>
      <c r="N11" s="109"/>
    </row>
    <row r="12" spans="1:15" ht="11.25" customHeight="1" x14ac:dyDescent="0.35">
      <c r="A12" s="392" t="s">
        <v>87</v>
      </c>
      <c r="B12" s="167">
        <f>SUM(B11:B11)</f>
        <v>2936</v>
      </c>
      <c r="C12" s="168">
        <f>SUM(C11:C11)</f>
        <v>3314</v>
      </c>
      <c r="D12" s="167">
        <f>SUM(D11:D11)</f>
        <v>2697</v>
      </c>
      <c r="E12" s="167">
        <f>SUM(E11:E11)</f>
        <v>2634</v>
      </c>
      <c r="F12" s="167">
        <f>SUM(F11:F11)</f>
        <v>2657</v>
      </c>
      <c r="G12" s="65"/>
      <c r="H12" s="108" t="s">
        <v>56</v>
      </c>
      <c r="I12" s="324"/>
      <c r="J12" s="109"/>
      <c r="K12" s="109"/>
      <c r="L12" s="109"/>
      <c r="M12" s="109"/>
      <c r="N12" s="109"/>
      <c r="O12" s="250"/>
    </row>
    <row r="13" spans="1:15" ht="33.700000000000003" customHeight="1" x14ac:dyDescent="0.3">
      <c r="A13" s="432" t="s">
        <v>107</v>
      </c>
      <c r="B13" s="110"/>
      <c r="C13" s="166"/>
      <c r="D13" s="110"/>
      <c r="E13" s="110"/>
      <c r="F13" s="110"/>
      <c r="I13" s="111"/>
      <c r="J13" s="109"/>
      <c r="K13" s="109"/>
      <c r="L13" s="109"/>
      <c r="M13" s="109"/>
      <c r="N13" s="109"/>
    </row>
    <row r="14" spans="1:15" ht="11.25" customHeight="1" x14ac:dyDescent="0.3">
      <c r="A14" s="397" t="s">
        <v>88</v>
      </c>
      <c r="B14" s="109">
        <f>B12</f>
        <v>2936</v>
      </c>
      <c r="C14" s="247">
        <f>C12</f>
        <v>3314</v>
      </c>
      <c r="D14" s="109">
        <f>D12</f>
        <v>2697</v>
      </c>
      <c r="E14" s="109">
        <f>E12</f>
        <v>2634</v>
      </c>
      <c r="F14" s="109">
        <f>F12</f>
        <v>2657</v>
      </c>
      <c r="G14" s="70"/>
      <c r="I14" s="323"/>
      <c r="J14" s="109"/>
      <c r="K14" s="109"/>
      <c r="L14" s="109"/>
      <c r="M14" s="109"/>
      <c r="N14" s="109"/>
    </row>
    <row r="15" spans="1:15" ht="11.25" customHeight="1" x14ac:dyDescent="0.35">
      <c r="A15" s="431" t="s">
        <v>125</v>
      </c>
      <c r="B15" s="248">
        <f>SUM(B14:B14)</f>
        <v>2936</v>
      </c>
      <c r="C15" s="249">
        <f>SUM(C14:C14)</f>
        <v>3314</v>
      </c>
      <c r="D15" s="248">
        <f>SUM(D14:D14)</f>
        <v>2697</v>
      </c>
      <c r="E15" s="248">
        <f>SUM(E14:E14)</f>
        <v>2634</v>
      </c>
      <c r="F15" s="248">
        <f>SUM(F14:F14)</f>
        <v>2657</v>
      </c>
      <c r="G15" s="103"/>
      <c r="H15" s="112"/>
      <c r="J15" s="61"/>
    </row>
    <row r="16" spans="1:15" ht="11.25" customHeight="1" x14ac:dyDescent="0.3">
      <c r="A16" s="495" t="s">
        <v>148</v>
      </c>
      <c r="B16" s="495"/>
      <c r="C16" s="495"/>
      <c r="D16" s="495"/>
      <c r="E16" s="495"/>
      <c r="F16" s="495"/>
      <c r="G16" s="57"/>
      <c r="J16" s="61"/>
    </row>
    <row r="17" spans="1:13" ht="26.25" customHeight="1" x14ac:dyDescent="0.3">
      <c r="A17" s="501" t="s">
        <v>243</v>
      </c>
      <c r="B17" s="501"/>
      <c r="C17" s="501"/>
      <c r="D17" s="501"/>
      <c r="E17" s="501"/>
      <c r="F17" s="501"/>
      <c r="G17" s="57"/>
      <c r="J17" s="61"/>
    </row>
    <row r="18" spans="1:13" ht="17.3" customHeight="1" x14ac:dyDescent="0.3">
      <c r="G18" s="57"/>
      <c r="J18" s="61"/>
    </row>
    <row r="19" spans="1:13" ht="11.25" customHeight="1" x14ac:dyDescent="0.3">
      <c r="A19" s="72"/>
      <c r="B19" s="57"/>
      <c r="C19" s="57"/>
      <c r="D19" s="57"/>
      <c r="E19" s="57"/>
      <c r="F19" s="57"/>
      <c r="G19" s="57"/>
      <c r="J19" s="61"/>
    </row>
    <row r="20" spans="1:13" ht="11.25" customHeight="1" x14ac:dyDescent="0.3">
      <c r="A20" s="72"/>
      <c r="B20" s="57"/>
      <c r="C20" s="57"/>
      <c r="D20" s="57"/>
      <c r="E20" s="57"/>
      <c r="F20" s="57"/>
      <c r="G20" s="57"/>
      <c r="J20" s="61"/>
    </row>
    <row r="21" spans="1:13" s="62" customFormat="1" ht="11.25" customHeight="1" x14ac:dyDescent="0.3">
      <c r="A21" s="97"/>
      <c r="B21" s="57"/>
      <c r="C21" s="57"/>
      <c r="D21" s="57"/>
      <c r="E21" s="57"/>
      <c r="F21" s="57"/>
      <c r="G21" s="57"/>
      <c r="H21" s="59"/>
      <c r="I21" s="69"/>
      <c r="J21" s="61"/>
      <c r="K21" s="59"/>
      <c r="L21" s="59"/>
      <c r="M21" s="59"/>
    </row>
    <row r="22" spans="1:13" s="62" customFormat="1" ht="11.25" customHeight="1" x14ac:dyDescent="0.3">
      <c r="A22" s="73"/>
      <c r="B22" s="59"/>
      <c r="C22" s="59"/>
      <c r="D22" s="59"/>
      <c r="E22" s="59"/>
      <c r="F22" s="59"/>
      <c r="G22" s="59"/>
      <c r="H22" s="59"/>
      <c r="I22" s="69"/>
      <c r="J22" s="59"/>
      <c r="K22" s="59"/>
      <c r="L22" s="59"/>
      <c r="M22" s="59"/>
    </row>
    <row r="23" spans="1:13" ht="11.25" customHeight="1" x14ac:dyDescent="0.3">
      <c r="A23" s="72"/>
      <c r="B23" s="57"/>
      <c r="C23" s="57"/>
      <c r="D23" s="57"/>
      <c r="E23" s="57"/>
      <c r="F23" s="57"/>
      <c r="G23" s="57"/>
      <c r="J23" s="61"/>
    </row>
    <row r="24" spans="1:13" ht="11.25" customHeight="1" x14ac:dyDescent="0.3">
      <c r="A24" s="97"/>
      <c r="B24" s="57"/>
      <c r="C24" s="57"/>
      <c r="D24" s="57"/>
      <c r="E24" s="57"/>
      <c r="F24" s="57"/>
      <c r="G24" s="57"/>
      <c r="J24" s="61"/>
    </row>
    <row r="25" spans="1:13" ht="11.25" customHeight="1" x14ac:dyDescent="0.3">
      <c r="A25" s="73"/>
    </row>
  </sheetData>
  <mergeCells count="2">
    <mergeCell ref="A16:F16"/>
    <mergeCell ref="A17:F17"/>
  </mergeCells>
  <pageMargins left="1.4566929133858268" right="1.4566929133858268" top="0.98425196850393704" bottom="1.0629921259842521" header="0.51181102362204722" footer="0.51181102362204722"/>
  <pageSetup paperSize="9" scale="85" orientation="portrait" cellComments="asDisplayed" r:id="rId1"/>
  <headerFooter alignWithMargins="0"/>
  <colBreaks count="1" manualBreakCount="1">
    <brk id="6" max="5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dimension ref="A1:S43"/>
  <sheetViews>
    <sheetView showGridLines="0" tabSelected="1" zoomScaleNormal="100" zoomScaleSheetLayoutView="93" workbookViewId="0">
      <selection activeCell="C27" sqref="C27"/>
    </sheetView>
  </sheetViews>
  <sheetFormatPr defaultColWidth="9.19921875" defaultRowHeight="12.7" x14ac:dyDescent="0.25"/>
  <cols>
    <col min="1" max="1" width="34.69921875" style="1" customWidth="1"/>
    <col min="2" max="2" width="8.5" style="1" customWidth="1"/>
    <col min="3" max="3" width="10" style="1" customWidth="1"/>
    <col min="4" max="4" width="8.5" style="1" bestFit="1" customWidth="1"/>
    <col min="5" max="7" width="8.296875" style="1" customWidth="1"/>
    <col min="8" max="9" width="7.19921875" style="1" customWidth="1"/>
    <col min="10" max="10" width="8.69921875" style="30" bestFit="1" customWidth="1"/>
    <col min="11" max="11" width="8.5" style="30" customWidth="1"/>
    <col min="12" max="16384" width="9.19921875" style="1"/>
  </cols>
  <sheetData>
    <row r="1" spans="1:14" x14ac:dyDescent="0.25">
      <c r="A1" s="254" t="s">
        <v>258</v>
      </c>
      <c r="B1" s="6"/>
      <c r="C1" s="6"/>
      <c r="D1" s="6"/>
      <c r="E1" s="39"/>
      <c r="F1" s="39"/>
      <c r="J1" s="1"/>
      <c r="K1" s="1"/>
    </row>
    <row r="2" spans="1:14" x14ac:dyDescent="0.25">
      <c r="A2" s="26"/>
      <c r="B2" s="26"/>
      <c r="C2" s="26"/>
      <c r="D2" s="26"/>
      <c r="E2" s="39"/>
      <c r="F2" s="39"/>
      <c r="J2" s="1"/>
      <c r="K2" s="1"/>
    </row>
    <row r="3" spans="1:14" s="27" customFormat="1" x14ac:dyDescent="0.25">
      <c r="A3" s="25"/>
      <c r="B3" s="436" t="s">
        <v>205</v>
      </c>
      <c r="C3" s="437"/>
      <c r="D3" s="437"/>
      <c r="E3" s="436"/>
      <c r="F3" s="40"/>
      <c r="H3" s="435"/>
    </row>
    <row r="4" spans="1:14" s="27" customFormat="1" ht="56.6" customHeight="1" x14ac:dyDescent="0.25">
      <c r="A4" s="401"/>
      <c r="B4" s="400" t="s">
        <v>194</v>
      </c>
      <c r="C4" s="400" t="s">
        <v>195</v>
      </c>
      <c r="D4" s="400" t="s">
        <v>196</v>
      </c>
      <c r="E4" s="400" t="s">
        <v>198</v>
      </c>
      <c r="F4" s="115"/>
      <c r="G4" s="29"/>
      <c r="H4" s="449"/>
    </row>
    <row r="5" spans="1:14" ht="10.55" customHeight="1" x14ac:dyDescent="0.25">
      <c r="A5" s="377" t="s">
        <v>199</v>
      </c>
      <c r="B5" s="401"/>
      <c r="C5" s="401"/>
      <c r="D5" s="401"/>
      <c r="E5" s="434"/>
      <c r="F5" s="115"/>
      <c r="J5" s="1"/>
      <c r="K5" s="1"/>
    </row>
    <row r="6" spans="1:14" ht="10.55" customHeight="1" x14ac:dyDescent="0.25">
      <c r="A6" s="379" t="s">
        <v>57</v>
      </c>
      <c r="B6" s="401">
        <v>100500</v>
      </c>
      <c r="C6" s="401">
        <v>36288</v>
      </c>
      <c r="D6" s="401">
        <v>1852</v>
      </c>
      <c r="E6" s="402">
        <f>SUM(B6:D6)</f>
        <v>138640</v>
      </c>
      <c r="F6" s="115"/>
      <c r="J6" s="1"/>
      <c r="K6" s="1"/>
    </row>
    <row r="7" spans="1:14" ht="22.5" customHeight="1" x14ac:dyDescent="0.25">
      <c r="A7" s="379" t="s">
        <v>110</v>
      </c>
      <c r="B7" s="401">
        <v>0</v>
      </c>
      <c r="C7" s="401">
        <v>-3499</v>
      </c>
      <c r="D7" s="401">
        <v>-246</v>
      </c>
      <c r="E7" s="402">
        <f>SUM(B7:D7)</f>
        <v>-3745</v>
      </c>
      <c r="F7" s="115"/>
      <c r="H7" s="327"/>
      <c r="I7" s="326"/>
      <c r="J7" s="326"/>
      <c r="K7" s="326"/>
      <c r="L7" s="326"/>
      <c r="M7" s="326"/>
      <c r="N7" s="326"/>
    </row>
    <row r="8" spans="1:14" ht="11.25" customHeight="1" x14ac:dyDescent="0.25">
      <c r="A8" s="377" t="s">
        <v>58</v>
      </c>
      <c r="B8" s="403">
        <f>SUM(B6:B7)</f>
        <v>100500</v>
      </c>
      <c r="C8" s="403">
        <f t="shared" ref="C8:D8" si="0">SUM(C6:C7)</f>
        <v>32789</v>
      </c>
      <c r="D8" s="403">
        <f t="shared" si="0"/>
        <v>1606</v>
      </c>
      <c r="E8" s="403">
        <f>SUM(B8:D8)</f>
        <v>134895</v>
      </c>
      <c r="F8" s="188"/>
      <c r="H8" s="326"/>
      <c r="I8" s="326"/>
      <c r="J8" s="326"/>
      <c r="K8" s="326"/>
      <c r="L8" s="326"/>
      <c r="M8" s="326"/>
      <c r="N8" s="326"/>
    </row>
    <row r="9" spans="1:14" ht="11.25" customHeight="1" x14ac:dyDescent="0.25">
      <c r="A9" s="377" t="s">
        <v>59</v>
      </c>
      <c r="B9" s="401"/>
      <c r="C9" s="401"/>
      <c r="D9" s="401"/>
      <c r="E9" s="434"/>
      <c r="F9" s="115"/>
      <c r="H9" s="326"/>
      <c r="I9" s="326"/>
      <c r="J9" s="326"/>
      <c r="K9" s="326"/>
      <c r="L9" s="326"/>
      <c r="M9" s="326"/>
      <c r="N9" s="326"/>
    </row>
    <row r="10" spans="1:14" ht="22.5" customHeight="1" x14ac:dyDescent="0.25">
      <c r="A10" s="406" t="s">
        <v>111</v>
      </c>
      <c r="B10" s="401"/>
      <c r="C10" s="401"/>
      <c r="D10" s="401"/>
      <c r="E10" s="434"/>
      <c r="F10" s="115"/>
      <c r="H10" s="326"/>
      <c r="I10" s="326"/>
      <c r="J10" s="326"/>
      <c r="K10" s="326"/>
      <c r="L10" s="326"/>
      <c r="M10" s="326"/>
      <c r="N10" s="326"/>
    </row>
    <row r="11" spans="1:14" ht="22.5" customHeight="1" x14ac:dyDescent="0.25">
      <c r="A11" s="407" t="s">
        <v>240</v>
      </c>
      <c r="B11" s="401">
        <v>0</v>
      </c>
      <c r="C11" s="401">
        <v>2702</v>
      </c>
      <c r="D11" s="401">
        <v>612</v>
      </c>
      <c r="E11" s="402">
        <f>SUM(B11:D11)</f>
        <v>3314</v>
      </c>
      <c r="F11" s="115"/>
      <c r="H11" s="326"/>
      <c r="I11" s="326"/>
      <c r="J11" s="326"/>
      <c r="K11" s="326"/>
      <c r="L11" s="326"/>
      <c r="M11" s="326"/>
      <c r="N11" s="326"/>
    </row>
    <row r="12" spans="1:14" ht="11.25" customHeight="1" x14ac:dyDescent="0.25">
      <c r="A12" s="406" t="s">
        <v>74</v>
      </c>
      <c r="B12" s="405">
        <f t="shared" ref="B12:D12" si="1">SUM(B11:B11)</f>
        <v>0</v>
      </c>
      <c r="C12" s="405">
        <f t="shared" si="1"/>
        <v>2702</v>
      </c>
      <c r="D12" s="405">
        <f t="shared" si="1"/>
        <v>612</v>
      </c>
      <c r="E12" s="405">
        <f>SUM(B12:D12)</f>
        <v>3314</v>
      </c>
      <c r="F12" s="188"/>
      <c r="H12" s="331"/>
      <c r="I12" s="331"/>
      <c r="J12" s="331"/>
      <c r="K12" s="331"/>
      <c r="L12" s="331"/>
      <c r="M12" s="331"/>
      <c r="N12" s="326"/>
    </row>
    <row r="13" spans="1:14" ht="11.25" customHeight="1" x14ac:dyDescent="0.25">
      <c r="A13" s="406" t="s">
        <v>60</v>
      </c>
      <c r="B13" s="405"/>
      <c r="C13" s="405"/>
      <c r="D13" s="405"/>
      <c r="E13" s="405"/>
      <c r="F13" s="188"/>
      <c r="H13" s="326"/>
      <c r="I13" s="326"/>
      <c r="J13" s="326"/>
      <c r="K13" s="326"/>
      <c r="L13" s="326"/>
      <c r="M13" s="326"/>
      <c r="N13" s="326"/>
    </row>
    <row r="14" spans="1:14" ht="10.55" customHeight="1" x14ac:dyDescent="0.25">
      <c r="A14" s="407" t="s">
        <v>61</v>
      </c>
      <c r="B14" s="401">
        <v>0</v>
      </c>
      <c r="C14" s="401">
        <v>-1660</v>
      </c>
      <c r="D14" s="401">
        <v>-57</v>
      </c>
      <c r="E14" s="402">
        <f>SUM(B14:D14)</f>
        <v>-1717</v>
      </c>
      <c r="F14" s="115"/>
      <c r="H14" s="327"/>
      <c r="I14" s="326"/>
      <c r="J14" s="326"/>
      <c r="K14" s="326"/>
      <c r="L14" s="326"/>
      <c r="M14" s="326"/>
      <c r="N14" s="326"/>
    </row>
    <row r="15" spans="1:14" ht="11.25" customHeight="1" x14ac:dyDescent="0.25">
      <c r="A15" s="404" t="s">
        <v>96</v>
      </c>
      <c r="B15" s="405">
        <f t="shared" ref="B15:D15" si="2">SUM(B14:B14)</f>
        <v>0</v>
      </c>
      <c r="C15" s="405">
        <f t="shared" si="2"/>
        <v>-1660</v>
      </c>
      <c r="D15" s="405">
        <f t="shared" si="2"/>
        <v>-57</v>
      </c>
      <c r="E15" s="405">
        <f>SUM(B15:D15)</f>
        <v>-1717</v>
      </c>
      <c r="F15" s="188"/>
      <c r="J15" s="1"/>
      <c r="K15" s="1"/>
    </row>
    <row r="16" spans="1:14" ht="10.55" customHeight="1" x14ac:dyDescent="0.25">
      <c r="A16" s="377" t="s">
        <v>200</v>
      </c>
      <c r="B16" s="401"/>
      <c r="C16" s="401"/>
      <c r="D16" s="401"/>
      <c r="E16" s="434"/>
      <c r="F16" s="115"/>
      <c r="J16" s="1"/>
      <c r="K16" s="1"/>
    </row>
    <row r="17" spans="1:19" ht="10.55" customHeight="1" x14ac:dyDescent="0.25">
      <c r="A17" s="379" t="s">
        <v>62</v>
      </c>
      <c r="B17" s="401">
        <f t="shared" ref="B17:D17" si="3">B6+B12+B15-B14</f>
        <v>100500</v>
      </c>
      <c r="C17" s="401">
        <f t="shared" si="3"/>
        <v>38990</v>
      </c>
      <c r="D17" s="401">
        <f t="shared" si="3"/>
        <v>2464</v>
      </c>
      <c r="E17" s="401">
        <f>SUM(B17:D17)</f>
        <v>141954</v>
      </c>
      <c r="F17" s="170"/>
      <c r="J17" s="1"/>
      <c r="K17" s="1"/>
    </row>
    <row r="18" spans="1:19" ht="20.75" x14ac:dyDescent="0.25">
      <c r="A18" s="379" t="s">
        <v>110</v>
      </c>
      <c r="B18" s="401">
        <f t="shared" ref="B18:D18" si="4">B7+B14</f>
        <v>0</v>
      </c>
      <c r="C18" s="401">
        <f t="shared" si="4"/>
        <v>-5159</v>
      </c>
      <c r="D18" s="401">
        <f t="shared" si="4"/>
        <v>-303</v>
      </c>
      <c r="E18" s="401">
        <f>SUM(B18:D18)</f>
        <v>-5462</v>
      </c>
      <c r="F18" s="170"/>
      <c r="H18" s="41"/>
      <c r="J18" s="1"/>
      <c r="K18" s="1"/>
      <c r="S18" s="1" t="s">
        <v>150</v>
      </c>
    </row>
    <row r="19" spans="1:19" ht="10.55" customHeight="1" x14ac:dyDescent="0.25">
      <c r="A19" s="433" t="s">
        <v>63</v>
      </c>
      <c r="B19" s="403">
        <f t="shared" ref="B19:D19" si="5">SUM(B17:B18)</f>
        <v>100500</v>
      </c>
      <c r="C19" s="403">
        <f t="shared" si="5"/>
        <v>33831</v>
      </c>
      <c r="D19" s="403">
        <f t="shared" si="5"/>
        <v>2161</v>
      </c>
      <c r="E19" s="403">
        <f>SUM(B19:D19)</f>
        <v>136492</v>
      </c>
      <c r="F19" s="188"/>
      <c r="H19" s="41"/>
      <c r="J19" s="1"/>
      <c r="K19" s="1"/>
    </row>
    <row r="20" spans="1:19" s="32" customFormat="1" ht="34.6" customHeight="1" x14ac:dyDescent="0.25">
      <c r="A20" s="503" t="s">
        <v>244</v>
      </c>
      <c r="B20" s="503"/>
      <c r="C20" s="503"/>
      <c r="D20" s="503"/>
      <c r="E20" s="503"/>
      <c r="F20" s="31"/>
      <c r="H20" s="36"/>
    </row>
    <row r="21" spans="1:19" s="32" customFormat="1" x14ac:dyDescent="0.25">
      <c r="A21" s="502" t="s">
        <v>148</v>
      </c>
      <c r="B21" s="502"/>
      <c r="C21" s="502"/>
      <c r="D21" s="502"/>
      <c r="E21" s="502"/>
      <c r="F21" s="38"/>
      <c r="H21" s="36"/>
    </row>
    <row r="22" spans="1:19" s="32" customFormat="1" x14ac:dyDescent="0.25">
      <c r="A22" s="97"/>
      <c r="B22" s="37"/>
      <c r="C22" s="37"/>
      <c r="D22" s="37"/>
      <c r="E22" s="38"/>
      <c r="F22" s="38"/>
      <c r="H22" s="36"/>
    </row>
    <row r="23" spans="1:19" s="32" customFormat="1" x14ac:dyDescent="0.25">
      <c r="A23" s="34"/>
      <c r="B23" s="37"/>
      <c r="C23" s="37"/>
      <c r="D23" s="37"/>
      <c r="E23" s="38"/>
      <c r="F23" s="38"/>
      <c r="H23" s="36"/>
    </row>
    <row r="24" spans="1:19" s="32" customFormat="1" x14ac:dyDescent="0.25">
      <c r="A24" s="34"/>
      <c r="B24" s="37"/>
      <c r="C24" s="37"/>
      <c r="D24" s="37"/>
      <c r="E24" s="38"/>
      <c r="F24" s="38"/>
      <c r="H24" s="36"/>
    </row>
    <row r="25" spans="1:19" s="32" customFormat="1" x14ac:dyDescent="0.25">
      <c r="A25" s="73"/>
      <c r="E25" s="35"/>
      <c r="F25" s="35"/>
      <c r="H25" s="36"/>
    </row>
    <row r="26" spans="1:19" s="32" customFormat="1" ht="14.4" x14ac:dyDescent="0.3">
      <c r="A26"/>
      <c r="B26"/>
      <c r="C26"/>
      <c r="D26"/>
      <c r="E26" s="35"/>
      <c r="F26" s="35"/>
    </row>
    <row r="27" spans="1:19" s="4" customFormat="1" ht="14.4" x14ac:dyDescent="0.3">
      <c r="A27"/>
      <c r="B27"/>
      <c r="C27"/>
      <c r="D27"/>
      <c r="F27" s="186"/>
    </row>
    <row r="28" spans="1:19" s="4" customFormat="1" ht="14.4" x14ac:dyDescent="0.3">
      <c r="A28"/>
      <c r="B28"/>
      <c r="C28"/>
      <c r="D28"/>
      <c r="F28" s="186"/>
    </row>
    <row r="29" spans="1:19" s="4" customFormat="1" ht="14.4" x14ac:dyDescent="0.3">
      <c r="A29"/>
      <c r="B29"/>
      <c r="C29"/>
      <c r="D29"/>
      <c r="F29" s="186"/>
    </row>
    <row r="30" spans="1:19" s="4" customFormat="1" ht="14.4" x14ac:dyDescent="0.3">
      <c r="A30"/>
      <c r="B30"/>
      <c r="C30"/>
      <c r="D30"/>
      <c r="F30" s="186"/>
    </row>
    <row r="31" spans="1:19" s="4" customFormat="1" ht="14.4" x14ac:dyDescent="0.3">
      <c r="A31"/>
      <c r="B31"/>
      <c r="C31"/>
      <c r="D31"/>
      <c r="F31" s="186"/>
    </row>
    <row r="32" spans="1:19" s="4" customFormat="1" ht="14.4" x14ac:dyDescent="0.3">
      <c r="A32"/>
      <c r="B32"/>
      <c r="C32"/>
      <c r="D32"/>
      <c r="F32" s="186"/>
    </row>
    <row r="33" spans="1:11" s="4" customFormat="1" ht="14.4" x14ac:dyDescent="0.3">
      <c r="A33"/>
      <c r="B33"/>
      <c r="C33"/>
      <c r="D33"/>
      <c r="F33" s="186"/>
    </row>
    <row r="34" spans="1:11" s="4" customFormat="1" ht="14.4" x14ac:dyDescent="0.3">
      <c r="A34"/>
      <c r="B34"/>
      <c r="C34"/>
      <c r="D34"/>
      <c r="F34" s="186"/>
    </row>
    <row r="35" spans="1:11" s="4" customFormat="1" ht="14.4" x14ac:dyDescent="0.3">
      <c r="A35"/>
      <c r="B35"/>
      <c r="C35"/>
      <c r="D35"/>
      <c r="F35" s="186"/>
    </row>
    <row r="36" spans="1:11" s="4" customFormat="1" ht="14.4" x14ac:dyDescent="0.3">
      <c r="A36"/>
      <c r="B36"/>
      <c r="C36"/>
      <c r="D36"/>
      <c r="F36" s="186"/>
    </row>
    <row r="37" spans="1:11" s="4" customFormat="1" ht="14.4" x14ac:dyDescent="0.3">
      <c r="A37"/>
      <c r="B37"/>
      <c r="C37"/>
      <c r="D37"/>
      <c r="F37" s="186"/>
    </row>
    <row r="38" spans="1:11" s="4" customFormat="1" ht="14.4" x14ac:dyDescent="0.3">
      <c r="A38"/>
      <c r="B38"/>
      <c r="C38"/>
      <c r="D38"/>
      <c r="F38" s="186"/>
    </row>
    <row r="39" spans="1:11" s="4" customFormat="1" ht="14.4" x14ac:dyDescent="0.3">
      <c r="A39"/>
      <c r="B39"/>
      <c r="C39"/>
      <c r="D39"/>
      <c r="F39" s="186"/>
    </row>
    <row r="40" spans="1:11" s="4" customFormat="1" ht="14.4" x14ac:dyDescent="0.3">
      <c r="A40"/>
      <c r="B40"/>
      <c r="C40"/>
      <c r="D40"/>
      <c r="F40" s="186"/>
    </row>
    <row r="41" spans="1:11" s="4" customFormat="1" ht="14.4" x14ac:dyDescent="0.3">
      <c r="A41"/>
      <c r="B41"/>
      <c r="C41"/>
      <c r="D41"/>
      <c r="F41" s="186"/>
    </row>
    <row r="42" spans="1:11" ht="14.4" x14ac:dyDescent="0.3">
      <c r="A42"/>
      <c r="B42"/>
      <c r="C42"/>
      <c r="D42"/>
      <c r="E42" s="30"/>
      <c r="F42" s="30"/>
      <c r="J42" s="1"/>
      <c r="K42" s="1"/>
    </row>
    <row r="43" spans="1:11" ht="14.4" x14ac:dyDescent="0.3">
      <c r="A43"/>
      <c r="B43"/>
      <c r="C43"/>
      <c r="D43"/>
      <c r="E43" s="30"/>
      <c r="F43" s="30"/>
      <c r="J43" s="1"/>
      <c r="K43" s="1"/>
    </row>
  </sheetData>
  <mergeCells count="2">
    <mergeCell ref="A21:E21"/>
    <mergeCell ref="A20:E20"/>
  </mergeCells>
  <phoneticPr fontId="24" type="noConversion"/>
  <pageMargins left="1.4566929133858268" right="1.4566929133858268" top="0.98425196850393704" bottom="1.0629921259842521" header="0.51181102362204722" footer="0.51181102362204722"/>
  <pageSetup paperSize="9" scale="80" fitToHeight="99" orientation="landscape" cellComments="asDisplayed"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N42"/>
  <sheetViews>
    <sheetView showGridLines="0" zoomScaleNormal="100" zoomScaleSheetLayoutView="130" workbookViewId="0">
      <selection activeCell="C5" sqref="C5:G21"/>
    </sheetView>
  </sheetViews>
  <sheetFormatPr defaultColWidth="8" defaultRowHeight="11.25" customHeight="1" x14ac:dyDescent="0.3"/>
  <cols>
    <col min="1" max="1" width="27" style="75" customWidth="1"/>
    <col min="2" max="2" width="9.296875" style="75" bestFit="1" customWidth="1"/>
    <col min="3" max="6" width="8.296875" style="74" customWidth="1"/>
    <col min="7" max="16384" width="8" style="75"/>
  </cols>
  <sheetData>
    <row r="1" spans="1:14" ht="11.25" customHeight="1" x14ac:dyDescent="0.3">
      <c r="A1" s="89" t="s">
        <v>246</v>
      </c>
      <c r="B1" s="89"/>
      <c r="C1" s="90"/>
      <c r="D1" s="90"/>
      <c r="E1" s="90"/>
      <c r="F1" s="90"/>
      <c r="G1" s="91"/>
    </row>
    <row r="2" spans="1:14" ht="6.05" customHeight="1" x14ac:dyDescent="0.3">
      <c r="A2" s="89"/>
      <c r="B2" s="89"/>
      <c r="C2" s="90"/>
      <c r="D2" s="90"/>
      <c r="E2" s="90"/>
      <c r="F2" s="90"/>
      <c r="G2" s="91"/>
    </row>
    <row r="3" spans="1:14" ht="20.75" x14ac:dyDescent="0.3">
      <c r="A3" s="200"/>
      <c r="B3" s="256" t="s">
        <v>127</v>
      </c>
      <c r="C3" s="235" t="s">
        <v>98</v>
      </c>
      <c r="D3" s="201" t="s">
        <v>99</v>
      </c>
      <c r="E3" s="201" t="s">
        <v>126</v>
      </c>
      <c r="F3" s="201" t="s">
        <v>163</v>
      </c>
    </row>
    <row r="4" spans="1:14" ht="11.25" customHeight="1" x14ac:dyDescent="0.2">
      <c r="A4" s="202" t="s">
        <v>80</v>
      </c>
      <c r="B4" s="202"/>
      <c r="C4" s="116"/>
      <c r="D4" s="203"/>
      <c r="E4" s="203"/>
      <c r="F4" s="203"/>
    </row>
    <row r="5" spans="1:14" ht="11.25" customHeight="1" x14ac:dyDescent="0.2">
      <c r="A5" s="202" t="s">
        <v>128</v>
      </c>
      <c r="B5" s="202"/>
      <c r="C5" s="116"/>
      <c r="D5" s="203"/>
      <c r="E5" s="203"/>
      <c r="F5" s="203"/>
    </row>
    <row r="6" spans="1:14" ht="11.25" customHeight="1" x14ac:dyDescent="0.2">
      <c r="A6" s="332" t="s">
        <v>129</v>
      </c>
      <c r="B6" s="204"/>
      <c r="C6" s="116"/>
      <c r="D6" s="203"/>
      <c r="E6" s="203"/>
      <c r="F6" s="203"/>
    </row>
    <row r="7" spans="1:14" ht="11.25" customHeight="1" x14ac:dyDescent="0.2">
      <c r="A7" s="334" t="s">
        <v>130</v>
      </c>
      <c r="B7" s="204"/>
      <c r="C7" s="116"/>
      <c r="D7" s="203"/>
      <c r="E7" s="203"/>
      <c r="F7" s="203"/>
      <c r="H7" s="473"/>
      <c r="I7" s="474"/>
      <c r="J7" s="474"/>
      <c r="K7" s="474"/>
      <c r="L7" s="474"/>
      <c r="M7" s="474"/>
      <c r="N7" s="91"/>
    </row>
    <row r="8" spans="1:14" ht="11.25" customHeight="1" x14ac:dyDescent="0.3">
      <c r="A8" s="206" t="s">
        <v>152</v>
      </c>
      <c r="B8" s="470">
        <v>1.1000000000000001</v>
      </c>
      <c r="C8" s="454">
        <v>100</v>
      </c>
      <c r="D8" s="203">
        <v>400</v>
      </c>
      <c r="E8" s="203">
        <v>0</v>
      </c>
      <c r="F8" s="203">
        <v>0</v>
      </c>
      <c r="H8" s="473"/>
      <c r="I8" s="474"/>
      <c r="J8" s="474"/>
      <c r="K8" s="474"/>
      <c r="L8" s="474"/>
      <c r="M8" s="474"/>
      <c r="N8" s="91"/>
    </row>
    <row r="9" spans="1:14" ht="11.25" customHeight="1" x14ac:dyDescent="0.3">
      <c r="A9" s="206" t="s">
        <v>151</v>
      </c>
      <c r="B9" s="470">
        <v>1.1000000000000001</v>
      </c>
      <c r="C9" s="187">
        <v>0</v>
      </c>
      <c r="D9" s="203">
        <v>0</v>
      </c>
      <c r="E9" s="203">
        <v>-200</v>
      </c>
      <c r="F9" s="203">
        <v>-200</v>
      </c>
      <c r="H9" s="91"/>
      <c r="I9" s="91"/>
      <c r="J9" s="91"/>
      <c r="K9" s="91"/>
      <c r="L9" s="91"/>
      <c r="M9" s="91"/>
      <c r="N9" s="91"/>
    </row>
    <row r="10" spans="1:14" ht="11.25" customHeight="1" x14ac:dyDescent="0.3">
      <c r="A10" s="334" t="s">
        <v>131</v>
      </c>
      <c r="B10" s="470"/>
      <c r="C10" s="454"/>
      <c r="D10" s="203"/>
      <c r="E10" s="203"/>
      <c r="F10" s="203"/>
      <c r="H10" s="257"/>
    </row>
    <row r="11" spans="1:14" ht="11.25" customHeight="1" x14ac:dyDescent="0.3">
      <c r="A11" s="206" t="s">
        <v>152</v>
      </c>
      <c r="B11" s="470">
        <v>1.1000000000000001</v>
      </c>
      <c r="C11" s="187">
        <v>0</v>
      </c>
      <c r="D11" s="203">
        <f>14+20</f>
        <v>34</v>
      </c>
      <c r="E11" s="203">
        <f>14+25</f>
        <v>39</v>
      </c>
      <c r="F11" s="203">
        <f>17+31</f>
        <v>48</v>
      </c>
      <c r="H11" s="257"/>
    </row>
    <row r="12" spans="1:14" ht="20.75" x14ac:dyDescent="0.2">
      <c r="A12" s="343" t="s">
        <v>132</v>
      </c>
      <c r="B12" s="338"/>
      <c r="C12" s="465">
        <f>SUM(C5:C11)</f>
        <v>100</v>
      </c>
      <c r="D12" s="339">
        <f>SUM(D5:D11)</f>
        <v>434</v>
      </c>
      <c r="E12" s="339">
        <f>SUM(E5:E11)</f>
        <v>-161</v>
      </c>
      <c r="F12" s="339">
        <f>SUM(F5:F11)</f>
        <v>-152</v>
      </c>
      <c r="H12" s="275"/>
    </row>
    <row r="13" spans="1:14" ht="10.4" x14ac:dyDescent="0.2">
      <c r="A13" s="258"/>
      <c r="B13" s="205"/>
      <c r="C13" s="187"/>
      <c r="D13" s="260"/>
      <c r="E13" s="260"/>
      <c r="F13" s="260"/>
      <c r="H13" s="275"/>
    </row>
    <row r="14" spans="1:14" ht="11.25" customHeight="1" x14ac:dyDescent="0.2">
      <c r="A14" s="202" t="s">
        <v>80</v>
      </c>
      <c r="B14" s="202"/>
      <c r="C14" s="116"/>
      <c r="D14" s="203"/>
      <c r="E14" s="203"/>
      <c r="F14" s="203"/>
    </row>
    <row r="15" spans="1:14" ht="10.4" x14ac:dyDescent="0.2">
      <c r="A15" s="333" t="s">
        <v>133</v>
      </c>
      <c r="B15" s="205"/>
      <c r="C15" s="116"/>
      <c r="D15" s="260"/>
      <c r="E15" s="260"/>
      <c r="F15" s="260"/>
    </row>
    <row r="16" spans="1:14" ht="10.4" x14ac:dyDescent="0.2">
      <c r="A16" s="332" t="s">
        <v>129</v>
      </c>
      <c r="B16" s="205"/>
      <c r="C16" s="116"/>
      <c r="D16" s="260"/>
      <c r="E16" s="260"/>
      <c r="F16" s="260"/>
    </row>
    <row r="17" spans="1:8" ht="10.4" x14ac:dyDescent="0.2">
      <c r="A17" s="334" t="s">
        <v>131</v>
      </c>
      <c r="B17" s="205"/>
      <c r="C17" s="116"/>
      <c r="D17" s="260"/>
      <c r="E17" s="260"/>
      <c r="F17" s="260"/>
    </row>
    <row r="18" spans="1:8" ht="10.4" x14ac:dyDescent="0.3">
      <c r="A18" s="206" t="s">
        <v>152</v>
      </c>
      <c r="B18" s="470">
        <v>1.1000000000000001</v>
      </c>
      <c r="C18" s="452">
        <v>0</v>
      </c>
      <c r="D18" s="471">
        <v>11</v>
      </c>
      <c r="E18" s="260">
        <v>0</v>
      </c>
      <c r="F18" s="260">
        <v>0</v>
      </c>
    </row>
    <row r="19" spans="1:8" ht="20.75" x14ac:dyDescent="0.3">
      <c r="A19" s="333" t="s">
        <v>134</v>
      </c>
      <c r="B19" s="205"/>
      <c r="C19" s="272">
        <f>SUM(C16:C18)</f>
        <v>0</v>
      </c>
      <c r="D19" s="259">
        <f>SUM(D16:D18)</f>
        <v>11</v>
      </c>
      <c r="E19" s="259">
        <f>SUM(E16:E18)</f>
        <v>0</v>
      </c>
      <c r="F19" s="259">
        <f>SUM(F16:F18)</f>
        <v>0</v>
      </c>
    </row>
    <row r="20" spans="1:8" ht="20.75" x14ac:dyDescent="0.2">
      <c r="A20" s="261" t="s">
        <v>135</v>
      </c>
      <c r="B20" s="262"/>
      <c r="C20" s="352">
        <f>C12+C19</f>
        <v>100</v>
      </c>
      <c r="D20" s="263">
        <f>D12+D19</f>
        <v>445</v>
      </c>
      <c r="E20" s="263">
        <f>E12+E19</f>
        <v>-161</v>
      </c>
      <c r="F20" s="263">
        <f>F12+F19</f>
        <v>-152</v>
      </c>
      <c r="H20" s="275"/>
    </row>
    <row r="21" spans="1:8" s="479" customFormat="1" ht="10.4" x14ac:dyDescent="0.3">
      <c r="A21" s="475"/>
      <c r="B21" s="476"/>
      <c r="C21" s="477"/>
      <c r="D21" s="478"/>
      <c r="E21" s="478"/>
      <c r="F21" s="478"/>
    </row>
    <row r="23" spans="1:8" ht="11.25" customHeight="1" x14ac:dyDescent="0.3">
      <c r="A23" s="77"/>
      <c r="B23" s="77"/>
      <c r="C23" s="80"/>
      <c r="D23" s="80"/>
      <c r="E23" s="80"/>
      <c r="F23" s="80"/>
    </row>
    <row r="24" spans="1:8" ht="2.6" customHeight="1" x14ac:dyDescent="0.3">
      <c r="C24" s="80"/>
      <c r="D24" s="80"/>
      <c r="E24" s="80"/>
      <c r="F24" s="80"/>
    </row>
    <row r="25" spans="1:8" ht="11.25" customHeight="1" x14ac:dyDescent="0.3">
      <c r="A25" s="97"/>
      <c r="B25" s="78"/>
      <c r="C25" s="80"/>
      <c r="D25" s="80"/>
      <c r="E25" s="80"/>
      <c r="F25" s="80"/>
      <c r="G25" s="78"/>
    </row>
    <row r="26" spans="1:8" ht="10.4" x14ac:dyDescent="0.2">
      <c r="A26" s="451"/>
      <c r="B26" s="78"/>
      <c r="C26" s="80"/>
      <c r="D26" s="80"/>
      <c r="E26" s="80"/>
      <c r="F26" s="80"/>
      <c r="G26" s="78"/>
    </row>
    <row r="27" spans="1:8" ht="11.25" customHeight="1" x14ac:dyDescent="0.2">
      <c r="A27" s="451"/>
      <c r="B27" s="78"/>
      <c r="C27" s="80"/>
      <c r="D27" s="80"/>
      <c r="E27" s="80"/>
      <c r="F27" s="80"/>
      <c r="G27" s="78"/>
    </row>
    <row r="28" spans="1:8" ht="11.25" customHeight="1" x14ac:dyDescent="0.3">
      <c r="A28" s="81"/>
      <c r="B28" s="78"/>
      <c r="C28" s="80"/>
      <c r="D28" s="80"/>
      <c r="E28" s="80"/>
      <c r="F28" s="80"/>
      <c r="G28" s="78"/>
    </row>
    <row r="29" spans="1:8" ht="11.25" customHeight="1" x14ac:dyDescent="0.3">
      <c r="A29" s="77"/>
      <c r="B29" s="78"/>
      <c r="C29" s="80"/>
      <c r="D29" s="80"/>
      <c r="E29" s="80"/>
      <c r="F29" s="80"/>
      <c r="G29" s="78"/>
    </row>
    <row r="30" spans="1:8" ht="11.25" customHeight="1" x14ac:dyDescent="0.3">
      <c r="A30" s="79"/>
      <c r="B30" s="78"/>
      <c r="C30" s="80"/>
      <c r="D30" s="80"/>
      <c r="E30" s="80"/>
      <c r="F30" s="80"/>
      <c r="G30" s="78"/>
    </row>
    <row r="31" spans="1:8" ht="11.25" customHeight="1" x14ac:dyDescent="0.3">
      <c r="A31" s="77"/>
    </row>
    <row r="33" spans="1:6" ht="11.25" customHeight="1" x14ac:dyDescent="0.3">
      <c r="A33" s="79"/>
    </row>
    <row r="34" spans="1:6" ht="11.25" customHeight="1" x14ac:dyDescent="0.3">
      <c r="A34" s="77"/>
    </row>
    <row r="35" spans="1:6" ht="11.25" customHeight="1" x14ac:dyDescent="0.3">
      <c r="A35" s="79"/>
    </row>
    <row r="36" spans="1:6" ht="11.25" customHeight="1" x14ac:dyDescent="0.3">
      <c r="A36" s="77"/>
    </row>
    <row r="37" spans="1:6" ht="11.25" customHeight="1" x14ac:dyDescent="0.3">
      <c r="A37" s="79"/>
    </row>
    <row r="38" spans="1:6" ht="11.25" customHeight="1" x14ac:dyDescent="0.3">
      <c r="A38" s="77"/>
    </row>
    <row r="40" spans="1:6" ht="11.25" customHeight="1" x14ac:dyDescent="0.3">
      <c r="A40" s="82"/>
      <c r="B40" s="82"/>
      <c r="C40" s="80"/>
      <c r="D40" s="80"/>
      <c r="E40" s="80"/>
      <c r="F40" s="80"/>
    </row>
    <row r="42" spans="1:6" ht="11.25" customHeight="1" x14ac:dyDescent="0.3">
      <c r="A42" s="76"/>
      <c r="B42" s="76"/>
    </row>
  </sheetData>
  <pageMargins left="1.4566929133858268" right="1.4566929133858268" top="0.78740157480314965" bottom="0.86614173228346458" header="0.51181102362204722" footer="0.51181102362204722"/>
  <pageSetup paperSize="9" scale="97" orientation="portrait" cellComments="asDisplayed"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92D050"/>
  </sheetPr>
  <dimension ref="A1:W50"/>
  <sheetViews>
    <sheetView showGridLines="0" zoomScaleNormal="100" zoomScaleSheetLayoutView="120" workbookViewId="0">
      <selection activeCell="A15" sqref="A15"/>
    </sheetView>
  </sheetViews>
  <sheetFormatPr defaultColWidth="9.19921875" defaultRowHeight="11.25" customHeight="1" x14ac:dyDescent="0.3"/>
  <cols>
    <col min="1" max="1" width="30.796875" style="284" customWidth="1"/>
    <col min="2" max="6" width="7.5" style="284" customWidth="1"/>
    <col min="7" max="16384" width="9.19921875" style="284"/>
  </cols>
  <sheetData>
    <row r="1" spans="1:9" ht="11.25" customHeight="1" x14ac:dyDescent="0.3">
      <c r="A1" s="283" t="s">
        <v>145</v>
      </c>
    </row>
    <row r="3" spans="1:9" ht="11.25" customHeight="1" x14ac:dyDescent="0.3">
      <c r="A3" s="285" t="s">
        <v>230</v>
      </c>
      <c r="B3" s="286"/>
      <c r="C3" s="286"/>
      <c r="E3" s="287"/>
    </row>
    <row r="4" spans="1:9" ht="3.35" customHeight="1" x14ac:dyDescent="0.3">
      <c r="A4" s="285"/>
      <c r="B4" s="286"/>
      <c r="C4" s="286"/>
      <c r="D4" s="287"/>
      <c r="E4" s="287"/>
    </row>
    <row r="5" spans="1:9" ht="45.1" customHeight="1" x14ac:dyDescent="0.3">
      <c r="A5" s="489" t="s">
        <v>228</v>
      </c>
      <c r="B5" s="489"/>
      <c r="C5" s="489"/>
      <c r="D5" s="489"/>
      <c r="E5" s="489"/>
      <c r="F5" s="489"/>
      <c r="I5" s="288"/>
    </row>
    <row r="6" spans="1:9" ht="56.6" customHeight="1" x14ac:dyDescent="0.2">
      <c r="A6" s="367"/>
      <c r="B6" s="362" t="s">
        <v>169</v>
      </c>
      <c r="C6" s="363" t="s">
        <v>164</v>
      </c>
      <c r="D6" s="364" t="s">
        <v>172</v>
      </c>
      <c r="E6" s="364" t="s">
        <v>171</v>
      </c>
      <c r="F6" s="364" t="s">
        <v>170</v>
      </c>
    </row>
    <row r="7" spans="1:9" ht="15.3" customHeight="1" x14ac:dyDescent="0.3">
      <c r="A7" s="490" t="s">
        <v>229</v>
      </c>
      <c r="B7" s="490"/>
      <c r="C7" s="490"/>
      <c r="D7" s="490"/>
      <c r="E7" s="490"/>
      <c r="F7" s="490"/>
    </row>
    <row r="8" spans="1:9" s="293" customFormat="1" ht="11.25" customHeight="1" x14ac:dyDescent="0.3">
      <c r="A8" s="290" t="s">
        <v>2</v>
      </c>
      <c r="B8" s="291"/>
      <c r="C8" s="292"/>
      <c r="D8" s="290"/>
      <c r="E8" s="290"/>
      <c r="F8" s="290"/>
    </row>
    <row r="9" spans="1:9" ht="22.2" customHeight="1" x14ac:dyDescent="0.3">
      <c r="A9" s="294" t="s">
        <v>209</v>
      </c>
      <c r="B9" s="117">
        <v>876</v>
      </c>
      <c r="C9" s="295">
        <v>1509</v>
      </c>
      <c r="D9" s="287">
        <v>1555</v>
      </c>
      <c r="E9" s="287">
        <v>1562</v>
      </c>
      <c r="F9" s="287">
        <v>1590</v>
      </c>
    </row>
    <row r="10" spans="1:9" ht="11.25" customHeight="1" x14ac:dyDescent="0.3">
      <c r="A10" s="296" t="s">
        <v>4</v>
      </c>
      <c r="B10" s="117">
        <v>425</v>
      </c>
      <c r="C10" s="295">
        <v>425</v>
      </c>
      <c r="D10" s="287">
        <v>425</v>
      </c>
      <c r="E10" s="287">
        <v>425</v>
      </c>
      <c r="F10" s="287">
        <v>425</v>
      </c>
    </row>
    <row r="11" spans="1:9" ht="21.35" customHeight="1" x14ac:dyDescent="0.3">
      <c r="A11" s="294" t="s">
        <v>233</v>
      </c>
      <c r="B11" s="117">
        <f>1608-11</f>
        <v>1597</v>
      </c>
      <c r="C11" s="295">
        <v>1717</v>
      </c>
      <c r="D11" s="287">
        <v>1218</v>
      </c>
      <c r="E11" s="287">
        <v>1499</v>
      </c>
      <c r="F11" s="287">
        <v>1513</v>
      </c>
      <c r="I11" s="288"/>
    </row>
    <row r="12" spans="1:9" ht="11.25" customHeight="1" x14ac:dyDescent="0.3">
      <c r="A12" s="297" t="s">
        <v>146</v>
      </c>
      <c r="B12" s="365">
        <f>SUM(B9:B11)</f>
        <v>2898</v>
      </c>
      <c r="C12" s="366">
        <f>SUM(C9:C11)</f>
        <v>3651</v>
      </c>
      <c r="D12" s="365">
        <f>SUM(D9:D11)</f>
        <v>3198</v>
      </c>
      <c r="E12" s="365">
        <f>SUM(E9:E11)</f>
        <v>3486</v>
      </c>
      <c r="F12" s="365">
        <f>SUM(F9:F11)</f>
        <v>3528</v>
      </c>
      <c r="I12" s="288"/>
    </row>
    <row r="13" spans="1:9" ht="11.25" customHeight="1" x14ac:dyDescent="0.3">
      <c r="A13" s="287" t="s">
        <v>7</v>
      </c>
      <c r="B13" s="117"/>
      <c r="C13" s="295"/>
      <c r="D13" s="287"/>
      <c r="E13" s="287"/>
      <c r="F13" s="287"/>
    </row>
    <row r="14" spans="1:9" ht="11.25" customHeight="1" x14ac:dyDescent="0.3">
      <c r="A14" s="296" t="s">
        <v>1</v>
      </c>
      <c r="B14" s="117">
        <v>11130</v>
      </c>
      <c r="C14" s="295">
        <v>10932</v>
      </c>
      <c r="D14" s="287">
        <v>10896</v>
      </c>
      <c r="E14" s="287">
        <v>10950</v>
      </c>
      <c r="F14" s="287">
        <v>11024</v>
      </c>
    </row>
    <row r="15" spans="1:9" ht="21.35" customHeight="1" x14ac:dyDescent="0.3">
      <c r="A15" s="294" t="s">
        <v>233</v>
      </c>
      <c r="B15" s="117">
        <v>433</v>
      </c>
      <c r="C15" s="295">
        <v>453</v>
      </c>
      <c r="D15" s="287">
        <v>461</v>
      </c>
      <c r="E15" s="287">
        <v>457</v>
      </c>
      <c r="F15" s="287">
        <v>418</v>
      </c>
    </row>
    <row r="16" spans="1:9" ht="11.25" customHeight="1" x14ac:dyDescent="0.3">
      <c r="A16" s="297" t="s">
        <v>147</v>
      </c>
      <c r="B16" s="365">
        <f>SUM(B14:B15)</f>
        <v>11563</v>
      </c>
      <c r="C16" s="366">
        <f>SUM(C14:C15)</f>
        <v>11385</v>
      </c>
      <c r="D16" s="365">
        <f>SUM(D14:D15)</f>
        <v>11357</v>
      </c>
      <c r="E16" s="365">
        <f>SUM(E14:E15)</f>
        <v>11407</v>
      </c>
      <c r="F16" s="365">
        <f>SUM(F14:F15)</f>
        <v>11442</v>
      </c>
    </row>
    <row r="17" spans="1:9" s="299" customFormat="1" ht="11.25" customHeight="1" x14ac:dyDescent="0.3">
      <c r="A17" s="361" t="s">
        <v>168</v>
      </c>
      <c r="B17" s="298">
        <f>B12+B16</f>
        <v>14461</v>
      </c>
      <c r="C17" s="366">
        <f>C12+C16</f>
        <v>15036</v>
      </c>
      <c r="D17" s="298">
        <f>D12+D16</f>
        <v>14555</v>
      </c>
      <c r="E17" s="298">
        <f>E12+E16</f>
        <v>14893</v>
      </c>
      <c r="F17" s="298">
        <f>F12+F16</f>
        <v>14970</v>
      </c>
      <c r="I17" s="288"/>
    </row>
    <row r="18" spans="1:9" ht="11.25" customHeight="1" x14ac:dyDescent="0.3">
      <c r="A18" s="302"/>
      <c r="B18" s="300"/>
      <c r="C18" s="300"/>
      <c r="D18" s="287"/>
      <c r="E18" s="287"/>
      <c r="F18" s="287"/>
      <c r="I18" s="288"/>
    </row>
    <row r="19" spans="1:9" ht="11.25" customHeight="1" x14ac:dyDescent="0.3">
      <c r="A19" s="303"/>
      <c r="B19" s="304" t="s">
        <v>136</v>
      </c>
      <c r="C19" s="305" t="s">
        <v>160</v>
      </c>
      <c r="D19" s="287"/>
      <c r="E19" s="287"/>
      <c r="F19" s="287"/>
      <c r="H19" s="288"/>
    </row>
    <row r="20" spans="1:9" ht="11.25" customHeight="1" x14ac:dyDescent="0.3">
      <c r="A20" s="306" t="s">
        <v>142</v>
      </c>
      <c r="B20" s="307">
        <v>76</v>
      </c>
      <c r="C20" s="308">
        <v>76</v>
      </c>
      <c r="D20" s="309"/>
      <c r="E20" s="309"/>
      <c r="F20" s="309"/>
    </row>
    <row r="21" spans="1:9" ht="11.25" customHeight="1" x14ac:dyDescent="0.3">
      <c r="A21" s="355" t="s">
        <v>234</v>
      </c>
      <c r="B21" s="355"/>
      <c r="C21" s="355"/>
      <c r="D21" s="355"/>
      <c r="E21" s="355"/>
      <c r="F21" s="355"/>
    </row>
    <row r="22" spans="1:9" ht="11.25" customHeight="1" x14ac:dyDescent="0.3">
      <c r="A22" s="358" t="s">
        <v>231</v>
      </c>
      <c r="B22" s="355"/>
      <c r="C22" s="355"/>
      <c r="D22" s="355"/>
      <c r="E22" s="355"/>
      <c r="F22" s="355"/>
    </row>
    <row r="23" spans="1:9" ht="11.25" customHeight="1" x14ac:dyDescent="0.3">
      <c r="A23" s="356" t="s">
        <v>235</v>
      </c>
      <c r="B23" s="356"/>
      <c r="C23" s="356"/>
      <c r="D23" s="354"/>
      <c r="E23" s="354"/>
      <c r="F23" s="354"/>
    </row>
    <row r="24" spans="1:9" ht="11.25" customHeight="1" x14ac:dyDescent="0.3">
      <c r="A24" s="359" t="s">
        <v>165</v>
      </c>
      <c r="B24" s="356"/>
      <c r="C24" s="356"/>
      <c r="D24" s="354"/>
      <c r="E24" s="354"/>
      <c r="F24" s="354"/>
    </row>
    <row r="25" spans="1:9" ht="11.25" customHeight="1" x14ac:dyDescent="0.3">
      <c r="A25" s="355" t="s">
        <v>166</v>
      </c>
      <c r="B25" s="355"/>
      <c r="C25" s="355"/>
      <c r="D25" s="355"/>
      <c r="E25" s="355"/>
      <c r="F25" s="355"/>
    </row>
    <row r="26" spans="1:9" ht="11.25" customHeight="1" x14ac:dyDescent="0.3">
      <c r="A26" s="360" t="s">
        <v>167</v>
      </c>
      <c r="B26" s="357"/>
      <c r="C26" s="357"/>
      <c r="D26" s="357"/>
      <c r="E26" s="357"/>
      <c r="F26" s="357"/>
    </row>
    <row r="28" spans="1:9" ht="11.25" customHeight="1" x14ac:dyDescent="0.3">
      <c r="A28" s="301"/>
      <c r="B28" s="117"/>
      <c r="C28" s="310"/>
    </row>
    <row r="29" spans="1:9" ht="11.25" customHeight="1" x14ac:dyDescent="0.3">
      <c r="B29" s="117"/>
      <c r="C29" s="310"/>
    </row>
    <row r="30" spans="1:9" ht="11.25" customHeight="1" x14ac:dyDescent="0.3">
      <c r="A30" s="301"/>
      <c r="B30" s="117"/>
      <c r="C30" s="310"/>
    </row>
    <row r="31" spans="1:9" ht="11.25" customHeight="1" x14ac:dyDescent="0.3">
      <c r="A31" s="301"/>
      <c r="B31" s="117"/>
      <c r="C31" s="310"/>
    </row>
    <row r="32" spans="1:9" ht="11.25" customHeight="1" x14ac:dyDescent="0.3">
      <c r="A32" s="301"/>
      <c r="B32" s="117"/>
      <c r="C32" s="310"/>
    </row>
    <row r="33" spans="1:23" ht="11.25" customHeight="1" x14ac:dyDescent="0.3">
      <c r="A33" s="301"/>
      <c r="B33" s="117"/>
      <c r="C33" s="310"/>
    </row>
    <row r="34" spans="1:23" ht="11.25" customHeight="1" x14ac:dyDescent="0.3">
      <c r="A34" s="311"/>
      <c r="B34" s="117"/>
      <c r="C34" s="310"/>
    </row>
    <row r="35" spans="1:23" ht="11.25" customHeight="1" x14ac:dyDescent="0.3">
      <c r="A35" s="118"/>
      <c r="B35" s="117"/>
      <c r="C35" s="312"/>
      <c r="W35" s="313"/>
    </row>
    <row r="36" spans="1:23" ht="11.25" customHeight="1" x14ac:dyDescent="0.3">
      <c r="B36" s="289"/>
      <c r="C36" s="287"/>
    </row>
    <row r="50" spans="16:16" ht="10.4" x14ac:dyDescent="0.3">
      <c r="P50" s="313"/>
    </row>
  </sheetData>
  <mergeCells count="2">
    <mergeCell ref="A5:F5"/>
    <mergeCell ref="A7:F7"/>
  </mergeCells>
  <pageMargins left="1.4566929133858268" right="1.0629921259842521" top="0.78740157480314965" bottom="0.86614173228346458" header="0.51181102362204722" footer="0.51181102362204722"/>
  <pageSetup paperSize="9" scale="97" orientation="portrait" cellComments="asDisplayed"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H47"/>
  <sheetViews>
    <sheetView showGridLines="0" zoomScaleNormal="100" zoomScaleSheetLayoutView="100" workbookViewId="0">
      <selection activeCell="E20" sqref="E20"/>
    </sheetView>
  </sheetViews>
  <sheetFormatPr defaultColWidth="8" defaultRowHeight="11.25" customHeight="1" x14ac:dyDescent="0.3"/>
  <cols>
    <col min="1" max="1" width="29" style="11" customWidth="1"/>
    <col min="2" max="6" width="7.796875" style="11" customWidth="1"/>
    <col min="7" max="16384" width="8" style="11"/>
  </cols>
  <sheetData>
    <row r="1" spans="1:6" ht="11.25" customHeight="1" x14ac:dyDescent="0.2">
      <c r="A1" s="8"/>
      <c r="B1" s="9"/>
      <c r="C1" s="10"/>
      <c r="D1" s="9"/>
      <c r="E1" s="9"/>
      <c r="F1" s="9"/>
    </row>
    <row r="2" spans="1:6" ht="20.2" customHeight="1" x14ac:dyDescent="0.3">
      <c r="A2" s="492" t="s">
        <v>149</v>
      </c>
      <c r="B2" s="492"/>
      <c r="C2" s="492"/>
      <c r="D2" s="492"/>
      <c r="E2" s="492"/>
      <c r="F2" s="492"/>
    </row>
    <row r="3" spans="1:6" ht="11.25" customHeight="1" x14ac:dyDescent="0.3">
      <c r="A3" s="12"/>
      <c r="B3" s="14"/>
      <c r="C3" s="14"/>
      <c r="D3" s="14"/>
      <c r="E3" s="14"/>
      <c r="F3" s="14"/>
    </row>
    <row r="4" spans="1:6" ht="41.5" x14ac:dyDescent="0.2">
      <c r="A4" s="208"/>
      <c r="B4" s="341" t="s">
        <v>177</v>
      </c>
      <c r="C4" s="342" t="s">
        <v>179</v>
      </c>
      <c r="D4" s="341" t="s">
        <v>119</v>
      </c>
      <c r="E4" s="341" t="s">
        <v>137</v>
      </c>
      <c r="F4" s="341" t="s">
        <v>178</v>
      </c>
    </row>
    <row r="5" spans="1:6" ht="11.25" customHeight="1" x14ac:dyDescent="0.2">
      <c r="A5" s="371" t="s">
        <v>10</v>
      </c>
      <c r="B5" s="120"/>
      <c r="C5" s="121"/>
      <c r="D5" s="122"/>
      <c r="E5" s="122"/>
      <c r="F5" s="122"/>
    </row>
    <row r="6" spans="1:6" ht="11.25" customHeight="1" x14ac:dyDescent="0.2">
      <c r="A6" s="219" t="s">
        <v>11</v>
      </c>
      <c r="B6" s="120">
        <v>7680</v>
      </c>
      <c r="C6" s="124">
        <v>7583</v>
      </c>
      <c r="D6" s="120">
        <v>7499</v>
      </c>
      <c r="E6" s="120">
        <v>7657</v>
      </c>
      <c r="F6" s="120">
        <v>7555</v>
      </c>
    </row>
    <row r="7" spans="1:6" ht="11.25" customHeight="1" x14ac:dyDescent="0.2">
      <c r="A7" s="219" t="s">
        <v>23</v>
      </c>
      <c r="B7" s="120">
        <f>3525-3</f>
        <v>3522</v>
      </c>
      <c r="C7" s="124">
        <v>3418</v>
      </c>
      <c r="D7" s="120">
        <v>3466</v>
      </c>
      <c r="E7" s="120">
        <v>3362</v>
      </c>
      <c r="F7" s="120">
        <v>3538</v>
      </c>
    </row>
    <row r="8" spans="1:6" ht="11.25" customHeight="1" x14ac:dyDescent="0.2">
      <c r="A8" s="219" t="s">
        <v>12</v>
      </c>
      <c r="B8" s="120">
        <v>361</v>
      </c>
      <c r="C8" s="124">
        <v>384</v>
      </c>
      <c r="D8" s="120">
        <v>392</v>
      </c>
      <c r="E8" s="120">
        <v>388</v>
      </c>
      <c r="F8" s="120">
        <v>349</v>
      </c>
    </row>
    <row r="9" spans="1:6" ht="11.25" customHeight="1" x14ac:dyDescent="0.2">
      <c r="A9" s="371" t="s">
        <v>13</v>
      </c>
      <c r="B9" s="369">
        <f>SUM(B6:B8)</f>
        <v>11563</v>
      </c>
      <c r="C9" s="368">
        <f>SUM(C6:C8)</f>
        <v>11385</v>
      </c>
      <c r="D9" s="369">
        <f>SUM(D6:D8)</f>
        <v>11357</v>
      </c>
      <c r="E9" s="369">
        <f>SUM(E6:E8)</f>
        <v>11407</v>
      </c>
      <c r="F9" s="369">
        <f>SUM(F6:F8)</f>
        <v>11442</v>
      </c>
    </row>
    <row r="10" spans="1:6" ht="11.25" customHeight="1" x14ac:dyDescent="0.2">
      <c r="A10" s="371" t="s">
        <v>14</v>
      </c>
      <c r="B10" s="120"/>
      <c r="C10" s="121"/>
      <c r="D10" s="122"/>
      <c r="E10" s="122"/>
      <c r="F10" s="122"/>
    </row>
    <row r="11" spans="1:6" ht="11.25" customHeight="1" x14ac:dyDescent="0.2">
      <c r="A11" s="373" t="s">
        <v>15</v>
      </c>
      <c r="B11" s="120"/>
      <c r="C11" s="121"/>
      <c r="D11" s="122"/>
      <c r="E11" s="122"/>
      <c r="F11" s="122"/>
    </row>
    <row r="12" spans="1:6" ht="11.25" customHeight="1" x14ac:dyDescent="0.2">
      <c r="A12" s="374" t="s">
        <v>82</v>
      </c>
      <c r="B12" s="120"/>
      <c r="C12" s="121"/>
      <c r="D12" s="122"/>
      <c r="E12" s="122"/>
      <c r="F12" s="122"/>
    </row>
    <row r="13" spans="1:6" ht="11.25" customHeight="1" x14ac:dyDescent="0.2">
      <c r="A13" s="375" t="s">
        <v>17</v>
      </c>
      <c r="B13" s="120">
        <v>103</v>
      </c>
      <c r="C13" s="124">
        <v>0</v>
      </c>
      <c r="D13" s="120">
        <v>0</v>
      </c>
      <c r="E13" s="120">
        <v>0</v>
      </c>
      <c r="F13" s="120">
        <v>0</v>
      </c>
    </row>
    <row r="14" spans="1:6" ht="11.25" customHeight="1" x14ac:dyDescent="0.2">
      <c r="A14" s="374" t="s">
        <v>83</v>
      </c>
      <c r="B14" s="369">
        <f>SUM(B12:B13)</f>
        <v>103</v>
      </c>
      <c r="C14" s="368">
        <f>SUM(C12:C13)</f>
        <v>0</v>
      </c>
      <c r="D14" s="369">
        <f>SUM(D12:D13)</f>
        <v>0</v>
      </c>
      <c r="E14" s="369">
        <f>SUM(E12:E13)</f>
        <v>0</v>
      </c>
      <c r="F14" s="369">
        <f>SUM(F12:F13)</f>
        <v>0</v>
      </c>
    </row>
    <row r="15" spans="1:6" ht="11.25" customHeight="1" x14ac:dyDescent="0.2">
      <c r="A15" s="374" t="s">
        <v>18</v>
      </c>
      <c r="B15" s="120"/>
      <c r="C15" s="121"/>
      <c r="D15" s="122"/>
      <c r="E15" s="122"/>
      <c r="F15" s="122"/>
    </row>
    <row r="16" spans="1:6" ht="11.25" customHeight="1" x14ac:dyDescent="0.2">
      <c r="A16" s="375" t="s">
        <v>19</v>
      </c>
      <c r="B16" s="120">
        <v>72</v>
      </c>
      <c r="C16" s="124">
        <v>69</v>
      </c>
      <c r="D16" s="120">
        <v>69</v>
      </c>
      <c r="E16" s="120">
        <v>69</v>
      </c>
      <c r="F16" s="120">
        <v>69</v>
      </c>
    </row>
    <row r="17" spans="1:8" ht="11.25" customHeight="1" x14ac:dyDescent="0.2">
      <c r="A17" s="374" t="s">
        <v>20</v>
      </c>
      <c r="B17" s="369">
        <f>SUM(B16:B16)</f>
        <v>72</v>
      </c>
      <c r="C17" s="368">
        <f>SUM(C16:C16)</f>
        <v>69</v>
      </c>
      <c r="D17" s="369">
        <f>SUM(D16:D16)</f>
        <v>69</v>
      </c>
      <c r="E17" s="369">
        <f>SUM(E16:E16)</f>
        <v>69</v>
      </c>
      <c r="F17" s="369">
        <f>SUM(F16:F16)</f>
        <v>69</v>
      </c>
    </row>
    <row r="18" spans="1:8" ht="11.25" customHeight="1" x14ac:dyDescent="0.2">
      <c r="A18" s="371" t="s">
        <v>21</v>
      </c>
      <c r="B18" s="369">
        <f>B17+B14</f>
        <v>175</v>
      </c>
      <c r="C18" s="368">
        <f>C17+C14</f>
        <v>69</v>
      </c>
      <c r="D18" s="369">
        <f>D17+D14</f>
        <v>69</v>
      </c>
      <c r="E18" s="369">
        <f>E17+E14</f>
        <v>69</v>
      </c>
      <c r="F18" s="369">
        <f>F17+F14</f>
        <v>69</v>
      </c>
    </row>
    <row r="19" spans="1:8" ht="11.25" customHeight="1" x14ac:dyDescent="0.2">
      <c r="A19" s="371" t="s">
        <v>181</v>
      </c>
      <c r="B19" s="122"/>
      <c r="C19" s="121"/>
      <c r="D19" s="122"/>
      <c r="E19" s="122"/>
      <c r="F19" s="122"/>
    </row>
    <row r="20" spans="1:8" ht="11.25" customHeight="1" x14ac:dyDescent="0.2">
      <c r="A20" s="370" t="s">
        <v>180</v>
      </c>
      <c r="B20" s="369">
        <f>B18-B9</f>
        <v>-11388</v>
      </c>
      <c r="C20" s="368">
        <f>C18-C9</f>
        <v>-11316</v>
      </c>
      <c r="D20" s="369">
        <f>D18-D9</f>
        <v>-11288</v>
      </c>
      <c r="E20" s="369">
        <f>E18-E9</f>
        <v>-11338</v>
      </c>
      <c r="F20" s="369">
        <f>F18-F9</f>
        <v>-11373</v>
      </c>
      <c r="G20" s="13"/>
      <c r="H20" s="13"/>
    </row>
    <row r="21" spans="1:8" ht="17.600000000000001" customHeight="1" x14ac:dyDescent="0.2">
      <c r="A21" s="372" t="s">
        <v>8</v>
      </c>
      <c r="B21" s="120">
        <v>11077</v>
      </c>
      <c r="C21" s="124">
        <v>10932</v>
      </c>
      <c r="D21" s="120">
        <v>10896</v>
      </c>
      <c r="E21" s="120">
        <v>10950</v>
      </c>
      <c r="F21" s="120">
        <v>11024</v>
      </c>
      <c r="G21" s="13"/>
      <c r="H21" s="13"/>
    </row>
    <row r="22" spans="1:8" ht="20.75" x14ac:dyDescent="0.2">
      <c r="A22" s="441" t="s">
        <v>210</v>
      </c>
      <c r="B22" s="369">
        <f>SUM(B20:B21)</f>
        <v>-311</v>
      </c>
      <c r="C22" s="368">
        <f>SUM(C20:C21)</f>
        <v>-384</v>
      </c>
      <c r="D22" s="369">
        <f>SUM(D20:D21)</f>
        <v>-392</v>
      </c>
      <c r="E22" s="369">
        <f>SUM(E20:E21)</f>
        <v>-388</v>
      </c>
      <c r="F22" s="369">
        <f>SUM(F20:F21)</f>
        <v>-349</v>
      </c>
      <c r="G22" s="13"/>
      <c r="H22" s="13"/>
    </row>
    <row r="23" spans="1:8" ht="33.299999999999997" customHeight="1" x14ac:dyDescent="0.2">
      <c r="A23" s="442" t="s">
        <v>211</v>
      </c>
      <c r="B23" s="369">
        <f>+B22</f>
        <v>-311</v>
      </c>
      <c r="C23" s="368">
        <f t="shared" ref="C23:F23" si="0">+C22</f>
        <v>-384</v>
      </c>
      <c r="D23" s="369">
        <f t="shared" si="0"/>
        <v>-392</v>
      </c>
      <c r="E23" s="369">
        <f t="shared" si="0"/>
        <v>-388</v>
      </c>
      <c r="F23" s="369">
        <f t="shared" si="0"/>
        <v>-349</v>
      </c>
      <c r="G23" s="13"/>
      <c r="H23" s="13"/>
    </row>
    <row r="24" spans="1:8" s="95" customFormat="1" ht="10.4" x14ac:dyDescent="0.2">
      <c r="A24" s="211" t="s">
        <v>100</v>
      </c>
      <c r="B24" s="212"/>
      <c r="C24" s="212"/>
      <c r="D24" s="212"/>
      <c r="E24" s="212"/>
      <c r="F24" s="212"/>
      <c r="G24" s="42"/>
      <c r="H24" s="42"/>
    </row>
    <row r="25" spans="1:8" s="95" customFormat="1" ht="20.75" x14ac:dyDescent="0.2">
      <c r="A25" s="225"/>
      <c r="B25" s="226" t="s">
        <v>97</v>
      </c>
      <c r="C25" s="227" t="s">
        <v>98</v>
      </c>
      <c r="D25" s="226" t="s">
        <v>99</v>
      </c>
      <c r="E25" s="226" t="s">
        <v>126</v>
      </c>
      <c r="F25" s="226" t="s">
        <v>163</v>
      </c>
      <c r="G25" s="48"/>
      <c r="H25" s="42"/>
    </row>
    <row r="26" spans="1:8" s="95" customFormat="1" ht="56.6" customHeight="1" x14ac:dyDescent="0.3">
      <c r="A26" s="443" t="s">
        <v>212</v>
      </c>
      <c r="B26" s="150">
        <f>B28+B27</f>
        <v>50</v>
      </c>
      <c r="C26" s="207">
        <f>C28+C27</f>
        <v>0</v>
      </c>
      <c r="D26" s="150">
        <f>D28+D27</f>
        <v>0</v>
      </c>
      <c r="E26" s="150">
        <f>E28+E27</f>
        <v>0</v>
      </c>
      <c r="F26" s="150">
        <f>F28+F27</f>
        <v>0</v>
      </c>
      <c r="G26" s="42"/>
      <c r="H26" s="42"/>
    </row>
    <row r="27" spans="1:8" s="95" customFormat="1" ht="31.1" x14ac:dyDescent="0.2">
      <c r="A27" s="444" t="s">
        <v>213</v>
      </c>
      <c r="B27" s="96">
        <f>B8</f>
        <v>361</v>
      </c>
      <c r="C27" s="172">
        <f>C8</f>
        <v>384</v>
      </c>
      <c r="D27" s="96">
        <f>D8</f>
        <v>392</v>
      </c>
      <c r="E27" s="96">
        <f>E8</f>
        <v>388</v>
      </c>
      <c r="F27" s="96">
        <f>F8</f>
        <v>349</v>
      </c>
      <c r="G27" s="42"/>
      <c r="H27" s="42"/>
    </row>
    <row r="28" spans="1:8" s="95" customFormat="1" ht="31.1" x14ac:dyDescent="0.3">
      <c r="A28" s="445" t="s">
        <v>214</v>
      </c>
      <c r="B28" s="123">
        <f>B23</f>
        <v>-311</v>
      </c>
      <c r="C28" s="453">
        <f t="shared" ref="C28:F28" si="1">C23</f>
        <v>-384</v>
      </c>
      <c r="D28" s="123">
        <f t="shared" si="1"/>
        <v>-392</v>
      </c>
      <c r="E28" s="123">
        <f t="shared" si="1"/>
        <v>-388</v>
      </c>
      <c r="F28" s="123">
        <f t="shared" si="1"/>
        <v>-349</v>
      </c>
      <c r="G28" s="42"/>
      <c r="H28" s="48"/>
    </row>
    <row r="29" spans="1:8" s="95" customFormat="1" ht="59.2" customHeight="1" x14ac:dyDescent="0.3">
      <c r="A29" s="491" t="s">
        <v>153</v>
      </c>
      <c r="B29" s="491"/>
      <c r="C29" s="491"/>
      <c r="D29" s="491"/>
      <c r="E29" s="491"/>
      <c r="F29" s="491"/>
      <c r="G29" s="190"/>
      <c r="H29" s="48"/>
    </row>
    <row r="30" spans="1:8" s="95" customFormat="1" ht="10.4" x14ac:dyDescent="0.2">
      <c r="A30" s="191"/>
      <c r="B30" s="192"/>
      <c r="C30" s="193"/>
      <c r="D30" s="192"/>
      <c r="E30" s="192"/>
      <c r="F30" s="192"/>
      <c r="G30" s="190"/>
      <c r="H30" s="48"/>
    </row>
    <row r="31" spans="1:8" s="95" customFormat="1" ht="10.4" x14ac:dyDescent="0.2">
      <c r="A31" s="144"/>
      <c r="B31" s="151"/>
      <c r="C31" s="152"/>
      <c r="D31" s="151"/>
      <c r="E31" s="151"/>
      <c r="F31" s="151"/>
      <c r="G31" s="42"/>
      <c r="H31" s="48"/>
    </row>
    <row r="32" spans="1:8" s="95" customFormat="1" ht="10.4" x14ac:dyDescent="0.2">
      <c r="A32" s="145"/>
      <c r="B32" s="153"/>
      <c r="C32" s="153"/>
      <c r="D32" s="153"/>
      <c r="E32" s="153"/>
      <c r="F32" s="153"/>
      <c r="G32" s="42"/>
      <c r="H32" s="48"/>
    </row>
    <row r="33" spans="1:8" s="95" customFormat="1" ht="10.4" x14ac:dyDescent="0.2">
      <c r="A33" s="146"/>
      <c r="B33" s="146"/>
      <c r="C33" s="146"/>
      <c r="D33" s="146"/>
      <c r="E33" s="146"/>
      <c r="F33" s="146"/>
      <c r="G33" s="48"/>
      <c r="H33" s="48"/>
    </row>
    <row r="34" spans="1:8" s="95" customFormat="1" ht="10.4" x14ac:dyDescent="0.2">
      <c r="A34" s="146"/>
      <c r="B34" s="146"/>
      <c r="C34" s="146"/>
      <c r="D34" s="146"/>
      <c r="E34" s="146"/>
      <c r="F34" s="146"/>
      <c r="G34" s="48"/>
      <c r="H34" s="48"/>
    </row>
    <row r="35" spans="1:8" s="95" customFormat="1" ht="10.4" x14ac:dyDescent="0.3">
      <c r="A35" s="147"/>
      <c r="B35" s="154"/>
      <c r="C35" s="154"/>
      <c r="D35" s="154"/>
      <c r="E35" s="154"/>
      <c r="F35" s="154"/>
    </row>
    <row r="36" spans="1:8" s="95" customFormat="1" ht="10.4" x14ac:dyDescent="0.3">
      <c r="A36" s="148"/>
      <c r="B36" s="155"/>
      <c r="C36" s="155"/>
      <c r="D36" s="155"/>
      <c r="E36" s="155"/>
      <c r="F36" s="155"/>
    </row>
    <row r="37" spans="1:8" s="95" customFormat="1" ht="11.25" customHeight="1" x14ac:dyDescent="0.3">
      <c r="A37" s="149"/>
      <c r="B37" s="155"/>
      <c r="C37" s="155"/>
      <c r="D37" s="155"/>
      <c r="E37" s="155"/>
      <c r="F37" s="155"/>
    </row>
    <row r="38" spans="1:8" s="95" customFormat="1" ht="10.4" x14ac:dyDescent="0.3">
      <c r="A38" s="156"/>
      <c r="B38" s="156"/>
      <c r="C38" s="156"/>
      <c r="D38" s="156"/>
      <c r="E38" s="156"/>
      <c r="F38" s="156"/>
    </row>
    <row r="39" spans="1:8" s="95" customFormat="1" ht="10.4" x14ac:dyDescent="0.3">
      <c r="A39" s="156"/>
      <c r="B39" s="156"/>
      <c r="C39" s="156"/>
      <c r="D39" s="156"/>
      <c r="E39" s="156"/>
      <c r="F39" s="156"/>
    </row>
    <row r="40" spans="1:8" s="95" customFormat="1" ht="10.4" x14ac:dyDescent="0.3">
      <c r="A40" s="156"/>
      <c r="B40" s="156"/>
      <c r="C40" s="156"/>
      <c r="D40" s="156"/>
      <c r="E40" s="156"/>
      <c r="F40" s="156"/>
    </row>
    <row r="41" spans="1:8" s="95" customFormat="1" ht="10.4" x14ac:dyDescent="0.3">
      <c r="A41" s="255"/>
      <c r="B41" s="255"/>
      <c r="C41" s="255"/>
      <c r="D41" s="255"/>
      <c r="E41" s="255"/>
      <c r="F41" s="255"/>
    </row>
    <row r="42" spans="1:8" s="95" customFormat="1" ht="10.4" x14ac:dyDescent="0.3">
      <c r="A42" s="255"/>
      <c r="B42" s="255"/>
      <c r="C42" s="255"/>
      <c r="D42" s="255"/>
      <c r="E42" s="255"/>
      <c r="F42" s="255"/>
    </row>
    <row r="43" spans="1:8" s="95" customFormat="1" ht="11.25" customHeight="1" x14ac:dyDescent="0.3"/>
    <row r="44" spans="1:8" s="95" customFormat="1" ht="11.25" customHeight="1" x14ac:dyDescent="0.3"/>
    <row r="45" spans="1:8" s="95" customFormat="1" ht="11.25" customHeight="1" x14ac:dyDescent="0.3">
      <c r="A45" s="97"/>
    </row>
    <row r="46" spans="1:8" s="95" customFormat="1" ht="11.25" customHeight="1" x14ac:dyDescent="0.2">
      <c r="A46" s="73"/>
    </row>
    <row r="47" spans="1:8" s="95" customFormat="1" ht="11.25" customHeight="1" x14ac:dyDescent="0.3"/>
  </sheetData>
  <mergeCells count="2">
    <mergeCell ref="A29:F29"/>
    <mergeCell ref="A2:F2"/>
  </mergeCells>
  <pageMargins left="1.4566929133858268" right="1.4566929133858268" top="0.98425196850393704" bottom="1.0629921259842521" header="0.51181102362204722" footer="0.51181102362204722"/>
  <pageSetup paperSize="9" scale="95" orientation="portrait" cellComments="asDisplayed"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I43"/>
  <sheetViews>
    <sheetView showGridLines="0" zoomScale="130" zoomScaleNormal="130" zoomScaleSheetLayoutView="100" workbookViewId="0">
      <selection activeCell="A10" sqref="A10"/>
    </sheetView>
  </sheetViews>
  <sheetFormatPr defaultColWidth="8" defaultRowHeight="11.25" customHeight="1" x14ac:dyDescent="0.3"/>
  <cols>
    <col min="1" max="1" width="28.5" style="178" customWidth="1"/>
    <col min="2" max="2" width="7.796875" style="178" customWidth="1"/>
    <col min="3" max="6" width="8" style="178" customWidth="1"/>
    <col min="7" max="16384" width="8" style="178"/>
  </cols>
  <sheetData>
    <row r="1" spans="1:6" ht="15.55" customHeight="1" x14ac:dyDescent="0.3">
      <c r="A1" s="176" t="s">
        <v>247</v>
      </c>
      <c r="B1" s="177"/>
      <c r="C1" s="177"/>
      <c r="D1" s="177"/>
      <c r="E1" s="177"/>
    </row>
    <row r="2" spans="1:6" ht="2.6" customHeight="1" x14ac:dyDescent="0.3">
      <c r="A2" s="179"/>
    </row>
    <row r="3" spans="1:6" ht="41.5" x14ac:dyDescent="0.2">
      <c r="A3" s="223"/>
      <c r="B3" s="461" t="s">
        <v>177</v>
      </c>
      <c r="C3" s="462" t="s">
        <v>182</v>
      </c>
      <c r="D3" s="461" t="s">
        <v>183</v>
      </c>
      <c r="E3" s="461" t="s">
        <v>184</v>
      </c>
      <c r="F3" s="461" t="s">
        <v>185</v>
      </c>
    </row>
    <row r="4" spans="1:6" ht="11.25" customHeight="1" x14ac:dyDescent="0.3">
      <c r="A4" s="125" t="s">
        <v>24</v>
      </c>
      <c r="B4" s="213"/>
      <c r="C4" s="214"/>
      <c r="D4" s="213"/>
      <c r="E4" s="213"/>
      <c r="F4" s="213"/>
    </row>
    <row r="5" spans="1:6" ht="11.25" customHeight="1" x14ac:dyDescent="0.3">
      <c r="A5" s="382" t="s">
        <v>25</v>
      </c>
      <c r="B5" s="213"/>
      <c r="C5" s="214"/>
      <c r="D5" s="213"/>
      <c r="E5" s="213"/>
      <c r="F5" s="213"/>
    </row>
    <row r="6" spans="1:6" ht="11.25" customHeight="1" x14ac:dyDescent="0.3">
      <c r="A6" s="380" t="s">
        <v>93</v>
      </c>
      <c r="B6" s="213">
        <v>241</v>
      </c>
      <c r="C6" s="214">
        <v>241</v>
      </c>
      <c r="D6" s="213">
        <v>241</v>
      </c>
      <c r="E6" s="213">
        <v>241</v>
      </c>
      <c r="F6" s="213">
        <v>241</v>
      </c>
    </row>
    <row r="7" spans="1:6" ht="11.25" customHeight="1" x14ac:dyDescent="0.3">
      <c r="A7" s="383" t="s">
        <v>69</v>
      </c>
      <c r="B7" s="213">
        <v>2831</v>
      </c>
      <c r="C7" s="214">
        <v>2480</v>
      </c>
      <c r="D7" s="213">
        <v>2410</v>
      </c>
      <c r="E7" s="213">
        <v>2410</v>
      </c>
      <c r="F7" s="213">
        <v>2460</v>
      </c>
    </row>
    <row r="8" spans="1:6" ht="11.25" customHeight="1" x14ac:dyDescent="0.3">
      <c r="A8" s="386" t="s">
        <v>26</v>
      </c>
      <c r="B8" s="141">
        <f>SUM(B5:B7)</f>
        <v>3072</v>
      </c>
      <c r="C8" s="142">
        <f>SUM(C5:C7)</f>
        <v>2721</v>
      </c>
      <c r="D8" s="141">
        <f>SUM(D5:D7)</f>
        <v>2651</v>
      </c>
      <c r="E8" s="141">
        <f>SUM(E5:E7)</f>
        <v>2651</v>
      </c>
      <c r="F8" s="141">
        <f>SUM(F5:F7)</f>
        <v>2701</v>
      </c>
    </row>
    <row r="9" spans="1:6" ht="11.25" customHeight="1" x14ac:dyDescent="0.3">
      <c r="A9" s="382" t="s">
        <v>27</v>
      </c>
      <c r="B9" s="213"/>
      <c r="C9" s="214"/>
      <c r="D9" s="213"/>
      <c r="E9" s="213"/>
      <c r="F9" s="213"/>
    </row>
    <row r="10" spans="1:6" ht="11.25" customHeight="1" x14ac:dyDescent="0.3">
      <c r="A10" s="380" t="s">
        <v>79</v>
      </c>
      <c r="B10" s="213">
        <v>1430</v>
      </c>
      <c r="C10" s="214">
        <v>1428</v>
      </c>
      <c r="D10" s="213">
        <v>1500</v>
      </c>
      <c r="E10" s="213">
        <v>1517</v>
      </c>
      <c r="F10" s="213">
        <v>1510</v>
      </c>
    </row>
    <row r="11" spans="1:6" ht="11.25" customHeight="1" x14ac:dyDescent="0.3">
      <c r="A11" s="380" t="s">
        <v>30</v>
      </c>
      <c r="B11" s="213">
        <v>418</v>
      </c>
      <c r="C11" s="214">
        <v>807</v>
      </c>
      <c r="D11" s="213">
        <v>803</v>
      </c>
      <c r="E11" s="213">
        <v>789</v>
      </c>
      <c r="F11" s="213">
        <v>790</v>
      </c>
    </row>
    <row r="12" spans="1:6" ht="11.25" customHeight="1" x14ac:dyDescent="0.3">
      <c r="A12" s="380" t="s">
        <v>85</v>
      </c>
      <c r="B12" s="213">
        <v>89</v>
      </c>
      <c r="C12" s="214">
        <v>89</v>
      </c>
      <c r="D12" s="213">
        <v>89</v>
      </c>
      <c r="E12" s="213">
        <v>89</v>
      </c>
      <c r="F12" s="213">
        <v>89</v>
      </c>
    </row>
    <row r="13" spans="1:6" ht="11.25" customHeight="1" x14ac:dyDescent="0.3">
      <c r="A13" s="382" t="s">
        <v>31</v>
      </c>
      <c r="B13" s="141">
        <f>SUM(B10:B12)</f>
        <v>1937</v>
      </c>
      <c r="C13" s="142">
        <f>SUM(C10:C12)</f>
        <v>2324</v>
      </c>
      <c r="D13" s="141">
        <f>SUM(D10:D12)</f>
        <v>2392</v>
      </c>
      <c r="E13" s="141">
        <f>SUM(E10:E12)</f>
        <v>2395</v>
      </c>
      <c r="F13" s="141">
        <f>SUM(F10:F12)</f>
        <v>2389</v>
      </c>
    </row>
    <row r="14" spans="1:6" ht="11.25" customHeight="1" x14ac:dyDescent="0.3">
      <c r="A14" s="130" t="s">
        <v>32</v>
      </c>
      <c r="B14" s="141">
        <f>B13+B8</f>
        <v>5009</v>
      </c>
      <c r="C14" s="142">
        <f t="shared" ref="C14:F14" si="0">C13+C8</f>
        <v>5045</v>
      </c>
      <c r="D14" s="141">
        <f t="shared" si="0"/>
        <v>5043</v>
      </c>
      <c r="E14" s="141">
        <f t="shared" si="0"/>
        <v>5046</v>
      </c>
      <c r="F14" s="141">
        <f t="shared" si="0"/>
        <v>5090</v>
      </c>
    </row>
    <row r="15" spans="1:6" ht="11.25" customHeight="1" x14ac:dyDescent="0.3">
      <c r="A15" s="215" t="s">
        <v>33</v>
      </c>
      <c r="B15" s="213"/>
      <c r="C15" s="214"/>
      <c r="D15" s="213"/>
      <c r="E15" s="213"/>
      <c r="F15" s="213"/>
    </row>
    <row r="16" spans="1:6" ht="11.25" customHeight="1" x14ac:dyDescent="0.3">
      <c r="A16" s="382" t="s">
        <v>37</v>
      </c>
      <c r="B16" s="213"/>
      <c r="C16" s="214"/>
      <c r="D16" s="213"/>
      <c r="E16" s="213"/>
      <c r="F16" s="213"/>
    </row>
    <row r="17" spans="1:9" ht="11.25" customHeight="1" x14ac:dyDescent="0.3">
      <c r="A17" s="136" t="s">
        <v>23</v>
      </c>
      <c r="B17" s="213">
        <v>502</v>
      </c>
      <c r="C17" s="214">
        <v>502</v>
      </c>
      <c r="D17" s="213">
        <v>502</v>
      </c>
      <c r="E17" s="213">
        <v>502</v>
      </c>
      <c r="F17" s="213">
        <v>502</v>
      </c>
    </row>
    <row r="18" spans="1:9" ht="11.25" customHeight="1" x14ac:dyDescent="0.3">
      <c r="A18" s="136" t="s">
        <v>86</v>
      </c>
      <c r="B18" s="213">
        <v>57</v>
      </c>
      <c r="C18" s="214">
        <v>86</v>
      </c>
      <c r="D18" s="213">
        <v>86</v>
      </c>
      <c r="E18" s="213">
        <v>86</v>
      </c>
      <c r="F18" s="213">
        <v>86</v>
      </c>
    </row>
    <row r="19" spans="1:9" ht="11.25" customHeight="1" x14ac:dyDescent="0.3">
      <c r="A19" s="382" t="s">
        <v>38</v>
      </c>
      <c r="B19" s="141">
        <f>SUM(B17:B18)</f>
        <v>559</v>
      </c>
      <c r="C19" s="142">
        <f>SUM(C17:C18)</f>
        <v>588</v>
      </c>
      <c r="D19" s="141">
        <f>SUM(D17:D18)</f>
        <v>588</v>
      </c>
      <c r="E19" s="141">
        <f>SUM(E17:E18)</f>
        <v>588</v>
      </c>
      <c r="F19" s="141">
        <f>SUM(F17:F18)</f>
        <v>588</v>
      </c>
    </row>
    <row r="20" spans="1:9" ht="11.25" customHeight="1" x14ac:dyDescent="0.3">
      <c r="A20" s="382" t="s">
        <v>34</v>
      </c>
      <c r="B20" s="213"/>
      <c r="C20" s="214"/>
      <c r="D20" s="213"/>
      <c r="E20" s="213"/>
      <c r="F20" s="213"/>
    </row>
    <row r="21" spans="1:9" ht="11.25" customHeight="1" x14ac:dyDescent="0.3">
      <c r="A21" s="136" t="s">
        <v>72</v>
      </c>
      <c r="B21" s="213">
        <v>2018</v>
      </c>
      <c r="C21" s="214">
        <v>2018</v>
      </c>
      <c r="D21" s="213">
        <v>2018</v>
      </c>
      <c r="E21" s="213">
        <v>2018</v>
      </c>
      <c r="F21" s="213">
        <v>2018</v>
      </c>
    </row>
    <row r="22" spans="1:9" ht="11.25" customHeight="1" x14ac:dyDescent="0.3">
      <c r="A22" s="382" t="s">
        <v>36</v>
      </c>
      <c r="B22" s="141">
        <f>B21</f>
        <v>2018</v>
      </c>
      <c r="C22" s="142">
        <f t="shared" ref="C22:F22" si="1">C21</f>
        <v>2018</v>
      </c>
      <c r="D22" s="141">
        <f t="shared" si="1"/>
        <v>2018</v>
      </c>
      <c r="E22" s="141">
        <f t="shared" si="1"/>
        <v>2018</v>
      </c>
      <c r="F22" s="141">
        <f t="shared" si="1"/>
        <v>2018</v>
      </c>
    </row>
    <row r="23" spans="1:9" ht="11.25" customHeight="1" x14ac:dyDescent="0.3">
      <c r="A23" s="215" t="s">
        <v>39</v>
      </c>
      <c r="B23" s="180">
        <f>B19+B22</f>
        <v>2577</v>
      </c>
      <c r="C23" s="181">
        <f t="shared" ref="C23:F23" si="2">C19+C22</f>
        <v>2606</v>
      </c>
      <c r="D23" s="180">
        <f t="shared" si="2"/>
        <v>2606</v>
      </c>
      <c r="E23" s="180">
        <f t="shared" si="2"/>
        <v>2606</v>
      </c>
      <c r="F23" s="180">
        <f t="shared" si="2"/>
        <v>2606</v>
      </c>
    </row>
    <row r="24" spans="1:9" ht="11.25" customHeight="1" x14ac:dyDescent="0.3">
      <c r="A24" s="314" t="s">
        <v>40</v>
      </c>
      <c r="B24" s="447">
        <f>B14-B23</f>
        <v>2432</v>
      </c>
      <c r="C24" s="472">
        <f>C14-C23</f>
        <v>2439</v>
      </c>
      <c r="D24" s="447">
        <f>D14-D23</f>
        <v>2437</v>
      </c>
      <c r="E24" s="447">
        <f>E14-E23</f>
        <v>2440</v>
      </c>
      <c r="F24" s="447">
        <f>F14-F23</f>
        <v>2484</v>
      </c>
    </row>
    <row r="25" spans="1:9" ht="11.25" customHeight="1" x14ac:dyDescent="0.3">
      <c r="A25" s="215" t="s">
        <v>245</v>
      </c>
      <c r="B25" s="213"/>
      <c r="C25" s="214"/>
      <c r="D25" s="213"/>
      <c r="E25" s="213"/>
      <c r="F25" s="213"/>
      <c r="G25" s="13"/>
    </row>
    <row r="26" spans="1:9" ht="11.25" customHeight="1" x14ac:dyDescent="0.3">
      <c r="A26" s="382" t="s">
        <v>41</v>
      </c>
      <c r="B26" s="213"/>
      <c r="C26" s="214"/>
      <c r="D26" s="213"/>
      <c r="E26" s="213"/>
      <c r="F26" s="213"/>
      <c r="G26" s="13"/>
      <c r="I26" s="335"/>
    </row>
    <row r="27" spans="1:9" ht="11.25" customHeight="1" x14ac:dyDescent="0.3">
      <c r="A27" s="380" t="s">
        <v>42</v>
      </c>
      <c r="B27" s="213">
        <v>1841</v>
      </c>
      <c r="C27" s="214">
        <v>2232</v>
      </c>
      <c r="D27" s="213">
        <v>2622</v>
      </c>
      <c r="E27" s="213">
        <v>3013</v>
      </c>
      <c r="F27" s="213">
        <v>3406</v>
      </c>
      <c r="G27" s="13"/>
    </row>
    <row r="28" spans="1:9" ht="11.25" customHeight="1" x14ac:dyDescent="0.3">
      <c r="A28" s="380" t="s">
        <v>43</v>
      </c>
      <c r="B28" s="213">
        <v>558</v>
      </c>
      <c r="C28" s="214">
        <v>558</v>
      </c>
      <c r="D28" s="213">
        <v>558</v>
      </c>
      <c r="E28" s="213">
        <v>558</v>
      </c>
      <c r="F28" s="213">
        <v>558</v>
      </c>
      <c r="G28" s="13"/>
    </row>
    <row r="29" spans="1:9" ht="11.25" customHeight="1" x14ac:dyDescent="0.3">
      <c r="A29" s="504" t="s">
        <v>259</v>
      </c>
      <c r="B29" s="213">
        <v>33</v>
      </c>
      <c r="C29" s="214">
        <v>-351</v>
      </c>
      <c r="D29" s="213">
        <v>-743</v>
      </c>
      <c r="E29" s="213">
        <v>-1131</v>
      </c>
      <c r="F29" s="213">
        <v>-1480</v>
      </c>
      <c r="G29" s="13"/>
    </row>
    <row r="30" spans="1:9" ht="11.25" customHeight="1" x14ac:dyDescent="0.3">
      <c r="A30" s="384" t="s">
        <v>44</v>
      </c>
      <c r="B30" s="134">
        <f>SUM(B27:B29)</f>
        <v>2432</v>
      </c>
      <c r="C30" s="135">
        <f>SUM(C27:C29)</f>
        <v>2439</v>
      </c>
      <c r="D30" s="134">
        <f>SUM(D27:D29)</f>
        <v>2437</v>
      </c>
      <c r="E30" s="134">
        <f>SUM(E27:E29)</f>
        <v>2440</v>
      </c>
      <c r="F30" s="134">
        <f>SUM(F27:F29)</f>
        <v>2484</v>
      </c>
      <c r="G30" s="13"/>
    </row>
    <row r="31" spans="1:9" ht="11.25" customHeight="1" x14ac:dyDescent="0.3">
      <c r="A31" s="157" t="s">
        <v>84</v>
      </c>
      <c r="B31" s="158">
        <f>B30</f>
        <v>2432</v>
      </c>
      <c r="C31" s="159">
        <f t="shared" ref="C31:F31" si="3">C30</f>
        <v>2439</v>
      </c>
      <c r="D31" s="158">
        <f t="shared" si="3"/>
        <v>2437</v>
      </c>
      <c r="E31" s="158">
        <f t="shared" si="3"/>
        <v>2440</v>
      </c>
      <c r="F31" s="158">
        <f t="shared" si="3"/>
        <v>2484</v>
      </c>
      <c r="G31" s="13"/>
    </row>
    <row r="32" spans="1:9" ht="11.25" customHeight="1" x14ac:dyDescent="0.3">
      <c r="A32" s="480" t="s">
        <v>248</v>
      </c>
      <c r="B32" s="209"/>
      <c r="C32" s="232"/>
      <c r="D32" s="209"/>
      <c r="E32" s="209"/>
      <c r="F32" s="209"/>
      <c r="G32" s="13"/>
    </row>
    <row r="33" spans="1:7" ht="11.25" customHeight="1" x14ac:dyDescent="0.3">
      <c r="A33" s="221" t="s">
        <v>186</v>
      </c>
      <c r="B33" s="13"/>
      <c r="C33" s="13"/>
      <c r="D33" s="13"/>
      <c r="E33" s="13"/>
      <c r="F33" s="13"/>
      <c r="G33" s="13"/>
    </row>
    <row r="34" spans="1:7" ht="11.25" customHeight="1" x14ac:dyDescent="0.3">
      <c r="A34" s="221"/>
      <c r="B34" s="13"/>
      <c r="C34" s="13"/>
      <c r="D34" s="13"/>
      <c r="E34" s="13"/>
      <c r="F34" s="13"/>
      <c r="G34" s="13"/>
    </row>
    <row r="35" spans="1:7" ht="11.25" customHeight="1" x14ac:dyDescent="0.3">
      <c r="A35" s="16"/>
      <c r="B35" s="13"/>
      <c r="C35" s="13"/>
      <c r="D35" s="13"/>
      <c r="E35" s="13"/>
      <c r="F35" s="13"/>
      <c r="G35" s="13"/>
    </row>
    <row r="36" spans="1:7" ht="11.25" customHeight="1" x14ac:dyDescent="0.3">
      <c r="A36" s="13"/>
      <c r="B36" s="13"/>
      <c r="C36" s="13"/>
      <c r="D36" s="13"/>
      <c r="E36" s="13"/>
      <c r="F36" s="13"/>
      <c r="G36" s="13"/>
    </row>
    <row r="37" spans="1:7" ht="11.25" customHeight="1" x14ac:dyDescent="0.3">
      <c r="A37" s="97"/>
      <c r="B37" s="13"/>
      <c r="C37" s="13"/>
      <c r="D37" s="13"/>
      <c r="E37" s="13"/>
      <c r="F37" s="13"/>
      <c r="G37" s="13"/>
    </row>
    <row r="38" spans="1:7" ht="11.25" customHeight="1" x14ac:dyDescent="0.2">
      <c r="A38" s="73"/>
      <c r="B38" s="13"/>
      <c r="C38" s="13"/>
      <c r="D38" s="13"/>
      <c r="E38" s="13"/>
      <c r="F38" s="13"/>
      <c r="G38" s="13"/>
    </row>
    <row r="40" spans="1:7" ht="11.25" customHeight="1" x14ac:dyDescent="0.3">
      <c r="A40" s="182"/>
    </row>
    <row r="42" spans="1:7" ht="11.25" customHeight="1" x14ac:dyDescent="0.3">
      <c r="A42" s="113"/>
    </row>
    <row r="43" spans="1:7" ht="11.25" customHeight="1" x14ac:dyDescent="0.2">
      <c r="A43" s="114"/>
    </row>
  </sheetData>
  <phoneticPr fontId="24" type="noConversion"/>
  <pageMargins left="1.4566929133858268" right="1.4566929133858268" top="0.98425196850393704" bottom="1.0629921259842521" header="0.51181102362204722" footer="0.51181102362204722"/>
  <pageSetup paperSize="9" scale="97" orientation="portrait" cellComments="asDisplayed"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showGridLines="0" zoomScaleNormal="100" zoomScaleSheetLayoutView="100" workbookViewId="0">
      <selection activeCell="A5" sqref="A5:F19"/>
    </sheetView>
  </sheetViews>
  <sheetFormatPr defaultColWidth="8" defaultRowHeight="11.25" customHeight="1" x14ac:dyDescent="0.3"/>
  <cols>
    <col min="1" max="1" width="29.5" style="87" customWidth="1"/>
    <col min="2" max="2" width="7" style="18" customWidth="1"/>
    <col min="3" max="3" width="8.796875" style="18" customWidth="1"/>
    <col min="4" max="4" width="7.69921875" style="18" customWidth="1"/>
    <col min="5" max="5" width="9.19921875" style="18" customWidth="1"/>
    <col min="6" max="6" width="7.796875" style="18" customWidth="1"/>
    <col min="7" max="7" width="7.5" style="17" customWidth="1"/>
    <col min="8" max="16384" width="8" style="17"/>
  </cols>
  <sheetData>
    <row r="1" spans="1:6" ht="11.25" customHeight="1" x14ac:dyDescent="0.3">
      <c r="A1" s="83" t="s">
        <v>249</v>
      </c>
      <c r="B1" s="83"/>
      <c r="C1" s="83"/>
      <c r="D1" s="83"/>
      <c r="E1" s="83"/>
      <c r="F1" s="17"/>
    </row>
    <row r="2" spans="1:6" ht="11.25" customHeight="1" x14ac:dyDescent="0.3">
      <c r="A2" s="387" t="s">
        <v>187</v>
      </c>
      <c r="B2" s="387"/>
      <c r="C2" s="387"/>
      <c r="D2" s="387"/>
      <c r="E2" s="387"/>
      <c r="F2" s="17"/>
    </row>
    <row r="3" spans="1:6" ht="11.25" customHeight="1" x14ac:dyDescent="0.3">
      <c r="A3" s="83"/>
      <c r="F3" s="17"/>
    </row>
    <row r="4" spans="1:6" s="20" customFormat="1" ht="51.85" x14ac:dyDescent="0.2">
      <c r="A4" s="229"/>
      <c r="B4" s="340" t="s">
        <v>188</v>
      </c>
      <c r="C4" s="340" t="s">
        <v>189</v>
      </c>
      <c r="D4" s="340" t="s">
        <v>190</v>
      </c>
      <c r="E4" s="340" t="s">
        <v>191</v>
      </c>
      <c r="F4" s="19"/>
    </row>
    <row r="5" spans="1:6" s="18" customFormat="1" ht="11.25" customHeight="1" x14ac:dyDescent="0.3">
      <c r="A5" s="389" t="str">
        <f>"Opening balance as at 1 July 2017"</f>
        <v>Opening balance as at 1 July 2017</v>
      </c>
      <c r="B5" s="213"/>
      <c r="C5" s="213"/>
      <c r="D5" s="213"/>
      <c r="E5" s="213"/>
      <c r="F5" s="21"/>
    </row>
    <row r="6" spans="1:6" ht="11.25" customHeight="1" x14ac:dyDescent="0.3">
      <c r="A6" s="161" t="s">
        <v>192</v>
      </c>
      <c r="B6" s="213"/>
      <c r="C6" s="213"/>
      <c r="D6" s="213"/>
      <c r="E6" s="213"/>
      <c r="F6" s="22"/>
    </row>
    <row r="7" spans="1:6" ht="11.25" customHeight="1" x14ac:dyDescent="0.3">
      <c r="A7" s="162" t="s">
        <v>193</v>
      </c>
      <c r="B7" s="213">
        <f>'Table 3.2'!B29</f>
        <v>33</v>
      </c>
      <c r="C7" s="213">
        <f>'Table 3.2'!B28</f>
        <v>558</v>
      </c>
      <c r="D7" s="213">
        <f>'Table 3.2'!B27</f>
        <v>1841</v>
      </c>
      <c r="E7" s="213">
        <f>SUM(B7:D7)</f>
        <v>2432</v>
      </c>
      <c r="F7" s="22"/>
    </row>
    <row r="8" spans="1:6" ht="11.25" customHeight="1" x14ac:dyDescent="0.3">
      <c r="A8" s="160" t="s">
        <v>52</v>
      </c>
      <c r="B8" s="141">
        <f>SUM(B6:B7)</f>
        <v>33</v>
      </c>
      <c r="C8" s="141">
        <f>SUM(C6:C7)</f>
        <v>558</v>
      </c>
      <c r="D8" s="141">
        <f>SUM(D6:D7)</f>
        <v>1841</v>
      </c>
      <c r="E8" s="141">
        <f>SUM(E6:E7)</f>
        <v>2432</v>
      </c>
      <c r="F8" s="22"/>
    </row>
    <row r="9" spans="1:6" ht="11.25" customHeight="1" x14ac:dyDescent="0.3">
      <c r="A9" s="133" t="s">
        <v>71</v>
      </c>
      <c r="B9" s="213"/>
      <c r="C9" s="213"/>
      <c r="D9" s="213"/>
      <c r="E9" s="213"/>
      <c r="F9" s="22"/>
    </row>
    <row r="10" spans="1:6" ht="11.25" customHeight="1" x14ac:dyDescent="0.3">
      <c r="A10" s="161" t="s">
        <v>94</v>
      </c>
      <c r="B10" s="213"/>
      <c r="C10" s="213"/>
      <c r="D10" s="213"/>
      <c r="E10" s="213"/>
      <c r="F10" s="19"/>
    </row>
    <row r="11" spans="1:6" ht="11.25" customHeight="1" x14ac:dyDescent="0.3">
      <c r="A11" s="219" t="s">
        <v>101</v>
      </c>
      <c r="B11" s="213">
        <f>'Table 3.1 NCCE'!C23</f>
        <v>-384</v>
      </c>
      <c r="C11" s="213">
        <v>0</v>
      </c>
      <c r="D11" s="213">
        <v>0</v>
      </c>
      <c r="E11" s="213">
        <f>SUM(B11:D11)</f>
        <v>-384</v>
      </c>
      <c r="F11" s="19"/>
    </row>
    <row r="12" spans="1:6" ht="11.25" customHeight="1" x14ac:dyDescent="0.3">
      <c r="A12" s="389" t="s">
        <v>22</v>
      </c>
      <c r="B12" s="184">
        <f>SUM(B10:B11)</f>
        <v>-384</v>
      </c>
      <c r="C12" s="184">
        <f t="shared" ref="C12:E12" si="0">SUM(C10:C11)</f>
        <v>0</v>
      </c>
      <c r="D12" s="184">
        <f t="shared" si="0"/>
        <v>0</v>
      </c>
      <c r="E12" s="184">
        <f t="shared" si="0"/>
        <v>-384</v>
      </c>
      <c r="F12" s="19"/>
    </row>
    <row r="13" spans="1:6" ht="11.25" customHeight="1" x14ac:dyDescent="0.3">
      <c r="A13" s="161" t="s">
        <v>81</v>
      </c>
      <c r="B13" s="163"/>
      <c r="C13" s="163"/>
      <c r="D13" s="163"/>
      <c r="E13" s="163"/>
      <c r="F13" s="17"/>
    </row>
    <row r="14" spans="1:6" ht="22.9" customHeight="1" x14ac:dyDescent="0.3">
      <c r="A14" s="234" t="s">
        <v>215</v>
      </c>
      <c r="B14" s="213">
        <f>B11</f>
        <v>-384</v>
      </c>
      <c r="C14" s="213">
        <v>0</v>
      </c>
      <c r="D14" s="213">
        <v>0</v>
      </c>
      <c r="E14" s="213">
        <f>SUM(B14:D14)</f>
        <v>-384</v>
      </c>
      <c r="F14" s="23"/>
    </row>
    <row r="15" spans="1:6" ht="11.25" customHeight="1" x14ac:dyDescent="0.3">
      <c r="A15" s="133" t="s">
        <v>53</v>
      </c>
      <c r="B15" s="390"/>
      <c r="C15" s="390"/>
      <c r="D15" s="390"/>
      <c r="E15" s="390"/>
      <c r="F15" s="23"/>
    </row>
    <row r="16" spans="1:6" ht="11.25" customHeight="1" x14ac:dyDescent="0.3">
      <c r="A16" s="388" t="s">
        <v>78</v>
      </c>
      <c r="B16" s="213"/>
      <c r="C16" s="213"/>
      <c r="D16" s="213"/>
      <c r="E16" s="213"/>
      <c r="F16" s="17"/>
    </row>
    <row r="17" spans="1:7" ht="11.25" customHeight="1" x14ac:dyDescent="0.3">
      <c r="A17" s="222" t="s">
        <v>102</v>
      </c>
      <c r="B17" s="164">
        <v>0</v>
      </c>
      <c r="C17" s="164">
        <v>0</v>
      </c>
      <c r="D17" s="164">
        <f>'Table 1.1 NCCE'!C10</f>
        <v>391</v>
      </c>
      <c r="E17" s="164">
        <f>SUM(B17:D17)</f>
        <v>391</v>
      </c>
      <c r="F17"/>
      <c r="G17" s="98"/>
    </row>
    <row r="18" spans="1:7" ht="11.25" customHeight="1" x14ac:dyDescent="0.3">
      <c r="A18" s="130" t="s">
        <v>54</v>
      </c>
      <c r="B18" s="141">
        <f>SUM(B16:B17)</f>
        <v>0</v>
      </c>
      <c r="C18" s="141">
        <f>SUM(C16:C17)</f>
        <v>0</v>
      </c>
      <c r="D18" s="141">
        <f>SUM(D16:D17)</f>
        <v>391</v>
      </c>
      <c r="E18" s="141">
        <f>SUM(B18:D18)</f>
        <v>391</v>
      </c>
      <c r="F18" s="17"/>
    </row>
    <row r="19" spans="1:7" ht="22.2" customHeight="1" x14ac:dyDescent="0.3">
      <c r="A19" s="220" t="s">
        <v>216</v>
      </c>
      <c r="B19" s="224">
        <f>B8+B12+B18</f>
        <v>-351</v>
      </c>
      <c r="C19" s="224">
        <f t="shared" ref="C19:E19" si="1">C8+C12+C18</f>
        <v>558</v>
      </c>
      <c r="D19" s="224">
        <f t="shared" si="1"/>
        <v>2232</v>
      </c>
      <c r="E19" s="224">
        <f t="shared" si="1"/>
        <v>2439</v>
      </c>
      <c r="F19" s="23"/>
    </row>
    <row r="20" spans="1:7" ht="22.9" customHeight="1" x14ac:dyDescent="0.3">
      <c r="A20" s="446" t="s">
        <v>217</v>
      </c>
      <c r="B20" s="447">
        <f>B19</f>
        <v>-351</v>
      </c>
      <c r="C20" s="447">
        <f t="shared" ref="C20:E20" si="2">C19</f>
        <v>558</v>
      </c>
      <c r="D20" s="447">
        <f t="shared" si="2"/>
        <v>2232</v>
      </c>
      <c r="E20" s="447">
        <f t="shared" si="2"/>
        <v>2439</v>
      </c>
      <c r="F20" s="23"/>
    </row>
    <row r="21" spans="1:7" ht="11.25" customHeight="1" x14ac:dyDescent="0.3">
      <c r="A21" s="493" t="s">
        <v>148</v>
      </c>
      <c r="B21" s="493"/>
      <c r="C21" s="493"/>
      <c r="D21" s="493"/>
      <c r="E21" s="493"/>
      <c r="F21" s="23"/>
    </row>
    <row r="22" spans="1:7" ht="11.25" customHeight="1" x14ac:dyDescent="0.3">
      <c r="A22" s="85"/>
      <c r="B22" s="7"/>
      <c r="C22" s="7"/>
      <c r="D22" s="7"/>
      <c r="E22" s="7"/>
      <c r="F22" s="23"/>
    </row>
    <row r="23" spans="1:7" ht="11.25" customHeight="1" x14ac:dyDescent="0.3">
      <c r="A23" s="233"/>
      <c r="B23" s="88"/>
      <c r="C23" s="88"/>
      <c r="D23" s="88"/>
      <c r="E23" s="7"/>
      <c r="F23" s="23"/>
    </row>
    <row r="24" spans="1:7" ht="11.25" customHeight="1" x14ac:dyDescent="0.3">
      <c r="A24" s="84"/>
      <c r="B24" s="88"/>
      <c r="C24" s="88"/>
      <c r="D24" s="88"/>
      <c r="E24" s="7"/>
      <c r="F24" s="23"/>
    </row>
    <row r="25" spans="1:7" ht="11.25" customHeight="1" x14ac:dyDescent="0.3">
      <c r="A25" s="86"/>
      <c r="B25" s="24"/>
      <c r="C25" s="24"/>
      <c r="F25" s="23"/>
    </row>
    <row r="26" spans="1:7" ht="11.25" customHeight="1" x14ac:dyDescent="0.3">
      <c r="B26" s="24"/>
      <c r="C26" s="24"/>
      <c r="F26" s="23"/>
    </row>
    <row r="27" spans="1:7" ht="11.25" customHeight="1" x14ac:dyDescent="0.3">
      <c r="A27" s="97"/>
      <c r="B27" s="24"/>
      <c r="C27" s="24"/>
      <c r="F27" s="17"/>
    </row>
    <row r="28" spans="1:7" ht="11.25" customHeight="1" x14ac:dyDescent="0.2">
      <c r="A28" s="73"/>
      <c r="F28" s="17"/>
    </row>
    <row r="29" spans="1:7" ht="11.25" customHeight="1" x14ac:dyDescent="0.3">
      <c r="F29" s="23"/>
    </row>
  </sheetData>
  <mergeCells count="1">
    <mergeCell ref="A21:E21"/>
  </mergeCells>
  <pageMargins left="1.4566929133858268" right="1.4566929133858268" top="0.98425196850393704" bottom="1.0629921259842521" header="0.51181102362204722" footer="0.51181102362204722"/>
  <pageSetup paperSize="9" scale="95" orientation="portrait" cellComments="asDisplayed"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H31"/>
  <sheetViews>
    <sheetView showGridLines="0" zoomScaleNormal="100" zoomScaleSheetLayoutView="100" workbookViewId="0">
      <selection activeCell="A16" sqref="A16"/>
    </sheetView>
  </sheetViews>
  <sheetFormatPr defaultColWidth="8" defaultRowHeight="11.25" customHeight="1" x14ac:dyDescent="0.3"/>
  <cols>
    <col min="1" max="1" width="29" style="11" customWidth="1"/>
    <col min="2" max="6" width="7.796875" style="11" customWidth="1"/>
    <col min="7" max="7" width="8.296875" style="11" customWidth="1"/>
    <col min="8" max="8" width="7.796875" style="11" customWidth="1"/>
    <col min="9" max="16384" width="8" style="11"/>
  </cols>
  <sheetData>
    <row r="1" spans="1:8" ht="11.25" customHeight="1" x14ac:dyDescent="0.3">
      <c r="A1" s="92" t="s">
        <v>250</v>
      </c>
      <c r="B1" s="93"/>
      <c r="C1" s="93"/>
      <c r="D1" s="93"/>
      <c r="E1" s="93"/>
      <c r="F1" s="93"/>
      <c r="G1" s="93"/>
    </row>
    <row r="2" spans="1:8" ht="6.5" customHeight="1" x14ac:dyDescent="0.3">
      <c r="A2" s="15"/>
    </row>
    <row r="3" spans="1:8" ht="45.4" customHeight="1" x14ac:dyDescent="0.2">
      <c r="A3" s="223"/>
      <c r="B3" s="341" t="s">
        <v>177</v>
      </c>
      <c r="C3" s="342" t="s">
        <v>182</v>
      </c>
      <c r="D3" s="341" t="s">
        <v>183</v>
      </c>
      <c r="E3" s="341" t="s">
        <v>184</v>
      </c>
      <c r="F3" s="341" t="s">
        <v>185</v>
      </c>
    </row>
    <row r="4" spans="1:8" ht="11.25" customHeight="1" x14ac:dyDescent="0.3">
      <c r="A4" s="215" t="s">
        <v>45</v>
      </c>
      <c r="B4" s="213"/>
      <c r="C4" s="214"/>
      <c r="D4" s="213"/>
      <c r="E4" s="213"/>
      <c r="F4" s="213"/>
    </row>
    <row r="5" spans="1:8" ht="11.25" customHeight="1" x14ac:dyDescent="0.3">
      <c r="A5" s="125" t="s">
        <v>46</v>
      </c>
      <c r="B5" s="213"/>
      <c r="C5" s="214"/>
      <c r="D5" s="213"/>
      <c r="E5" s="213"/>
      <c r="F5" s="213"/>
    </row>
    <row r="6" spans="1:8" ht="11.25" customHeight="1" x14ac:dyDescent="0.3">
      <c r="A6" s="218" t="s">
        <v>3</v>
      </c>
      <c r="B6" s="213">
        <v>11178</v>
      </c>
      <c r="C6" s="214">
        <v>11283</v>
      </c>
      <c r="D6" s="213">
        <v>10966</v>
      </c>
      <c r="E6" s="213">
        <v>10950</v>
      </c>
      <c r="F6" s="213">
        <v>10974</v>
      </c>
    </row>
    <row r="7" spans="1:8" ht="11.25" customHeight="1" x14ac:dyDescent="0.3">
      <c r="A7" s="218" t="s">
        <v>0</v>
      </c>
      <c r="B7" s="213">
        <v>180</v>
      </c>
      <c r="C7" s="214">
        <v>0</v>
      </c>
      <c r="D7" s="213">
        <v>0</v>
      </c>
      <c r="E7" s="213">
        <v>0</v>
      </c>
      <c r="F7" s="213">
        <v>0</v>
      </c>
    </row>
    <row r="8" spans="1:8" ht="11.25" customHeight="1" x14ac:dyDescent="0.3">
      <c r="A8" s="130" t="s">
        <v>47</v>
      </c>
      <c r="B8" s="141">
        <f>SUM(B6:B7)</f>
        <v>11358</v>
      </c>
      <c r="C8" s="142">
        <f>SUM(C6:C7)</f>
        <v>11283</v>
      </c>
      <c r="D8" s="141">
        <f>SUM(D6:D7)</f>
        <v>10966</v>
      </c>
      <c r="E8" s="141">
        <f>SUM(E6:E7)</f>
        <v>10950</v>
      </c>
      <c r="F8" s="141">
        <f>SUM(F6:F7)</f>
        <v>10974</v>
      </c>
    </row>
    <row r="9" spans="1:8" ht="11.25" customHeight="1" x14ac:dyDescent="0.3">
      <c r="A9" s="125" t="s">
        <v>48</v>
      </c>
      <c r="B9" s="213"/>
      <c r="C9" s="214"/>
      <c r="D9" s="213"/>
      <c r="E9" s="213"/>
      <c r="F9" s="213"/>
    </row>
    <row r="10" spans="1:8" ht="11.25" customHeight="1" x14ac:dyDescent="0.3">
      <c r="A10" s="218" t="s">
        <v>35</v>
      </c>
      <c r="B10" s="213">
        <v>7687</v>
      </c>
      <c r="C10" s="214">
        <v>7554</v>
      </c>
      <c r="D10" s="213">
        <v>7499</v>
      </c>
      <c r="E10" s="213">
        <v>7657</v>
      </c>
      <c r="F10" s="213">
        <v>7555</v>
      </c>
    </row>
    <row r="11" spans="1:8" ht="11.25" customHeight="1" x14ac:dyDescent="0.3">
      <c r="A11" s="218" t="s">
        <v>23</v>
      </c>
      <c r="B11" s="213">
        <f>3458+5</f>
        <v>3463</v>
      </c>
      <c r="C11" s="214">
        <v>3349</v>
      </c>
      <c r="D11" s="213">
        <v>3397</v>
      </c>
      <c r="E11" s="213">
        <v>3293</v>
      </c>
      <c r="F11" s="213">
        <v>3469</v>
      </c>
    </row>
    <row r="12" spans="1:8" ht="11.25" customHeight="1" x14ac:dyDescent="0.2">
      <c r="A12" s="125" t="s">
        <v>49</v>
      </c>
      <c r="B12" s="216">
        <f>SUM(B10:B11)</f>
        <v>11150</v>
      </c>
      <c r="C12" s="217">
        <f>SUM(C10:C11)</f>
        <v>10903</v>
      </c>
      <c r="D12" s="216">
        <f>SUM(D10:D11)</f>
        <v>10896</v>
      </c>
      <c r="E12" s="216">
        <f>SUM(E10:E11)</f>
        <v>10950</v>
      </c>
      <c r="F12" s="216">
        <f>SUM(F10:F11)</f>
        <v>11024</v>
      </c>
      <c r="H12" s="185"/>
    </row>
    <row r="13" spans="1:8" ht="20.75" x14ac:dyDescent="0.2">
      <c r="A13" s="220" t="s">
        <v>202</v>
      </c>
      <c r="B13" s="417">
        <f>B8-B12</f>
        <v>208</v>
      </c>
      <c r="C13" s="418">
        <f>C8-C12</f>
        <v>380</v>
      </c>
      <c r="D13" s="417">
        <f>D8-D12</f>
        <v>70</v>
      </c>
      <c r="E13" s="417">
        <f>E8-E12</f>
        <v>0</v>
      </c>
      <c r="F13" s="417">
        <f>F8-F12</f>
        <v>-50</v>
      </c>
    </row>
    <row r="14" spans="1:8" ht="11.25" customHeight="1" x14ac:dyDescent="0.3">
      <c r="A14" s="215" t="s">
        <v>50</v>
      </c>
      <c r="B14" s="213"/>
      <c r="C14" s="214"/>
      <c r="D14" s="213"/>
      <c r="E14" s="213"/>
      <c r="F14" s="213"/>
    </row>
    <row r="15" spans="1:8" ht="11.25" customHeight="1" x14ac:dyDescent="0.3">
      <c r="A15" s="215" t="s">
        <v>48</v>
      </c>
      <c r="B15" s="213"/>
      <c r="C15" s="214"/>
      <c r="D15" s="213"/>
      <c r="E15" s="213"/>
      <c r="F15" s="213"/>
    </row>
    <row r="16" spans="1:8" ht="20.75" x14ac:dyDescent="0.3">
      <c r="A16" s="230" t="s">
        <v>103</v>
      </c>
      <c r="B16" s="213">
        <f>516-6</f>
        <v>510</v>
      </c>
      <c r="C16" s="214">
        <v>771</v>
      </c>
      <c r="D16" s="213">
        <v>460</v>
      </c>
      <c r="E16" s="213">
        <v>391</v>
      </c>
      <c r="F16" s="213">
        <v>343</v>
      </c>
    </row>
    <row r="17" spans="1:7" ht="11.25" customHeight="1" x14ac:dyDescent="0.3">
      <c r="A17" s="130" t="s">
        <v>49</v>
      </c>
      <c r="B17" s="184">
        <f>SUM(B16:B16)</f>
        <v>510</v>
      </c>
      <c r="C17" s="183">
        <f>SUM(C16:C16)</f>
        <v>771</v>
      </c>
      <c r="D17" s="184">
        <f>SUM(D16:D16)</f>
        <v>460</v>
      </c>
      <c r="E17" s="184">
        <f>SUM(E16:E16)</f>
        <v>391</v>
      </c>
      <c r="F17" s="184">
        <f>SUM(F16:F16)</f>
        <v>343</v>
      </c>
    </row>
    <row r="18" spans="1:7" ht="20.75" x14ac:dyDescent="0.2">
      <c r="A18" s="220" t="s">
        <v>203</v>
      </c>
      <c r="B18" s="463">
        <f>-B17</f>
        <v>-510</v>
      </c>
      <c r="C18" s="464">
        <f t="shared" ref="C18:F18" si="0">-C17</f>
        <v>-771</v>
      </c>
      <c r="D18" s="463">
        <f t="shared" si="0"/>
        <v>-460</v>
      </c>
      <c r="E18" s="463">
        <f t="shared" si="0"/>
        <v>-391</v>
      </c>
      <c r="F18" s="463">
        <f t="shared" si="0"/>
        <v>-343</v>
      </c>
    </row>
    <row r="19" spans="1:7" ht="11.25" customHeight="1" x14ac:dyDescent="0.3">
      <c r="A19" s="125" t="s">
        <v>51</v>
      </c>
      <c r="B19" s="213"/>
      <c r="C19" s="214"/>
      <c r="D19" s="213"/>
      <c r="E19" s="213"/>
      <c r="F19" s="213"/>
    </row>
    <row r="20" spans="1:7" ht="11.25" customHeight="1" x14ac:dyDescent="0.3">
      <c r="A20" s="125" t="s">
        <v>46</v>
      </c>
      <c r="B20" s="213"/>
      <c r="C20" s="214"/>
      <c r="D20" s="213"/>
      <c r="E20" s="213"/>
      <c r="F20" s="213"/>
    </row>
    <row r="21" spans="1:7" ht="11.25" customHeight="1" x14ac:dyDescent="0.3">
      <c r="A21" s="218" t="s">
        <v>42</v>
      </c>
      <c r="B21" s="213">
        <v>395</v>
      </c>
      <c r="C21" s="214">
        <v>391</v>
      </c>
      <c r="D21" s="213">
        <v>390</v>
      </c>
      <c r="E21" s="213">
        <v>391</v>
      </c>
      <c r="F21" s="213">
        <v>393</v>
      </c>
    </row>
    <row r="22" spans="1:7" ht="11.25" customHeight="1" x14ac:dyDescent="0.3">
      <c r="A22" s="125" t="s">
        <v>47</v>
      </c>
      <c r="B22" s="141">
        <f>SUM(B21:B21)</f>
        <v>395</v>
      </c>
      <c r="C22" s="142">
        <f>SUM(C21:C21)</f>
        <v>391</v>
      </c>
      <c r="D22" s="141">
        <f>SUM(D21:D21)</f>
        <v>390</v>
      </c>
      <c r="E22" s="141">
        <f>SUM(E21:E21)</f>
        <v>391</v>
      </c>
      <c r="F22" s="141">
        <f>SUM(F21:F21)</f>
        <v>393</v>
      </c>
    </row>
    <row r="23" spans="1:7" ht="22.5" customHeight="1" x14ac:dyDescent="0.2">
      <c r="A23" s="231" t="s">
        <v>204</v>
      </c>
      <c r="B23" s="241">
        <f>B22</f>
        <v>395</v>
      </c>
      <c r="C23" s="242">
        <f>C22</f>
        <v>391</v>
      </c>
      <c r="D23" s="241">
        <f>D22</f>
        <v>390</v>
      </c>
      <c r="E23" s="241">
        <f>E22</f>
        <v>391</v>
      </c>
      <c r="F23" s="241">
        <f>F22</f>
        <v>393</v>
      </c>
      <c r="G23" s="13"/>
    </row>
    <row r="24" spans="1:7" ht="22.5" customHeight="1" x14ac:dyDescent="0.2">
      <c r="A24" s="231" t="s">
        <v>104</v>
      </c>
      <c r="B24" s="241">
        <f>B13+B18+B23</f>
        <v>93</v>
      </c>
      <c r="C24" s="242">
        <f>C13+C18+C23</f>
        <v>0</v>
      </c>
      <c r="D24" s="241">
        <f>D13+D18+D23</f>
        <v>0</v>
      </c>
      <c r="E24" s="241">
        <f>E13+E18+E23</f>
        <v>0</v>
      </c>
      <c r="F24" s="241">
        <f>F13+F18+F23</f>
        <v>0</v>
      </c>
      <c r="G24" s="13"/>
    </row>
    <row r="25" spans="1:7" ht="29.95" customHeight="1" x14ac:dyDescent="0.3">
      <c r="A25" s="230" t="s">
        <v>105</v>
      </c>
      <c r="B25" s="213">
        <v>148</v>
      </c>
      <c r="C25" s="214">
        <v>241</v>
      </c>
      <c r="D25" s="213">
        <v>241</v>
      </c>
      <c r="E25" s="213">
        <v>241</v>
      </c>
      <c r="F25" s="213">
        <v>241</v>
      </c>
      <c r="G25" s="13"/>
    </row>
    <row r="26" spans="1:7" ht="27.4" customHeight="1" x14ac:dyDescent="0.2">
      <c r="A26" s="210" t="s">
        <v>106</v>
      </c>
      <c r="B26" s="421">
        <f>B24+B25</f>
        <v>241</v>
      </c>
      <c r="C26" s="423">
        <f t="shared" ref="C26:F26" si="1">C24+C25</f>
        <v>241</v>
      </c>
      <c r="D26" s="421">
        <f t="shared" si="1"/>
        <v>241</v>
      </c>
      <c r="E26" s="421">
        <f t="shared" si="1"/>
        <v>241</v>
      </c>
      <c r="F26" s="421">
        <f t="shared" si="1"/>
        <v>241</v>
      </c>
    </row>
    <row r="27" spans="1:7" ht="11.25" customHeight="1" x14ac:dyDescent="0.2">
      <c r="A27" s="165" t="s">
        <v>148</v>
      </c>
      <c r="B27" s="165"/>
      <c r="C27" s="481"/>
      <c r="D27" s="165"/>
      <c r="E27" s="165"/>
      <c r="F27" s="165"/>
    </row>
    <row r="28" spans="1:7" ht="11.25" customHeight="1" x14ac:dyDescent="0.3">
      <c r="A28" s="16"/>
      <c r="C28" s="93"/>
    </row>
    <row r="30" spans="1:7" ht="11.25" customHeight="1" x14ac:dyDescent="0.3">
      <c r="A30" s="97"/>
    </row>
    <row r="31" spans="1:7" ht="11.25" customHeight="1" x14ac:dyDescent="0.2">
      <c r="A31" s="73"/>
    </row>
  </sheetData>
  <phoneticPr fontId="24" type="noConversion"/>
  <pageMargins left="1.4566929133858268" right="1.4566929133858268" top="0.98425196850393704" bottom="1.0629921259842521" header="0.51181102362204722" footer="0.51181102362204722"/>
  <pageSetup paperSize="9" scale="97" orientation="portrait" cellComments="asDisplayed"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9"/>
  <sheetViews>
    <sheetView showGridLines="0" zoomScaleNormal="100" zoomScaleSheetLayoutView="100" workbookViewId="0">
      <selection activeCell="A20" sqref="A20"/>
    </sheetView>
  </sheetViews>
  <sheetFormatPr defaultColWidth="9.19921875" defaultRowHeight="11.25" customHeight="1" x14ac:dyDescent="0.3"/>
  <cols>
    <col min="1" max="1" width="30.5" style="59" customWidth="1"/>
    <col min="2" max="2" width="7.5" style="59" customWidth="1"/>
    <col min="3" max="6" width="7.5" style="62" customWidth="1"/>
    <col min="7" max="8" width="9.19921875" style="62"/>
    <col min="9" max="9" width="9.19921875" style="66"/>
    <col min="10" max="13" width="9.19921875" style="62"/>
    <col min="14" max="14" width="2" style="62" customWidth="1"/>
    <col min="15" max="16384" width="9.19921875" style="62"/>
  </cols>
  <sheetData>
    <row r="1" spans="1:21" ht="11.25" customHeight="1" x14ac:dyDescent="0.3">
      <c r="A1" s="56" t="s">
        <v>251</v>
      </c>
      <c r="B1" s="57"/>
      <c r="C1" s="58"/>
      <c r="D1" s="57"/>
      <c r="E1" s="57"/>
      <c r="F1" s="57"/>
      <c r="G1" s="57"/>
      <c r="H1" s="59"/>
      <c r="I1" s="60"/>
      <c r="J1" s="61"/>
      <c r="K1" s="59"/>
    </row>
    <row r="2" spans="1:21" ht="6.05" customHeight="1" x14ac:dyDescent="0.3">
      <c r="A2" s="56"/>
      <c r="B2" s="57"/>
      <c r="C2" s="58"/>
      <c r="D2" s="57"/>
      <c r="E2" s="57"/>
      <c r="F2" s="57"/>
      <c r="G2" s="57"/>
      <c r="H2" s="59"/>
      <c r="I2" s="60"/>
      <c r="J2" s="61"/>
      <c r="K2" s="59"/>
    </row>
    <row r="3" spans="1:21" ht="45.4" customHeight="1" x14ac:dyDescent="0.3">
      <c r="A3" s="236"/>
      <c r="B3" s="341" t="s">
        <v>177</v>
      </c>
      <c r="C3" s="342" t="s">
        <v>182</v>
      </c>
      <c r="D3" s="341" t="s">
        <v>183</v>
      </c>
      <c r="E3" s="341" t="s">
        <v>184</v>
      </c>
      <c r="F3" s="341" t="s">
        <v>185</v>
      </c>
      <c r="G3" s="63"/>
      <c r="H3" s="448"/>
      <c r="J3" s="61"/>
      <c r="K3" s="59"/>
    </row>
    <row r="4" spans="1:21" ht="11.25" customHeight="1" x14ac:dyDescent="0.3">
      <c r="A4" s="392" t="s">
        <v>91</v>
      </c>
      <c r="B4" s="104"/>
      <c r="C4" s="166"/>
      <c r="D4" s="104"/>
      <c r="E4" s="104"/>
      <c r="F4" s="104"/>
      <c r="G4" s="65"/>
      <c r="H4" s="59"/>
      <c r="I4" s="64"/>
      <c r="J4" s="61"/>
      <c r="K4" s="59"/>
    </row>
    <row r="5" spans="1:21" ht="11.25" customHeight="1" x14ac:dyDescent="0.3">
      <c r="A5" s="189" t="s">
        <v>206</v>
      </c>
      <c r="B5" s="104">
        <v>395</v>
      </c>
      <c r="C5" s="166">
        <v>391</v>
      </c>
      <c r="D5" s="104">
        <v>390</v>
      </c>
      <c r="E5" s="104">
        <v>391</v>
      </c>
      <c r="F5" s="104">
        <v>393</v>
      </c>
      <c r="G5" s="65"/>
      <c r="H5" s="315"/>
      <c r="I5" s="316"/>
      <c r="J5" s="317"/>
      <c r="K5" s="110"/>
      <c r="L5" s="318"/>
    </row>
    <row r="6" spans="1:21" ht="11.25" customHeight="1" x14ac:dyDescent="0.3">
      <c r="A6" s="392" t="s">
        <v>70</v>
      </c>
      <c r="B6" s="167">
        <f>SUM(B5:B5)</f>
        <v>395</v>
      </c>
      <c r="C6" s="168">
        <f>SUM(C5:C5)</f>
        <v>391</v>
      </c>
      <c r="D6" s="167">
        <f>SUM(D5:D5)</f>
        <v>390</v>
      </c>
      <c r="E6" s="167">
        <f>SUM(E5:E5)</f>
        <v>391</v>
      </c>
      <c r="F6" s="167">
        <f>SUM(F5:F5)</f>
        <v>393</v>
      </c>
      <c r="G6" s="67"/>
      <c r="H6" s="68"/>
      <c r="I6" s="69"/>
      <c r="J6" s="61"/>
      <c r="K6" s="59"/>
    </row>
    <row r="7" spans="1:21" ht="11.25" customHeight="1" x14ac:dyDescent="0.3">
      <c r="A7" s="393" t="s">
        <v>92</v>
      </c>
      <c r="B7" s="104"/>
      <c r="C7" s="166"/>
      <c r="D7" s="104"/>
      <c r="E7" s="104"/>
      <c r="F7" s="104"/>
      <c r="G7" s="65"/>
      <c r="H7" s="59"/>
      <c r="I7" s="69"/>
      <c r="J7" s="61"/>
      <c r="K7" s="59"/>
    </row>
    <row r="8" spans="1:21" ht="11.25" customHeight="1" x14ac:dyDescent="0.3">
      <c r="A8" s="394" t="s">
        <v>55</v>
      </c>
      <c r="B8" s="104">
        <v>395</v>
      </c>
      <c r="C8" s="166">
        <v>391</v>
      </c>
      <c r="D8" s="104">
        <v>390</v>
      </c>
      <c r="E8" s="104">
        <v>391</v>
      </c>
      <c r="F8" s="104">
        <v>393</v>
      </c>
      <c r="G8" s="65"/>
      <c r="H8" s="59"/>
      <c r="I8" s="69"/>
      <c r="J8" s="61"/>
      <c r="K8" s="59"/>
    </row>
    <row r="9" spans="1:21" ht="11.25" customHeight="1" x14ac:dyDescent="0.3">
      <c r="A9" s="393" t="s">
        <v>68</v>
      </c>
      <c r="B9" s="167">
        <f>SUM(B8:B8)</f>
        <v>395</v>
      </c>
      <c r="C9" s="168">
        <f>SUM(C8:C8)</f>
        <v>391</v>
      </c>
      <c r="D9" s="167">
        <f>SUM(D8:D8)</f>
        <v>390</v>
      </c>
      <c r="E9" s="167">
        <f>SUM(E8:E8)</f>
        <v>391</v>
      </c>
      <c r="F9" s="167">
        <f>SUM(F8:F8)</f>
        <v>393</v>
      </c>
      <c r="G9" s="67"/>
      <c r="H9" s="68"/>
      <c r="I9" s="69"/>
      <c r="J9" s="61"/>
      <c r="K9" s="59"/>
    </row>
    <row r="10" spans="1:21" ht="11.25" customHeight="1" x14ac:dyDescent="0.3">
      <c r="A10" s="395" t="s">
        <v>108</v>
      </c>
      <c r="B10" s="104"/>
      <c r="C10" s="166"/>
      <c r="D10" s="104"/>
      <c r="E10" s="104"/>
      <c r="F10" s="104"/>
      <c r="G10" s="65"/>
      <c r="H10" s="323"/>
      <c r="I10" s="251"/>
      <c r="J10" s="317"/>
      <c r="K10" s="110"/>
      <c r="L10" s="318"/>
      <c r="M10" s="318"/>
      <c r="N10" s="318"/>
      <c r="O10" s="318"/>
      <c r="P10" s="318"/>
      <c r="Q10" s="318"/>
      <c r="R10" s="318"/>
      <c r="S10" s="318"/>
      <c r="T10" s="318"/>
      <c r="U10" s="318"/>
    </row>
    <row r="11" spans="1:21" ht="11.25" customHeight="1" x14ac:dyDescent="0.3">
      <c r="A11" s="189" t="s">
        <v>237</v>
      </c>
      <c r="B11" s="104">
        <v>395</v>
      </c>
      <c r="C11" s="166">
        <v>391</v>
      </c>
      <c r="D11" s="104">
        <v>390</v>
      </c>
      <c r="E11" s="104">
        <v>391</v>
      </c>
      <c r="F11" s="104">
        <v>393</v>
      </c>
      <c r="G11" s="65"/>
      <c r="H11" s="315"/>
      <c r="I11" s="251"/>
      <c r="J11" s="317"/>
      <c r="K11" s="110"/>
      <c r="L11" s="318"/>
      <c r="M11" s="318"/>
      <c r="N11" s="318"/>
      <c r="O11" s="318"/>
      <c r="P11" s="318"/>
      <c r="Q11" s="318"/>
      <c r="R11" s="318"/>
      <c r="S11" s="318"/>
      <c r="T11" s="318"/>
      <c r="U11" s="318"/>
    </row>
    <row r="12" spans="1:21" ht="22.5" customHeight="1" x14ac:dyDescent="0.3">
      <c r="A12" s="391" t="s">
        <v>238</v>
      </c>
      <c r="B12" s="104">
        <v>0</v>
      </c>
      <c r="C12" s="166">
        <v>380</v>
      </c>
      <c r="D12" s="104">
        <v>70</v>
      </c>
      <c r="E12" s="104">
        <v>0</v>
      </c>
      <c r="F12" s="104">
        <v>0</v>
      </c>
      <c r="G12" s="65"/>
      <c r="H12" s="324"/>
      <c r="I12" s="319"/>
      <c r="J12" s="320"/>
      <c r="K12" s="321"/>
      <c r="L12" s="322"/>
      <c r="M12" s="322"/>
      <c r="N12" s="322"/>
      <c r="O12" s="322"/>
      <c r="P12" s="322"/>
      <c r="Q12" s="322"/>
      <c r="R12" s="322"/>
      <c r="S12" s="322"/>
      <c r="T12" s="322"/>
      <c r="U12" s="322"/>
    </row>
    <row r="13" spans="1:21" ht="11.25" customHeight="1" x14ac:dyDescent="0.35">
      <c r="A13" s="392" t="s">
        <v>87</v>
      </c>
      <c r="B13" s="167">
        <f>SUM(B11:B12)</f>
        <v>395</v>
      </c>
      <c r="C13" s="168">
        <f>SUM(C11:C12)</f>
        <v>771</v>
      </c>
      <c r="D13" s="167">
        <f>SUM(D11:D12)</f>
        <v>460</v>
      </c>
      <c r="E13" s="167">
        <f>SUM(E11:E12)</f>
        <v>391</v>
      </c>
      <c r="F13" s="167">
        <f>SUM(F11:F12)</f>
        <v>393</v>
      </c>
      <c r="G13" s="65"/>
      <c r="H13" s="102"/>
      <c r="I13" s="69"/>
      <c r="J13" s="61"/>
      <c r="K13" s="59"/>
      <c r="O13" s="252"/>
    </row>
    <row r="14" spans="1:21" ht="33.700000000000003" customHeight="1" x14ac:dyDescent="0.3">
      <c r="A14" s="396" t="s">
        <v>107</v>
      </c>
      <c r="B14" s="110"/>
      <c r="C14" s="166"/>
      <c r="D14" s="110"/>
      <c r="E14" s="110"/>
      <c r="F14" s="110"/>
      <c r="G14" s="59"/>
      <c r="H14" s="59"/>
      <c r="I14" s="69"/>
      <c r="J14" s="61"/>
      <c r="K14" s="59"/>
      <c r="L14" s="59"/>
      <c r="M14" s="59"/>
    </row>
    <row r="15" spans="1:21" ht="11.25" customHeight="1" x14ac:dyDescent="0.3">
      <c r="A15" s="397" t="s">
        <v>95</v>
      </c>
      <c r="B15" s="109">
        <f>B13</f>
        <v>395</v>
      </c>
      <c r="C15" s="166">
        <f>C13</f>
        <v>771</v>
      </c>
      <c r="D15" s="109">
        <f>D13</f>
        <v>460</v>
      </c>
      <c r="E15" s="109">
        <f>E13</f>
        <v>391</v>
      </c>
      <c r="F15" s="109">
        <f>F13</f>
        <v>393</v>
      </c>
      <c r="G15" s="70"/>
      <c r="H15" s="59"/>
      <c r="I15" s="69"/>
      <c r="J15" s="61"/>
      <c r="K15" s="59"/>
      <c r="L15" s="59"/>
      <c r="M15" s="59"/>
    </row>
    <row r="16" spans="1:21" ht="20.75" x14ac:dyDescent="0.35">
      <c r="A16" s="398" t="s">
        <v>109</v>
      </c>
      <c r="B16" s="237">
        <f>SUM(B15:B15)</f>
        <v>395</v>
      </c>
      <c r="C16" s="238">
        <f>SUM(C15:C15)</f>
        <v>771</v>
      </c>
      <c r="D16" s="237">
        <f>SUM(D15:D15)</f>
        <v>460</v>
      </c>
      <c r="E16" s="237">
        <f>SUM(E15:E15)</f>
        <v>391</v>
      </c>
      <c r="F16" s="237">
        <f>SUM(F15:F15)</f>
        <v>393</v>
      </c>
      <c r="G16" s="103"/>
      <c r="H16" s="71"/>
      <c r="I16" s="69"/>
      <c r="J16" s="61"/>
      <c r="K16" s="59"/>
      <c r="L16" s="59"/>
      <c r="M16" s="59"/>
      <c r="O16" s="253"/>
    </row>
    <row r="17" spans="1:15" ht="15" x14ac:dyDescent="0.35">
      <c r="A17" s="483" t="s">
        <v>148</v>
      </c>
      <c r="B17" s="482"/>
      <c r="C17" s="484"/>
      <c r="D17" s="482"/>
      <c r="E17" s="482"/>
      <c r="F17" s="482"/>
      <c r="G17" s="103"/>
      <c r="H17" s="71"/>
      <c r="I17" s="69"/>
      <c r="J17" s="61"/>
      <c r="K17" s="59"/>
      <c r="L17" s="59"/>
      <c r="M17" s="59"/>
      <c r="O17" s="253"/>
    </row>
    <row r="18" spans="1:15" ht="22.35" customHeight="1" x14ac:dyDescent="0.3">
      <c r="A18" s="494" t="s">
        <v>253</v>
      </c>
      <c r="B18" s="494"/>
      <c r="C18" s="494"/>
      <c r="D18" s="494"/>
      <c r="E18" s="494"/>
      <c r="F18" s="494"/>
      <c r="G18" s="57"/>
      <c r="H18" s="59"/>
      <c r="I18" s="69"/>
      <c r="J18" s="61"/>
      <c r="K18" s="59"/>
      <c r="L18" s="59"/>
      <c r="M18" s="59"/>
    </row>
    <row r="19" spans="1:15" ht="14.4" x14ac:dyDescent="0.3">
      <c r="A19" s="73" t="s">
        <v>239</v>
      </c>
      <c r="B19" s="57"/>
      <c r="C19" s="57"/>
      <c r="D19" s="57"/>
      <c r="E19" s="57"/>
      <c r="F19" s="57"/>
      <c r="G19" s="57"/>
      <c r="H19" s="59"/>
      <c r="I19" s="69"/>
      <c r="J19" s="61"/>
      <c r="K19" s="59"/>
      <c r="L19" s="59"/>
      <c r="M19" s="59"/>
    </row>
    <row r="20" spans="1:15" ht="14.25" customHeight="1" x14ac:dyDescent="0.3">
      <c r="A20" s="72" t="s">
        <v>236</v>
      </c>
      <c r="B20" s="57"/>
      <c r="C20" s="57"/>
      <c r="D20" s="57"/>
      <c r="E20" s="57"/>
      <c r="F20" s="57"/>
      <c r="G20" s="57"/>
      <c r="H20" s="59"/>
      <c r="I20" s="69"/>
      <c r="J20" s="61"/>
      <c r="K20" s="59"/>
      <c r="L20" s="59"/>
      <c r="M20" s="59"/>
    </row>
    <row r="21" spans="1:15" ht="14.4" x14ac:dyDescent="0.3">
      <c r="A21" s="72" t="s">
        <v>155</v>
      </c>
      <c r="B21" s="57"/>
      <c r="C21" s="57"/>
      <c r="D21" s="57"/>
      <c r="E21" s="57"/>
      <c r="F21" s="57"/>
      <c r="G21" s="57"/>
      <c r="H21" s="59"/>
      <c r="I21" s="69"/>
      <c r="J21" s="61"/>
      <c r="K21" s="59"/>
      <c r="L21" s="59"/>
      <c r="M21" s="59"/>
    </row>
    <row r="22" spans="1:15" ht="14.4" x14ac:dyDescent="0.3">
      <c r="A22" s="72" t="s">
        <v>156</v>
      </c>
      <c r="B22" s="57"/>
      <c r="C22" s="57"/>
      <c r="D22" s="57"/>
      <c r="E22" s="57"/>
      <c r="F22" s="57"/>
      <c r="G22" s="57"/>
      <c r="H22" s="59"/>
      <c r="I22" s="69"/>
      <c r="J22" s="61"/>
      <c r="K22" s="59"/>
      <c r="L22" s="59"/>
      <c r="M22" s="59"/>
    </row>
    <row r="23" spans="1:15" ht="14.4" x14ac:dyDescent="0.3">
      <c r="A23" s="72" t="s">
        <v>157</v>
      </c>
      <c r="B23" s="57"/>
      <c r="C23" s="57"/>
      <c r="D23" s="57"/>
      <c r="E23" s="57"/>
      <c r="F23" s="57"/>
      <c r="G23" s="57"/>
      <c r="H23" s="59"/>
      <c r="I23" s="69"/>
      <c r="J23" s="61"/>
      <c r="K23" s="59"/>
      <c r="L23" s="59"/>
      <c r="M23" s="59"/>
    </row>
    <row r="24" spans="1:15" ht="14.4" x14ac:dyDescent="0.3">
      <c r="A24" s="72" t="s">
        <v>158</v>
      </c>
      <c r="B24" s="57"/>
      <c r="C24" s="57"/>
      <c r="D24" s="57"/>
      <c r="E24" s="57"/>
      <c r="F24" s="57"/>
      <c r="G24" s="57"/>
      <c r="H24" s="59"/>
      <c r="I24" s="69"/>
      <c r="J24" s="61"/>
      <c r="K24" s="59"/>
      <c r="L24" s="59"/>
      <c r="M24" s="59"/>
    </row>
    <row r="25" spans="1:15" ht="14.4" x14ac:dyDescent="0.3">
      <c r="A25" s="72" t="s">
        <v>154</v>
      </c>
      <c r="B25" s="57"/>
      <c r="C25" s="57"/>
      <c r="D25" s="57"/>
      <c r="E25" s="57"/>
      <c r="F25" s="57"/>
      <c r="G25" s="57"/>
      <c r="H25" s="59"/>
      <c r="I25" s="69"/>
      <c r="J25" s="61"/>
      <c r="K25" s="59"/>
      <c r="L25" s="59"/>
      <c r="M25" s="59"/>
    </row>
    <row r="26" spans="1:15" ht="14.4" x14ac:dyDescent="0.3">
      <c r="A26" s="72"/>
      <c r="B26" s="57"/>
      <c r="C26" s="57"/>
      <c r="D26" s="57"/>
      <c r="E26" s="57"/>
      <c r="F26" s="57"/>
      <c r="G26" s="57"/>
      <c r="H26" s="59"/>
      <c r="I26" s="69"/>
      <c r="J26" s="61"/>
      <c r="K26" s="59"/>
      <c r="L26" s="59"/>
      <c r="M26" s="59"/>
    </row>
    <row r="27" spans="1:15" ht="11.25" customHeight="1" x14ac:dyDescent="0.3">
      <c r="A27" s="97"/>
      <c r="B27" s="57"/>
      <c r="C27" s="57"/>
      <c r="D27" s="57"/>
      <c r="E27" s="57"/>
      <c r="F27" s="57"/>
      <c r="G27" s="57"/>
      <c r="H27" s="59"/>
      <c r="I27" s="69"/>
      <c r="J27" s="61"/>
      <c r="K27" s="59"/>
      <c r="L27" s="59"/>
      <c r="M27" s="59"/>
    </row>
    <row r="28" spans="1:15" ht="11.25" customHeight="1" x14ac:dyDescent="0.3">
      <c r="A28" s="73"/>
      <c r="C28" s="59"/>
      <c r="D28" s="59"/>
      <c r="E28" s="59"/>
      <c r="F28" s="59"/>
      <c r="G28" s="59"/>
      <c r="H28" s="59"/>
      <c r="I28" s="69"/>
      <c r="J28" s="59"/>
      <c r="K28" s="59"/>
      <c r="L28" s="59"/>
      <c r="M28" s="59"/>
    </row>
    <row r="29" spans="1:15" ht="11.25" customHeight="1" x14ac:dyDescent="0.3">
      <c r="A29" s="73"/>
      <c r="C29" s="59"/>
      <c r="D29" s="59"/>
      <c r="E29" s="59"/>
      <c r="F29" s="59"/>
      <c r="G29" s="59"/>
      <c r="H29" s="59"/>
      <c r="I29" s="69"/>
      <c r="J29" s="59"/>
      <c r="K29" s="59"/>
      <c r="L29" s="59"/>
      <c r="M29" s="59"/>
    </row>
  </sheetData>
  <mergeCells count="1">
    <mergeCell ref="A18:F18"/>
  </mergeCells>
  <pageMargins left="1.4566929133858268" right="1.4566929133858268" top="0.98425196850393704" bottom="1.0629921259842521" header="0.51181102362204722" footer="0.51181102362204722"/>
  <pageSetup paperSize="9" scale="95" orientation="portrait" cellComments="asDisplayed"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1"/>
  <sheetViews>
    <sheetView showGridLines="0" zoomScaleNormal="100" zoomScaleSheetLayoutView="93" workbookViewId="0">
      <selection activeCell="A11" sqref="A11"/>
    </sheetView>
  </sheetViews>
  <sheetFormatPr defaultColWidth="9.19921875" defaultRowHeight="12.7" x14ac:dyDescent="0.25"/>
  <cols>
    <col min="1" max="1" width="48.5" style="32" customWidth="1"/>
    <col min="2" max="3" width="8" style="32" customWidth="1"/>
    <col min="4" max="4" width="9.5" style="32" customWidth="1"/>
    <col min="5" max="5" width="8.5" style="32" customWidth="1"/>
    <col min="6" max="6" width="8.296875" style="32" customWidth="1"/>
    <col min="7" max="7" width="9.296875" style="32" customWidth="1"/>
    <col min="8" max="8" width="7.19921875" style="32" customWidth="1"/>
    <col min="9" max="9" width="8.5" style="32" customWidth="1"/>
    <col min="10" max="10" width="9.5" style="35" customWidth="1"/>
    <col min="11" max="11" width="3.796875" style="32" customWidth="1"/>
    <col min="12" max="12" width="2.5" style="32" customWidth="1"/>
    <col min="13" max="16384" width="9.19921875" style="32"/>
  </cols>
  <sheetData>
    <row r="1" spans="1:13" x14ac:dyDescent="0.25">
      <c r="A1" s="94" t="s">
        <v>254</v>
      </c>
      <c r="B1" s="6"/>
      <c r="C1" s="6"/>
      <c r="D1" s="31"/>
      <c r="J1" s="32"/>
    </row>
    <row r="2" spans="1:13" x14ac:dyDescent="0.25">
      <c r="A2" s="6"/>
      <c r="B2" s="6"/>
      <c r="C2" s="6"/>
      <c r="D2" s="31"/>
      <c r="J2" s="32"/>
    </row>
    <row r="3" spans="1:13" s="28" customFormat="1" ht="11.25" customHeight="1" x14ac:dyDescent="0.25">
      <c r="A3" s="3"/>
      <c r="B3" s="439"/>
      <c r="C3" s="439"/>
      <c r="D3" s="439"/>
      <c r="E3" s="33"/>
      <c r="G3" s="438"/>
    </row>
    <row r="4" spans="1:13" s="52" customFormat="1" ht="55.05" customHeight="1" x14ac:dyDescent="0.25">
      <c r="A4" s="399"/>
      <c r="B4" s="400" t="s">
        <v>196</v>
      </c>
      <c r="C4" s="400" t="s">
        <v>197</v>
      </c>
      <c r="D4" s="400" t="s">
        <v>198</v>
      </c>
      <c r="E4" s="50"/>
      <c r="F4" s="51"/>
      <c r="G4" s="440"/>
      <c r="H4" s="327"/>
      <c r="I4" s="327"/>
      <c r="J4" s="327"/>
      <c r="K4" s="327"/>
      <c r="L4" s="327"/>
      <c r="M4" s="327"/>
    </row>
    <row r="5" spans="1:13" s="51" customFormat="1" ht="10.95" customHeight="1" x14ac:dyDescent="0.2">
      <c r="A5" s="376" t="s">
        <v>199</v>
      </c>
      <c r="B5" s="401"/>
      <c r="C5" s="401"/>
      <c r="D5" s="402"/>
      <c r="E5" s="5"/>
      <c r="G5" s="328"/>
      <c r="H5" s="328"/>
      <c r="I5" s="328"/>
      <c r="J5" s="328"/>
      <c r="K5" s="328"/>
      <c r="L5" s="328"/>
      <c r="M5" s="328"/>
    </row>
    <row r="6" spans="1:13" s="51" customFormat="1" ht="10.95" customHeight="1" x14ac:dyDescent="0.2">
      <c r="A6" s="378" t="s">
        <v>57</v>
      </c>
      <c r="B6" s="401">
        <v>2590</v>
      </c>
      <c r="C6" s="401">
        <v>1186</v>
      </c>
      <c r="D6" s="402">
        <f>SUM(B6:C6)</f>
        <v>3776</v>
      </c>
      <c r="E6" s="5"/>
      <c r="G6" s="328"/>
      <c r="H6" s="328"/>
      <c r="I6" s="328"/>
      <c r="J6" s="328"/>
      <c r="K6" s="328"/>
      <c r="L6" s="328"/>
      <c r="M6" s="328"/>
    </row>
    <row r="7" spans="1:13" s="51" customFormat="1" ht="21.75" customHeight="1" x14ac:dyDescent="0.2">
      <c r="A7" s="379" t="s">
        <v>110</v>
      </c>
      <c r="B7" s="401">
        <v>-1160</v>
      </c>
      <c r="C7" s="401">
        <v>-768</v>
      </c>
      <c r="D7" s="402">
        <f>SUM(B7:C7)</f>
        <v>-1928</v>
      </c>
      <c r="E7" s="5"/>
      <c r="G7" s="328"/>
      <c r="H7" s="328"/>
      <c r="I7" s="328"/>
      <c r="J7" s="328"/>
      <c r="K7" s="328"/>
      <c r="L7" s="328"/>
      <c r="M7" s="328"/>
    </row>
    <row r="8" spans="1:13" s="51" customFormat="1" ht="10.95" customHeight="1" x14ac:dyDescent="0.2">
      <c r="A8" s="377" t="s">
        <v>58</v>
      </c>
      <c r="B8" s="403">
        <f t="shared" ref="B8:C8" si="0">SUM(B6:B7)</f>
        <v>1430</v>
      </c>
      <c r="C8" s="403">
        <f t="shared" si="0"/>
        <v>418</v>
      </c>
      <c r="D8" s="403">
        <f>SUM(B8:C8)</f>
        <v>1848</v>
      </c>
      <c r="E8" s="5"/>
      <c r="G8" s="328"/>
      <c r="H8" s="328"/>
      <c r="I8" s="328"/>
      <c r="J8" s="328"/>
      <c r="K8" s="328"/>
      <c r="L8" s="328"/>
      <c r="M8" s="328"/>
    </row>
    <row r="9" spans="1:13" s="51" customFormat="1" ht="10.95" customHeight="1" x14ac:dyDescent="0.2">
      <c r="A9" s="377" t="s">
        <v>59</v>
      </c>
      <c r="B9" s="401"/>
      <c r="C9" s="401"/>
      <c r="D9" s="402"/>
      <c r="E9" s="5"/>
      <c r="G9" s="328"/>
      <c r="H9" s="328"/>
      <c r="I9" s="328"/>
      <c r="J9" s="328"/>
      <c r="K9" s="328"/>
      <c r="L9" s="328"/>
      <c r="M9" s="328"/>
    </row>
    <row r="10" spans="1:13" s="51" customFormat="1" ht="21.75" customHeight="1" x14ac:dyDescent="0.2">
      <c r="A10" s="406" t="s">
        <v>111</v>
      </c>
      <c r="B10" s="401"/>
      <c r="C10" s="401"/>
      <c r="D10" s="402"/>
      <c r="E10" s="5"/>
      <c r="G10" s="328"/>
      <c r="H10" s="328"/>
      <c r="I10" s="328"/>
      <c r="J10" s="328"/>
      <c r="K10" s="328"/>
      <c r="L10" s="328"/>
      <c r="M10" s="328"/>
    </row>
    <row r="11" spans="1:13" s="51" customFormat="1" ht="10.55" customHeight="1" x14ac:dyDescent="0.2">
      <c r="A11" s="407" t="s">
        <v>240</v>
      </c>
      <c r="B11" s="401">
        <v>281</v>
      </c>
      <c r="C11" s="401">
        <v>110</v>
      </c>
      <c r="D11" s="402">
        <f>SUM(B11:C11)</f>
        <v>391</v>
      </c>
      <c r="E11" s="5"/>
      <c r="G11" s="328"/>
      <c r="H11" s="328"/>
      <c r="I11" s="328"/>
      <c r="J11" s="328"/>
      <c r="K11" s="328"/>
      <c r="L11" s="328"/>
      <c r="M11" s="328"/>
    </row>
    <row r="12" spans="1:13" s="51" customFormat="1" ht="10.95" customHeight="1" x14ac:dyDescent="0.2">
      <c r="A12" s="407" t="s">
        <v>73</v>
      </c>
      <c r="B12" s="401"/>
      <c r="C12" s="401">
        <v>380</v>
      </c>
      <c r="D12" s="402">
        <f>SUM(B12:C12)</f>
        <v>380</v>
      </c>
      <c r="E12" s="5"/>
      <c r="G12" s="328"/>
      <c r="H12" s="328"/>
      <c r="I12" s="328"/>
      <c r="J12" s="328"/>
      <c r="K12" s="328"/>
      <c r="L12" s="328"/>
      <c r="M12" s="328"/>
    </row>
    <row r="13" spans="1:13" s="51" customFormat="1" ht="10.95" customHeight="1" x14ac:dyDescent="0.2">
      <c r="A13" s="406" t="s">
        <v>74</v>
      </c>
      <c r="B13" s="405">
        <f t="shared" ref="B13:C13" si="1">SUM(B11:B12)</f>
        <v>281</v>
      </c>
      <c r="C13" s="405">
        <f t="shared" si="1"/>
        <v>490</v>
      </c>
      <c r="D13" s="405">
        <f>SUM(B13:C13)</f>
        <v>771</v>
      </c>
      <c r="E13" s="5"/>
      <c r="F13" s="53"/>
      <c r="G13" s="325"/>
      <c r="H13" s="328"/>
      <c r="I13" s="328"/>
      <c r="J13" s="328"/>
      <c r="K13" s="328"/>
      <c r="L13" s="328"/>
      <c r="M13" s="328"/>
    </row>
    <row r="14" spans="1:13" s="51" customFormat="1" ht="10.95" customHeight="1" x14ac:dyDescent="0.2">
      <c r="A14" s="406" t="s">
        <v>60</v>
      </c>
      <c r="B14" s="405"/>
      <c r="C14" s="405"/>
      <c r="D14" s="405"/>
      <c r="E14" s="5"/>
      <c r="G14" s="328"/>
      <c r="H14" s="328"/>
      <c r="I14" s="328"/>
      <c r="J14" s="328"/>
      <c r="K14" s="328"/>
      <c r="L14" s="328"/>
      <c r="M14" s="328"/>
    </row>
    <row r="15" spans="1:13" s="51" customFormat="1" ht="10.95" customHeight="1" x14ac:dyDescent="0.2">
      <c r="A15" s="407" t="s">
        <v>61</v>
      </c>
      <c r="B15" s="401">
        <v>-283</v>
      </c>
      <c r="C15" s="401">
        <v>-101</v>
      </c>
      <c r="D15" s="402">
        <f>SUM(B15:C15)</f>
        <v>-384</v>
      </c>
      <c r="E15" s="5"/>
      <c r="G15" s="328"/>
      <c r="H15" s="328"/>
      <c r="I15" s="328"/>
      <c r="J15" s="328"/>
      <c r="K15" s="328"/>
      <c r="L15" s="328"/>
      <c r="M15" s="328"/>
    </row>
    <row r="16" spans="1:13" s="51" customFormat="1" ht="10.95" customHeight="1" x14ac:dyDescent="0.2">
      <c r="A16" s="406" t="s">
        <v>96</v>
      </c>
      <c r="B16" s="405">
        <f t="shared" ref="B16:C16" si="2">SUM(B15:B15)</f>
        <v>-283</v>
      </c>
      <c r="C16" s="405">
        <f t="shared" si="2"/>
        <v>-101</v>
      </c>
      <c r="D16" s="405">
        <f>SUM(B16:C16)</f>
        <v>-384</v>
      </c>
      <c r="E16" s="5"/>
    </row>
    <row r="17" spans="1:12" s="51" customFormat="1" ht="10.95" customHeight="1" x14ac:dyDescent="0.2">
      <c r="A17" s="377" t="s">
        <v>200</v>
      </c>
      <c r="B17" s="401"/>
      <c r="C17" s="401"/>
      <c r="D17" s="402"/>
      <c r="E17" s="5"/>
    </row>
    <row r="18" spans="1:12" s="51" customFormat="1" ht="10.95" customHeight="1" x14ac:dyDescent="0.2">
      <c r="A18" s="379" t="s">
        <v>62</v>
      </c>
      <c r="B18" s="401">
        <f t="shared" ref="B18:C18" si="3">B6+B13+B16-B15</f>
        <v>2871</v>
      </c>
      <c r="C18" s="401">
        <f t="shared" si="3"/>
        <v>1676</v>
      </c>
      <c r="D18" s="401">
        <f>SUM(B18:C18)</f>
        <v>4547</v>
      </c>
    </row>
    <row r="19" spans="1:12" s="51" customFormat="1" ht="21.75" customHeight="1" x14ac:dyDescent="0.2">
      <c r="A19" s="379" t="s">
        <v>110</v>
      </c>
      <c r="B19" s="401">
        <f t="shared" ref="B19:C19" si="4">B7+B15</f>
        <v>-1443</v>
      </c>
      <c r="C19" s="401">
        <f t="shared" si="4"/>
        <v>-869</v>
      </c>
      <c r="D19" s="401">
        <f>SUM(B19:C19)</f>
        <v>-2312</v>
      </c>
      <c r="G19" s="54"/>
    </row>
    <row r="20" spans="1:12" ht="16.600000000000001" customHeight="1" x14ac:dyDescent="0.3">
      <c r="A20" s="408" t="s">
        <v>63</v>
      </c>
      <c r="B20" s="403">
        <f t="shared" ref="B20:C20" si="5">SUM(B18:B19)</f>
        <v>1428</v>
      </c>
      <c r="C20" s="403">
        <f t="shared" si="5"/>
        <v>807</v>
      </c>
      <c r="D20" s="403">
        <f>SUM(B20:C20)</f>
        <v>2235</v>
      </c>
      <c r="G20"/>
      <c r="H20"/>
      <c r="I20"/>
      <c r="J20"/>
      <c r="K20"/>
      <c r="L20"/>
    </row>
    <row r="21" spans="1:12" ht="25.5" customHeight="1" x14ac:dyDescent="0.3">
      <c r="A21" s="495" t="s">
        <v>148</v>
      </c>
      <c r="B21" s="495"/>
      <c r="C21" s="495"/>
      <c r="D21" s="495"/>
      <c r="G21"/>
      <c r="H21"/>
      <c r="I21"/>
      <c r="J21"/>
      <c r="K21"/>
      <c r="L21"/>
    </row>
    <row r="22" spans="1:12" ht="28.1" customHeight="1" x14ac:dyDescent="0.3">
      <c r="A22" s="496" t="s">
        <v>241</v>
      </c>
      <c r="B22" s="497"/>
      <c r="C22" s="497"/>
      <c r="D22" s="497"/>
      <c r="G22"/>
      <c r="H22"/>
      <c r="I22"/>
      <c r="J22"/>
      <c r="K22"/>
      <c r="L22"/>
    </row>
    <row r="23" spans="1:12" ht="10.55" customHeight="1" x14ac:dyDescent="0.3">
      <c r="A23" s="6"/>
      <c r="B23" s="6"/>
      <c r="C23" s="6"/>
      <c r="D23" s="31"/>
      <c r="G23"/>
      <c r="H23"/>
      <c r="I23"/>
      <c r="J23"/>
      <c r="K23"/>
      <c r="L23"/>
    </row>
    <row r="24" spans="1:12" ht="10.55" customHeight="1" x14ac:dyDescent="0.3">
      <c r="B24" s="9"/>
      <c r="C24" s="37"/>
      <c r="D24" s="38"/>
      <c r="G24"/>
      <c r="H24"/>
      <c r="I24"/>
      <c r="J24"/>
      <c r="K24"/>
      <c r="L24"/>
    </row>
    <row r="25" spans="1:12" ht="10.55" customHeight="1" x14ac:dyDescent="0.3">
      <c r="A25" s="55"/>
      <c r="B25" s="9"/>
      <c r="C25" s="37"/>
      <c r="D25" s="38"/>
      <c r="G25"/>
      <c r="H25"/>
      <c r="I25"/>
      <c r="J25"/>
      <c r="K25"/>
      <c r="L25"/>
    </row>
    <row r="26" spans="1:12" x14ac:dyDescent="0.25">
      <c r="A26" s="34"/>
      <c r="B26" s="37"/>
      <c r="C26" s="37"/>
      <c r="D26" s="38"/>
      <c r="G26" s="36"/>
      <c r="J26" s="32"/>
    </row>
    <row r="27" spans="1:12" x14ac:dyDescent="0.25">
      <c r="A27" s="73"/>
      <c r="B27" s="37"/>
      <c r="C27" s="37"/>
      <c r="D27" s="38"/>
      <c r="G27" s="36"/>
      <c r="J27" s="32"/>
    </row>
    <row r="28" spans="1:12" s="4" customFormat="1" ht="11.25" customHeight="1" x14ac:dyDescent="0.25">
      <c r="A28" s="32"/>
      <c r="C28" s="2"/>
      <c r="D28" s="2"/>
    </row>
    <row r="29" spans="1:12" s="4" customFormat="1" ht="11.25" customHeight="1" x14ac:dyDescent="0.2">
      <c r="C29" s="2"/>
      <c r="D29" s="2"/>
    </row>
    <row r="30" spans="1:12" s="4" customFormat="1" ht="11.25" customHeight="1" x14ac:dyDescent="0.2">
      <c r="C30" s="2"/>
      <c r="D30" s="2"/>
    </row>
    <row r="31" spans="1:12" s="4" customFormat="1" ht="11.25" customHeight="1" x14ac:dyDescent="0.2">
      <c r="C31" s="2"/>
      <c r="D31" s="2"/>
    </row>
    <row r="32" spans="1:12" s="4" customFormat="1" ht="11.25" customHeight="1" x14ac:dyDescent="0.2">
      <c r="C32" s="2"/>
      <c r="D32" s="2"/>
    </row>
    <row r="33" spans="3:4" s="4" customFormat="1" ht="11.25" customHeight="1" x14ac:dyDescent="0.2">
      <c r="C33" s="2"/>
      <c r="D33" s="2"/>
    </row>
    <row r="34" spans="3:4" s="4" customFormat="1" ht="11.25" customHeight="1" x14ac:dyDescent="0.2">
      <c r="C34" s="2"/>
      <c r="D34" s="2"/>
    </row>
    <row r="35" spans="3:4" s="4" customFormat="1" ht="11.25" customHeight="1" x14ac:dyDescent="0.2">
      <c r="C35" s="2"/>
      <c r="D35" s="2"/>
    </row>
    <row r="36" spans="3:4" s="4" customFormat="1" ht="11.25" customHeight="1" x14ac:dyDescent="0.2">
      <c r="C36" s="2"/>
      <c r="D36" s="2"/>
    </row>
    <row r="37" spans="3:4" s="4" customFormat="1" ht="11.25" customHeight="1" x14ac:dyDescent="0.2">
      <c r="C37" s="2"/>
      <c r="D37" s="2"/>
    </row>
    <row r="38" spans="3:4" s="4" customFormat="1" ht="11.25" customHeight="1" x14ac:dyDescent="0.2">
      <c r="C38" s="2"/>
      <c r="D38" s="2"/>
    </row>
    <row r="39" spans="3:4" s="4" customFormat="1" ht="11.25" customHeight="1" x14ac:dyDescent="0.2">
      <c r="C39" s="2"/>
      <c r="D39" s="2"/>
    </row>
    <row r="40" spans="3:4" s="4" customFormat="1" ht="11.25" customHeight="1" x14ac:dyDescent="0.2">
      <c r="C40" s="2"/>
      <c r="D40" s="2"/>
    </row>
    <row r="41" spans="3:4" s="4" customFormat="1" ht="11.25" customHeight="1" x14ac:dyDescent="0.2">
      <c r="C41" s="2"/>
      <c r="D41" s="2"/>
    </row>
  </sheetData>
  <mergeCells count="2">
    <mergeCell ref="A21:D21"/>
    <mergeCell ref="A22:D22"/>
  </mergeCells>
  <pageMargins left="1.4566929133858268" right="1.4566929133858268" top="0.98425196850393704" bottom="1.0629921259842521" header="0.51181102362204722" footer="0.51181102362204722"/>
  <pageSetup paperSize="9" scale="84" fitToHeight="99" orientation="landscape" cellComments="asDisplayed"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14</vt:i4>
      </vt:variant>
    </vt:vector>
  </HeadingPairs>
  <TitlesOfParts>
    <vt:vector size="28" baseType="lpstr">
      <vt:lpstr>Table 1.1 NCCE</vt:lpstr>
      <vt:lpstr>Table 1.2</vt:lpstr>
      <vt:lpstr>Table 2.1.1 NCCE</vt:lpstr>
      <vt:lpstr>Table 3.1 NCCE</vt:lpstr>
      <vt:lpstr>Table 3.2</vt:lpstr>
      <vt:lpstr>Table 3.3</vt:lpstr>
      <vt:lpstr>Table 3.4</vt:lpstr>
      <vt:lpstr>Table 3.5</vt:lpstr>
      <vt:lpstr>Table 3.6</vt:lpstr>
      <vt:lpstr>Table 3.7</vt:lpstr>
      <vt:lpstr>Table 3.8</vt:lpstr>
      <vt:lpstr>Table 3.9</vt:lpstr>
      <vt:lpstr>Table 3.10</vt:lpstr>
      <vt:lpstr>Table 3.11</vt:lpstr>
      <vt:lpstr>'Table 1.1 NCCE'!Print_Area</vt:lpstr>
      <vt:lpstr>'Table 1.2'!Print_Area</vt:lpstr>
      <vt:lpstr>'Table 2.1.1 NCCE'!Print_Area</vt:lpstr>
      <vt:lpstr>'Table 3.1 NCCE'!Print_Area</vt:lpstr>
      <vt:lpstr>'Table 3.10'!Print_Area</vt:lpstr>
      <vt:lpstr>'Table 3.11'!Print_Area</vt:lpstr>
      <vt:lpstr>'Table 3.2'!Print_Area</vt:lpstr>
      <vt:lpstr>'Table 3.3'!Print_Area</vt:lpstr>
      <vt:lpstr>'Table 3.4'!Print_Area</vt:lpstr>
      <vt:lpstr>'Table 3.5'!Print_Area</vt:lpstr>
      <vt:lpstr>'Table 3.6'!Print_Area</vt:lpstr>
      <vt:lpstr>'Table 3.7'!Print_Area</vt:lpstr>
      <vt:lpstr>'Table 3.8'!Print_Area</vt:lpstr>
      <vt:lpstr>'Table 3.9'!Print_Area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2018-02-06T23:11:32Z</dcterms:created>
  <dcterms:modified xsi:type="dcterms:W3CDTF">2018-02-06T23:11:41Z</dcterms:modified>
</cp:coreProperties>
</file>