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PAM\TPD\PPB\AusTender\AusTender\Reporting\End FY - Contract Reporting Finalisation\FY1617\SME\IT SME Stats\"/>
    </mc:Choice>
  </mc:AlternateContent>
  <bookViews>
    <workbookView xWindow="0" yWindow="135" windowWidth="19155" windowHeight="11790"/>
  </bookViews>
  <sheets>
    <sheet name="ICT Categories_SME" sheetId="1" r:id="rId1"/>
    <sheet name="ICT Categories_SmallBusiness" sheetId="3" r:id="rId2"/>
  </sheets>
  <externalReferences>
    <externalReference r:id="rId3"/>
  </externalReferences>
  <definedNames>
    <definedName name="Full" localSheetId="1">#REF!</definedName>
    <definedName name="Full">#REF!</definedName>
    <definedName name="Glossary" localSheetId="1">#REF!</definedName>
    <definedName name="Glossary">#REF!</definedName>
    <definedName name="Introduction" localSheetId="1">#REF!</definedName>
    <definedName name="Introduction">#REF!</definedName>
    <definedName name="scope" localSheetId="1">#REF!</definedName>
    <definedName name="scope">#REF!</definedName>
    <definedName name="table1" localSheetId="1">[1]Contents!#REF!</definedName>
    <definedName name="table1">[1]Contents!#REF!</definedName>
    <definedName name="Table3" localSheetId="1">[1]Contents!#REF!</definedName>
    <definedName name="Table3">[1]Contents!#REF!</definedName>
  </definedNames>
  <calcPr calcId="162913"/>
</workbook>
</file>

<file path=xl/calcChain.xml><?xml version="1.0" encoding="utf-8"?>
<calcChain xmlns="http://schemas.openxmlformats.org/spreadsheetml/2006/main">
  <c r="I57" i="3" l="1"/>
  <c r="D57" i="3"/>
  <c r="D54" i="3"/>
  <c r="D22" i="3"/>
  <c r="K57" i="1"/>
  <c r="I57" i="1"/>
  <c r="G56" i="1"/>
  <c r="E57" i="1"/>
  <c r="D57" i="1"/>
  <c r="D22" i="1" l="1"/>
  <c r="D23" i="1" s="1"/>
  <c r="E6" i="1"/>
  <c r="E4" i="1" l="1"/>
  <c r="G4" i="1"/>
  <c r="I4" i="1"/>
  <c r="K4" i="1"/>
  <c r="M57" i="3" l="1"/>
  <c r="L57" i="3"/>
  <c r="J57" i="3"/>
  <c r="H57" i="3"/>
  <c r="F57" i="3"/>
  <c r="G57" i="3" s="1"/>
  <c r="E57" i="3"/>
  <c r="K56" i="3"/>
  <c r="I56" i="3"/>
  <c r="G56" i="3"/>
  <c r="E56" i="3"/>
  <c r="M54" i="3"/>
  <c r="M55" i="3" s="1"/>
  <c r="L54" i="3"/>
  <c r="L55" i="3" s="1"/>
  <c r="J54" i="3"/>
  <c r="J55" i="3" s="1"/>
  <c r="H54" i="3"/>
  <c r="H55" i="3" s="1"/>
  <c r="F54" i="3"/>
  <c r="F55" i="3" s="1"/>
  <c r="D55" i="3"/>
  <c r="K53" i="3"/>
  <c r="I53" i="3"/>
  <c r="G53" i="3"/>
  <c r="E53" i="3"/>
  <c r="K52" i="3"/>
  <c r="I52" i="3"/>
  <c r="G52" i="3"/>
  <c r="E52" i="3"/>
  <c r="K51" i="3"/>
  <c r="I51" i="3"/>
  <c r="G51" i="3"/>
  <c r="E51" i="3"/>
  <c r="K50" i="3"/>
  <c r="I50" i="3"/>
  <c r="G50" i="3"/>
  <c r="E50" i="3"/>
  <c r="K49" i="3"/>
  <c r="I49" i="3"/>
  <c r="G49" i="3"/>
  <c r="E49" i="3"/>
  <c r="K48" i="3"/>
  <c r="I48" i="3"/>
  <c r="G48" i="3"/>
  <c r="E48" i="3"/>
  <c r="K47" i="3"/>
  <c r="I47" i="3"/>
  <c r="G47" i="3"/>
  <c r="E47" i="3"/>
  <c r="K46" i="3"/>
  <c r="I46" i="3"/>
  <c r="G46" i="3"/>
  <c r="E46" i="3"/>
  <c r="K45" i="3"/>
  <c r="I45" i="3"/>
  <c r="G45" i="3"/>
  <c r="E45" i="3"/>
  <c r="K44" i="3"/>
  <c r="I44" i="3"/>
  <c r="G44" i="3"/>
  <c r="E44" i="3"/>
  <c r="K43" i="3"/>
  <c r="I43" i="3"/>
  <c r="G43" i="3"/>
  <c r="E43" i="3"/>
  <c r="K42" i="3"/>
  <c r="I42" i="3"/>
  <c r="G42" i="3"/>
  <c r="E42" i="3"/>
  <c r="K41" i="3"/>
  <c r="I41" i="3"/>
  <c r="G41" i="3"/>
  <c r="E41" i="3"/>
  <c r="K40" i="3"/>
  <c r="I40" i="3"/>
  <c r="G40" i="3"/>
  <c r="E40" i="3"/>
  <c r="K39" i="3"/>
  <c r="I39" i="3"/>
  <c r="G39" i="3"/>
  <c r="E39" i="3"/>
  <c r="K38" i="3"/>
  <c r="I38" i="3"/>
  <c r="G38" i="3"/>
  <c r="E38" i="3"/>
  <c r="K37" i="3"/>
  <c r="I37" i="3"/>
  <c r="G37" i="3"/>
  <c r="E37" i="3"/>
  <c r="K36" i="3"/>
  <c r="I36" i="3"/>
  <c r="G36" i="3"/>
  <c r="E36" i="3"/>
  <c r="K35" i="3"/>
  <c r="I35" i="3"/>
  <c r="G35" i="3"/>
  <c r="E35" i="3"/>
  <c r="K34" i="3"/>
  <c r="I34" i="3"/>
  <c r="G34" i="3"/>
  <c r="E34" i="3"/>
  <c r="K33" i="3"/>
  <c r="I33" i="3"/>
  <c r="G33" i="3"/>
  <c r="E33" i="3"/>
  <c r="K32" i="3"/>
  <c r="I32" i="3"/>
  <c r="G32" i="3"/>
  <c r="E32" i="3"/>
  <c r="K31" i="3"/>
  <c r="I31" i="3"/>
  <c r="G31" i="3"/>
  <c r="E31" i="3"/>
  <c r="K30" i="3"/>
  <c r="I30" i="3"/>
  <c r="G30" i="3"/>
  <c r="E30" i="3"/>
  <c r="K29" i="3"/>
  <c r="I29" i="3"/>
  <c r="G29" i="3"/>
  <c r="E29" i="3"/>
  <c r="K28" i="3"/>
  <c r="I28" i="3"/>
  <c r="G28" i="3"/>
  <c r="E28" i="3"/>
  <c r="K27" i="3"/>
  <c r="I27" i="3"/>
  <c r="G27" i="3"/>
  <c r="E27" i="3"/>
  <c r="K26" i="3"/>
  <c r="I26" i="3"/>
  <c r="G26" i="3"/>
  <c r="E26" i="3"/>
  <c r="K24" i="3"/>
  <c r="I24" i="3"/>
  <c r="G24" i="3"/>
  <c r="E24" i="3"/>
  <c r="M22" i="3"/>
  <c r="M23" i="3" s="1"/>
  <c r="L22" i="3"/>
  <c r="L23" i="3" s="1"/>
  <c r="J22" i="3"/>
  <c r="J23" i="3" s="1"/>
  <c r="H22" i="3"/>
  <c r="H23" i="3" s="1"/>
  <c r="F22" i="3"/>
  <c r="F23" i="3" s="1"/>
  <c r="D23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12" i="3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K6" i="3"/>
  <c r="I6" i="3"/>
  <c r="G6" i="3"/>
  <c r="E6" i="3"/>
  <c r="K5" i="3"/>
  <c r="I5" i="3"/>
  <c r="G5" i="3"/>
  <c r="E5" i="3"/>
  <c r="K4" i="3"/>
  <c r="I4" i="3"/>
  <c r="G4" i="3"/>
  <c r="E4" i="3"/>
  <c r="M57" i="1"/>
  <c r="L57" i="1"/>
  <c r="J57" i="1"/>
  <c r="H57" i="1"/>
  <c r="F57" i="1"/>
  <c r="G57" i="1" s="1"/>
  <c r="K56" i="1"/>
  <c r="I56" i="1"/>
  <c r="E56" i="1"/>
  <c r="M54" i="1"/>
  <c r="M55" i="1" s="1"/>
  <c r="L54" i="1"/>
  <c r="L55" i="1" s="1"/>
  <c r="J54" i="1"/>
  <c r="J55" i="1" s="1"/>
  <c r="H54" i="1"/>
  <c r="H55" i="1" s="1"/>
  <c r="F54" i="1"/>
  <c r="F55" i="1" s="1"/>
  <c r="D54" i="1"/>
  <c r="D55" i="1" s="1"/>
  <c r="K53" i="1"/>
  <c r="I53" i="1"/>
  <c r="G53" i="1"/>
  <c r="E53" i="1"/>
  <c r="K52" i="1"/>
  <c r="I52" i="1"/>
  <c r="G52" i="1"/>
  <c r="E52" i="1"/>
  <c r="K51" i="1"/>
  <c r="I51" i="1"/>
  <c r="G51" i="1"/>
  <c r="E51" i="1"/>
  <c r="K50" i="1"/>
  <c r="I50" i="1"/>
  <c r="G50" i="1"/>
  <c r="E50" i="1"/>
  <c r="K49" i="1"/>
  <c r="I49" i="1"/>
  <c r="G49" i="1"/>
  <c r="E49" i="1"/>
  <c r="K48" i="1"/>
  <c r="I48" i="1"/>
  <c r="G48" i="1"/>
  <c r="E48" i="1"/>
  <c r="K47" i="1"/>
  <c r="I47" i="1"/>
  <c r="G47" i="1"/>
  <c r="E47" i="1"/>
  <c r="K46" i="1"/>
  <c r="I46" i="1"/>
  <c r="G46" i="1"/>
  <c r="E46" i="1"/>
  <c r="K45" i="1"/>
  <c r="I45" i="1"/>
  <c r="G45" i="1"/>
  <c r="E45" i="1"/>
  <c r="K44" i="1"/>
  <c r="I44" i="1"/>
  <c r="G44" i="1"/>
  <c r="E44" i="1"/>
  <c r="K43" i="1"/>
  <c r="I43" i="1"/>
  <c r="G43" i="1"/>
  <c r="E43" i="1"/>
  <c r="K42" i="1"/>
  <c r="I42" i="1"/>
  <c r="G42" i="1"/>
  <c r="E42" i="1"/>
  <c r="K41" i="1"/>
  <c r="I41" i="1"/>
  <c r="G41" i="1"/>
  <c r="E41" i="1"/>
  <c r="K40" i="1"/>
  <c r="I40" i="1"/>
  <c r="G40" i="1"/>
  <c r="E40" i="1"/>
  <c r="K39" i="1"/>
  <c r="I39" i="1"/>
  <c r="G39" i="1"/>
  <c r="E39" i="1"/>
  <c r="K38" i="1"/>
  <c r="I38" i="1"/>
  <c r="G38" i="1"/>
  <c r="E38" i="1"/>
  <c r="K37" i="1"/>
  <c r="I37" i="1"/>
  <c r="G37" i="1"/>
  <c r="E37" i="1"/>
  <c r="K36" i="1"/>
  <c r="I36" i="1"/>
  <c r="G36" i="1"/>
  <c r="E36" i="1"/>
  <c r="K35" i="1"/>
  <c r="I35" i="1"/>
  <c r="G35" i="1"/>
  <c r="E35" i="1"/>
  <c r="K34" i="1"/>
  <c r="I34" i="1"/>
  <c r="G34" i="1"/>
  <c r="E34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4" i="1"/>
  <c r="I24" i="1"/>
  <c r="G24" i="1"/>
  <c r="E24" i="1"/>
  <c r="M22" i="1"/>
  <c r="M23" i="1" s="1"/>
  <c r="L22" i="1"/>
  <c r="L23" i="1" s="1"/>
  <c r="J22" i="1"/>
  <c r="J23" i="1" s="1"/>
  <c r="H22" i="1"/>
  <c r="H23" i="1" s="1"/>
  <c r="F22" i="1"/>
  <c r="F23" i="1" s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K6" i="1"/>
  <c r="I6" i="1"/>
  <c r="G6" i="1"/>
  <c r="K5" i="1"/>
  <c r="I5" i="1"/>
  <c r="G5" i="1"/>
  <c r="E5" i="1"/>
  <c r="K57" i="3" l="1"/>
</calcChain>
</file>

<file path=xl/sharedStrings.xml><?xml version="1.0" encoding="utf-8"?>
<sst xmlns="http://schemas.openxmlformats.org/spreadsheetml/2006/main" count="149" uniqueCount="68">
  <si>
    <t xml:space="preserve">1. SME                   </t>
  </si>
  <si>
    <t xml:space="preserve">2. Other                 </t>
  </si>
  <si>
    <t xml:space="preserve">3. Total                 </t>
  </si>
  <si>
    <t>Parent UNSPSC Title</t>
  </si>
  <si>
    <t>Child UNSPSC Title</t>
  </si>
  <si>
    <t>Information Technology Broadcasting and Telecommunications</t>
  </si>
  <si>
    <t>Call management systems or accessories</t>
  </si>
  <si>
    <t>Components for information technology or broadcasting or telecommunications</t>
  </si>
  <si>
    <t>Computer accessories</t>
  </si>
  <si>
    <t>Computer printers</t>
  </si>
  <si>
    <t>Computer servers</t>
  </si>
  <si>
    <t>Computers</t>
  </si>
  <si>
    <t>Desktop computers</t>
  </si>
  <si>
    <t>Mainframe computers</t>
  </si>
  <si>
    <t>Mobile phones</t>
  </si>
  <si>
    <t>Network security equipment</t>
  </si>
  <si>
    <t>Notebook computers</t>
  </si>
  <si>
    <t>Scanners</t>
  </si>
  <si>
    <t>Software</t>
  </si>
  <si>
    <t>Telephony equipment</t>
  </si>
  <si>
    <t>Two way radios</t>
  </si>
  <si>
    <t>Engineering and Research and Technology Based Services</t>
  </si>
  <si>
    <t>Application implementation services</t>
  </si>
  <si>
    <t>Architectural engineering</t>
  </si>
  <si>
    <t>Civil engineering</t>
  </si>
  <si>
    <t>Computer hardware maintenance or support</t>
  </si>
  <si>
    <t>Computer programmers</t>
  </si>
  <si>
    <t>Computer services</t>
  </si>
  <si>
    <t>Data processing or preparation services</t>
  </si>
  <si>
    <t>Data services</t>
  </si>
  <si>
    <t>Earth science services</t>
  </si>
  <si>
    <t>Economic analysis</t>
  </si>
  <si>
    <t>Economics</t>
  </si>
  <si>
    <t>Forensic IT Services</t>
  </si>
  <si>
    <t>Information retrieval systems</t>
  </si>
  <si>
    <t>Internet services</t>
  </si>
  <si>
    <t>Maintenance or support fees</t>
  </si>
  <si>
    <t>Management information systems MIS</t>
  </si>
  <si>
    <t>Mapping</t>
  </si>
  <si>
    <t>Professional engineering services</t>
  </si>
  <si>
    <t>Safety or risk analysis</t>
  </si>
  <si>
    <t>Software maintenance and support</t>
  </si>
  <si>
    <t>Software or hardware engineering</t>
  </si>
  <si>
    <t>Statistics</t>
  </si>
  <si>
    <t>System administrators</t>
  </si>
  <si>
    <t>Manufacturing technologies</t>
  </si>
  <si>
    <t>Number</t>
  </si>
  <si>
    <t>Child Code</t>
  </si>
  <si>
    <t>%</t>
  </si>
  <si>
    <t>Total</t>
  </si>
  <si>
    <t>* UNSPSC - United Nations Standard Products and Services Category</t>
  </si>
  <si>
    <t>Total Information Technology Broadcasting and Telecommunications (Parent Code)</t>
  </si>
  <si>
    <t>Total Engineering and Research and Technology Based Services (Parent Code)</t>
  </si>
  <si>
    <t>Unallocated Balance</t>
  </si>
  <si>
    <t>Communications devices and accessories</t>
  </si>
  <si>
    <t>Computer equipment and accessories</t>
  </si>
  <si>
    <t>Data Voice or Multimedia network equipment or platforms and accessories</t>
  </si>
  <si>
    <t xml:space="preserve"> </t>
  </si>
  <si>
    <t>Grand Total</t>
  </si>
  <si>
    <t>Aeronautical engineering</t>
  </si>
  <si>
    <t>Infrastructure as a Service (IaaS – Cloud)</t>
  </si>
  <si>
    <t>Platform as a Service (PaaS – Cloud)</t>
  </si>
  <si>
    <t>Software as a Service (SaaS – Cloud)</t>
  </si>
  <si>
    <t xml:space="preserve">1. Small Business                  </t>
  </si>
  <si>
    <t xml:space="preserve"># Small Business is a subset of SME 
</t>
  </si>
  <si>
    <t>Value ($m)</t>
  </si>
  <si>
    <r>
      <t>2016-17 Small Business</t>
    </r>
    <r>
      <rPr>
        <b/>
        <sz val="12"/>
        <rFont val="Calibri"/>
        <family val="2"/>
        <scheme val="minor"/>
      </rPr>
      <t>#</t>
    </r>
    <r>
      <rPr>
        <b/>
        <sz val="14"/>
        <rFont val="Calibri"/>
        <family val="2"/>
        <scheme val="minor"/>
      </rPr>
      <t xml:space="preserve"> Participation - Information and Communications Technology Sector by Goods and Services Category (UNSPSC* Code)</t>
    </r>
  </si>
  <si>
    <t>2016-17 SME Participation - Information and Communications Technology Sector by Goods and Services Category (UNSPSC* Code)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</si>
</sst>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#.##,,"/>
    <numFmt numFmtId="165" formatCode="0##.##,,"/>
    <numFmt numFmtId="166" formatCode="#,###.##,,"/>
    <numFmt numFmtId="167" formatCode="##.00#,,"/>
    <numFmt numFmtId="168" formatCode="#,###.00#,,"/>
    <numFmt numFmtId="169" formatCode="##.##0,,"/>
  </numFmts>
  <fonts count="14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9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5" fillId="0" borderId="0"/>
  </cellStyleXfs>
  <cellXfs count="101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8" fillId="0" borderId="7" xfId="0" applyFont="1" applyBorder="1" applyAlignment="1">
      <alignment vertical="top"/>
    </xf>
    <xf numFmtId="4" fontId="7" fillId="0" borderId="15" xfId="0" applyNumberFormat="1" applyFont="1" applyBorder="1" applyAlignment="1">
      <alignment vertical="top"/>
    </xf>
    <xf numFmtId="4" fontId="8" fillId="0" borderId="15" xfId="0" applyNumberFormat="1" applyFont="1" applyBorder="1" applyAlignment="1">
      <alignment vertical="top"/>
    </xf>
    <xf numFmtId="3" fontId="7" fillId="0" borderId="15" xfId="0" applyNumberFormat="1" applyFont="1" applyBorder="1" applyAlignment="1">
      <alignment vertical="top"/>
    </xf>
    <xf numFmtId="0" fontId="8" fillId="0" borderId="13" xfId="0" applyFont="1" applyBorder="1" applyAlignment="1">
      <alignment horizontal="left" vertical="top" wrapText="1"/>
    </xf>
    <xf numFmtId="0" fontId="7" fillId="0" borderId="12" xfId="0" applyFont="1" applyFill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3" fontId="8" fillId="0" borderId="6" xfId="0" applyNumberFormat="1" applyFont="1" applyBorder="1" applyAlignment="1">
      <alignment vertical="top"/>
    </xf>
    <xf numFmtId="3" fontId="8" fillId="0" borderId="2" xfId="0" applyNumberFormat="1" applyFont="1" applyBorder="1" applyAlignment="1">
      <alignment vertical="top"/>
    </xf>
    <xf numFmtId="3" fontId="8" fillId="0" borderId="7" xfId="0" applyNumberFormat="1" applyFont="1" applyBorder="1" applyAlignment="1">
      <alignment vertical="top"/>
    </xf>
    <xf numFmtId="0" fontId="3" fillId="0" borderId="10" xfId="8" applyFont="1" applyBorder="1" applyAlignment="1">
      <alignment horizontal="center" vertical="top"/>
    </xf>
    <xf numFmtId="0" fontId="3" fillId="0" borderId="9" xfId="8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3" fillId="0" borderId="11" xfId="8" applyFont="1" applyBorder="1" applyAlignment="1">
      <alignment horizontal="center" vertical="top"/>
    </xf>
    <xf numFmtId="0" fontId="7" fillId="0" borderId="12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vertical="top"/>
    </xf>
    <xf numFmtId="0" fontId="3" fillId="0" borderId="10" xfId="8" applyFont="1" applyFill="1" applyBorder="1" applyAlignment="1">
      <alignment horizontal="center" vertical="top"/>
    </xf>
    <xf numFmtId="3" fontId="8" fillId="0" borderId="8" xfId="0" applyNumberFormat="1" applyFont="1" applyBorder="1" applyAlignment="1">
      <alignment vertical="top"/>
    </xf>
    <xf numFmtId="0" fontId="0" fillId="0" borderId="1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3" fontId="7" fillId="2" borderId="18" xfId="0" applyNumberFormat="1" applyFont="1" applyFill="1" applyBorder="1" applyAlignment="1">
      <alignment vertical="top"/>
    </xf>
    <xf numFmtId="3" fontId="0" fillId="0" borderId="0" xfId="0" applyNumberFormat="1"/>
    <xf numFmtId="0" fontId="0" fillId="0" borderId="0" xfId="0"/>
    <xf numFmtId="0" fontId="8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3" fontId="7" fillId="2" borderId="18" xfId="0" applyNumberFormat="1" applyFont="1" applyFill="1" applyBorder="1" applyAlignment="1"/>
    <xf numFmtId="0" fontId="7" fillId="2" borderId="20" xfId="0" applyFont="1" applyFill="1" applyBorder="1" applyAlignment="1">
      <alignment horizontal="left"/>
    </xf>
    <xf numFmtId="3" fontId="7" fillId="0" borderId="23" xfId="0" applyNumberFormat="1" applyFont="1" applyBorder="1" applyAlignment="1">
      <alignment vertical="top"/>
    </xf>
    <xf numFmtId="0" fontId="8" fillId="0" borderId="2" xfId="15" applyNumberFormat="1" applyFont="1" applyBorder="1"/>
    <xf numFmtId="3" fontId="8" fillId="0" borderId="6" xfId="15" applyNumberFormat="1" applyFont="1" applyBorder="1"/>
    <xf numFmtId="0" fontId="8" fillId="0" borderId="2" xfId="15" applyNumberFormat="1" applyFont="1" applyBorder="1"/>
    <xf numFmtId="3" fontId="8" fillId="0" borderId="2" xfId="15" applyNumberFormat="1" applyFont="1" applyBorder="1"/>
    <xf numFmtId="0" fontId="8" fillId="0" borderId="2" xfId="15" applyNumberFormat="1" applyFont="1" applyBorder="1"/>
    <xf numFmtId="0" fontId="8" fillId="0" borderId="8" xfId="15" applyNumberFormat="1" applyFont="1" applyBorder="1"/>
    <xf numFmtId="3" fontId="8" fillId="0" borderId="8" xfId="15" applyNumberFormat="1" applyFont="1" applyBorder="1"/>
    <xf numFmtId="0" fontId="7" fillId="0" borderId="7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3" fillId="0" borderId="25" xfId="8" applyFont="1" applyBorder="1" applyAlignment="1">
      <alignment horizontal="center" vertical="top"/>
    </xf>
    <xf numFmtId="0" fontId="0" fillId="0" borderId="19" xfId="0" applyBorder="1" applyAlignment="1">
      <alignment vertical="top"/>
    </xf>
    <xf numFmtId="3" fontId="11" fillId="2" borderId="19" xfId="0" applyNumberFormat="1" applyFont="1" applyFill="1" applyBorder="1" applyAlignment="1"/>
    <xf numFmtId="3" fontId="11" fillId="2" borderId="19" xfId="0" applyNumberFormat="1" applyFont="1" applyFill="1" applyBorder="1"/>
    <xf numFmtId="0" fontId="8" fillId="0" borderId="7" xfId="15" applyNumberFormat="1" applyFont="1" applyBorder="1"/>
    <xf numFmtId="0" fontId="8" fillId="0" borderId="24" xfId="15" applyFont="1" applyBorder="1"/>
    <xf numFmtId="3" fontId="8" fillId="0" borderId="2" xfId="15" applyNumberFormat="1" applyFont="1" applyBorder="1" applyAlignment="1">
      <alignment vertical="top"/>
    </xf>
    <xf numFmtId="0" fontId="8" fillId="0" borderId="2" xfId="15" applyNumberFormat="1" applyFont="1" applyBorder="1" applyAlignment="1">
      <alignment vertical="top"/>
    </xf>
    <xf numFmtId="0" fontId="8" fillId="0" borderId="2" xfId="15" applyNumberFormat="1" applyFont="1" applyBorder="1"/>
    <xf numFmtId="0" fontId="8" fillId="0" borderId="2" xfId="15" applyNumberFormat="1" applyFont="1" applyBorder="1"/>
    <xf numFmtId="0" fontId="8" fillId="0" borderId="2" xfId="15" applyNumberFormat="1" applyFont="1" applyBorder="1"/>
    <xf numFmtId="0" fontId="0" fillId="0" borderId="26" xfId="0" applyBorder="1" applyAlignment="1">
      <alignment horizontal="left" vertical="top" wrapText="1"/>
    </xf>
    <xf numFmtId="3" fontId="11" fillId="2" borderId="27" xfId="0" applyNumberFormat="1" applyFont="1" applyFill="1" applyBorder="1"/>
    <xf numFmtId="3" fontId="11" fillId="2" borderId="22" xfId="0" applyNumberFormat="1" applyFont="1" applyFill="1" applyBorder="1" applyAlignment="1"/>
    <xf numFmtId="164" fontId="8" fillId="0" borderId="2" xfId="15" applyNumberFormat="1" applyFont="1" applyBorder="1"/>
    <xf numFmtId="165" fontId="8" fillId="0" borderId="2" xfId="15" applyNumberFormat="1" applyFont="1" applyBorder="1"/>
    <xf numFmtId="164" fontId="7" fillId="0" borderId="15" xfId="0" applyNumberFormat="1" applyFont="1" applyBorder="1" applyAlignment="1">
      <alignment vertical="top"/>
    </xf>
    <xf numFmtId="165" fontId="7" fillId="0" borderId="15" xfId="0" applyNumberFormat="1" applyFont="1" applyBorder="1" applyAlignment="1">
      <alignment vertical="top"/>
    </xf>
    <xf numFmtId="164" fontId="11" fillId="2" borderId="20" xfId="0" applyNumberFormat="1" applyFont="1" applyFill="1" applyBorder="1"/>
    <xf numFmtId="164" fontId="8" fillId="0" borderId="7" xfId="15" applyNumberFormat="1" applyFont="1" applyBorder="1"/>
    <xf numFmtId="165" fontId="8" fillId="0" borderId="7" xfId="15" applyNumberFormat="1" applyFont="1" applyBorder="1"/>
    <xf numFmtId="165" fontId="8" fillId="0" borderId="6" xfId="15" applyNumberFormat="1" applyFont="1" applyBorder="1"/>
    <xf numFmtId="166" fontId="7" fillId="0" borderId="15" xfId="0" applyNumberFormat="1" applyFont="1" applyBorder="1" applyAlignment="1">
      <alignment vertical="top"/>
    </xf>
    <xf numFmtId="166" fontId="11" fillId="2" borderId="20" xfId="0" applyNumberFormat="1" applyFont="1" applyFill="1" applyBorder="1"/>
    <xf numFmtId="3" fontId="8" fillId="0" borderId="28" xfId="0" applyNumberFormat="1" applyFont="1" applyBorder="1" applyAlignment="1">
      <alignment vertical="top"/>
    </xf>
    <xf numFmtId="3" fontId="8" fillId="0" borderId="29" xfId="0" applyNumberFormat="1" applyFont="1" applyBorder="1" applyAlignment="1">
      <alignment vertical="top"/>
    </xf>
    <xf numFmtId="164" fontId="8" fillId="0" borderId="5" xfId="15" applyNumberFormat="1" applyFont="1" applyBorder="1"/>
    <xf numFmtId="164" fontId="7" fillId="0" borderId="24" xfId="0" applyNumberFormat="1" applyFont="1" applyBorder="1" applyAlignment="1">
      <alignment vertical="top"/>
    </xf>
    <xf numFmtId="166" fontId="7" fillId="0" borderId="24" xfId="0" applyNumberFormat="1" applyFont="1" applyBorder="1" applyAlignment="1">
      <alignment vertical="top"/>
    </xf>
    <xf numFmtId="165" fontId="8" fillId="0" borderId="8" xfId="15" applyNumberFormat="1" applyFont="1" applyBorder="1"/>
    <xf numFmtId="167" fontId="8" fillId="0" borderId="2" xfId="15" applyNumberFormat="1" applyFont="1" applyBorder="1"/>
    <xf numFmtId="164" fontId="8" fillId="0" borderId="2" xfId="15" applyNumberFormat="1" applyFont="1" applyBorder="1" applyAlignment="1">
      <alignment vertical="top"/>
    </xf>
    <xf numFmtId="168" fontId="8" fillId="0" borderId="2" xfId="15" applyNumberFormat="1" applyFont="1" applyBorder="1"/>
    <xf numFmtId="165" fontId="8" fillId="0" borderId="2" xfId="15" applyNumberFormat="1" applyFont="1" applyBorder="1" applyAlignment="1">
      <alignment vertical="top"/>
    </xf>
    <xf numFmtId="3" fontId="8" fillId="0" borderId="7" xfId="15" applyNumberFormat="1" applyFont="1" applyBorder="1"/>
    <xf numFmtId="164" fontId="8" fillId="0" borderId="5" xfId="15" applyNumberFormat="1" applyFont="1" applyBorder="1" applyAlignment="1">
      <alignment vertical="top"/>
    </xf>
    <xf numFmtId="3" fontId="7" fillId="3" borderId="15" xfId="0" applyNumberFormat="1" applyFont="1" applyFill="1" applyBorder="1" applyAlignment="1">
      <alignment vertical="top"/>
    </xf>
    <xf numFmtId="169" fontId="8" fillId="0" borderId="2" xfId="15" applyNumberFormat="1" applyFont="1" applyFill="1" applyBorder="1"/>
    <xf numFmtId="0" fontId="7" fillId="2" borderId="21" xfId="0" applyFont="1" applyFill="1" applyBorder="1" applyAlignment="1">
      <alignment horizontal="right"/>
    </xf>
    <xf numFmtId="0" fontId="0" fillId="2" borderId="19" xfId="0" applyFill="1" applyBorder="1" applyAlignment="1"/>
    <xf numFmtId="0" fontId="0" fillId="2" borderId="20" xfId="0" applyFill="1" applyBorder="1" applyAlignment="1"/>
    <xf numFmtId="0" fontId="8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7" fillId="2" borderId="21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</cellXfs>
  <cellStyles count="20">
    <cellStyle name="Comma 2" xfId="1"/>
    <cellStyle name="Comma 2 2" xfId="10"/>
    <cellStyle name="Comma 2 3" xfId="13"/>
    <cellStyle name="Comma 2 4" xfId="17"/>
    <cellStyle name="Normal" xfId="0" builtinId="0"/>
    <cellStyle name="Normal 2" xfId="2"/>
    <cellStyle name="Normal 2 2" xfId="8"/>
    <cellStyle name="Normal 2 3" xfId="14"/>
    <cellStyle name="Normal 2 4" xfId="16"/>
    <cellStyle name="Normal 3" xfId="3"/>
    <cellStyle name="Normal 3 2" xfId="18"/>
    <cellStyle name="Normal 4" xfId="4"/>
    <cellStyle name="Normal 4 2" xfId="19"/>
    <cellStyle name="Normal 5" xfId="6"/>
    <cellStyle name="Normal 5 2" xfId="12"/>
    <cellStyle name="Normal 6" xfId="7"/>
    <cellStyle name="Normal 7" xfId="9"/>
    <cellStyle name="Normal 8" xfId="15"/>
    <cellStyle name="Percent 2" xfId="5"/>
    <cellStyle name="Percent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AM/TPD/PPB/AusTender/AusTender/Reporting/End%20FY%20-%20Contract%20Reporting%20Finalisation/FY1112/SME/Data%20for%20Publication/AusTender_incOS_11_12_WithParent-ChildUNSP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ivot Table"/>
      <sheetName val="Table 1"/>
      <sheetName val="ParentChildList"/>
      <sheetName val="UNSPSClist"/>
      <sheetName val="SmallCod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L37" sqref="L37"/>
    </sheetView>
  </sheetViews>
  <sheetFormatPr defaultRowHeight="11.25" x14ac:dyDescent="0.2"/>
  <cols>
    <col min="1" max="1" width="26" style="4" customWidth="1"/>
    <col min="2" max="2" width="12.33203125" style="4" bestFit="1" customWidth="1"/>
    <col min="3" max="3" width="52.83203125" style="6" customWidth="1"/>
    <col min="4" max="4" width="12.5" style="5" bestFit="1" customWidth="1"/>
    <col min="5" max="5" width="4.6640625" style="5" bestFit="1" customWidth="1"/>
    <col min="6" max="6" width="9.6640625" style="5" bestFit="1" customWidth="1"/>
    <col min="7" max="7" width="3.5" style="5" bestFit="1" customWidth="1"/>
    <col min="8" max="8" width="12.5" style="5" bestFit="1" customWidth="1"/>
    <col min="9" max="9" width="4.6640625" style="5" bestFit="1" customWidth="1"/>
    <col min="10" max="10" width="9.6640625" style="5" bestFit="1" customWidth="1"/>
    <col min="11" max="11" width="3.5" style="5" bestFit="1" customWidth="1"/>
    <col min="12" max="12" width="12.5" style="5" bestFit="1" customWidth="1"/>
    <col min="13" max="13" width="9.6640625" style="5" bestFit="1" customWidth="1"/>
    <col min="14" max="14" width="11.1640625" bestFit="1" customWidth="1"/>
  </cols>
  <sheetData>
    <row r="1" spans="1:13" ht="18.75" x14ac:dyDescent="0.2">
      <c r="A1" s="93" t="s">
        <v>67</v>
      </c>
      <c r="B1" s="93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15" x14ac:dyDescent="0.2">
      <c r="A2" s="24"/>
      <c r="B2" s="22"/>
      <c r="C2" s="23"/>
      <c r="D2" s="95" t="s">
        <v>0</v>
      </c>
      <c r="E2" s="95"/>
      <c r="F2" s="95"/>
      <c r="G2" s="95"/>
      <c r="H2" s="95" t="s">
        <v>1</v>
      </c>
      <c r="I2" s="95"/>
      <c r="J2" s="95"/>
      <c r="K2" s="95"/>
      <c r="L2" s="96" t="s">
        <v>2</v>
      </c>
      <c r="M2" s="97"/>
    </row>
    <row r="3" spans="1:13" ht="15.75" thickBot="1" x14ac:dyDescent="0.25">
      <c r="A3" s="1" t="s">
        <v>3</v>
      </c>
      <c r="B3" s="2" t="s">
        <v>47</v>
      </c>
      <c r="C3" s="2" t="s">
        <v>4</v>
      </c>
      <c r="D3" s="3" t="s">
        <v>65</v>
      </c>
      <c r="E3" s="3" t="s">
        <v>48</v>
      </c>
      <c r="F3" s="48" t="s">
        <v>46</v>
      </c>
      <c r="G3" s="48" t="s">
        <v>48</v>
      </c>
      <c r="H3" s="49" t="s">
        <v>65</v>
      </c>
      <c r="I3" s="49" t="s">
        <v>48</v>
      </c>
      <c r="J3" s="48" t="s">
        <v>46</v>
      </c>
      <c r="K3" s="50" t="s">
        <v>48</v>
      </c>
      <c r="L3" s="49" t="s">
        <v>65</v>
      </c>
      <c r="M3" s="48" t="s">
        <v>46</v>
      </c>
    </row>
    <row r="4" spans="1:13" ht="15" customHeight="1" x14ac:dyDescent="0.25">
      <c r="A4" s="92" t="s">
        <v>5</v>
      </c>
      <c r="B4" s="18">
        <v>43221500</v>
      </c>
      <c r="C4" s="36" t="s">
        <v>6</v>
      </c>
      <c r="D4" s="42">
        <v>0</v>
      </c>
      <c r="E4" s="14">
        <f t="shared" ref="E4:E21" si="0">D4/L4*100</f>
        <v>0</v>
      </c>
      <c r="F4" s="46">
        <v>0</v>
      </c>
      <c r="G4" s="27">
        <f t="shared" ref="G4:G21" si="1">F4/M4*100</f>
        <v>0</v>
      </c>
      <c r="H4" s="44">
        <v>0</v>
      </c>
      <c r="I4" s="27">
        <f t="shared" ref="I4:I21" si="2">H4/L4*100</f>
        <v>0</v>
      </c>
      <c r="J4" s="46">
        <v>0</v>
      </c>
      <c r="K4" s="27">
        <f t="shared" ref="K4:K21" si="3">J4/M4*100</f>
        <v>0</v>
      </c>
      <c r="L4" s="72">
        <v>410000</v>
      </c>
      <c r="M4" s="46">
        <v>3</v>
      </c>
    </row>
    <row r="5" spans="1:13" ht="15" x14ac:dyDescent="0.25">
      <c r="A5" s="92"/>
      <c r="B5" s="17">
        <v>43190000</v>
      </c>
      <c r="C5" s="34" t="s">
        <v>54</v>
      </c>
      <c r="D5" s="65">
        <v>235670000</v>
      </c>
      <c r="E5" s="15">
        <f t="shared" si="0"/>
        <v>42.1712833727006</v>
      </c>
      <c r="F5" s="41">
        <v>355</v>
      </c>
      <c r="G5" s="15">
        <f t="shared" si="1"/>
        <v>59.463986599664985</v>
      </c>
      <c r="H5" s="65">
        <v>323170000</v>
      </c>
      <c r="I5" s="15">
        <f t="shared" si="2"/>
        <v>57.8287166272994</v>
      </c>
      <c r="J5" s="43">
        <v>242</v>
      </c>
      <c r="K5" s="15">
        <f t="shared" si="3"/>
        <v>40.536013400335008</v>
      </c>
      <c r="L5" s="65">
        <v>558840000</v>
      </c>
      <c r="M5" s="45">
        <v>597</v>
      </c>
    </row>
    <row r="6" spans="1:13" ht="30" x14ac:dyDescent="0.2">
      <c r="A6" s="92"/>
      <c r="B6" s="17">
        <v>43200000</v>
      </c>
      <c r="C6" s="34" t="s">
        <v>7</v>
      </c>
      <c r="D6" s="86">
        <v>169340000</v>
      </c>
      <c r="E6" s="15">
        <f>D6/L6*100</f>
        <v>25.0810906882711</v>
      </c>
      <c r="F6" s="58">
        <v>485</v>
      </c>
      <c r="G6" s="15">
        <f t="shared" si="1"/>
        <v>44.251824817518248</v>
      </c>
      <c r="H6" s="82">
        <v>505830000</v>
      </c>
      <c r="I6" s="15">
        <f t="shared" si="2"/>
        <v>74.918909311728896</v>
      </c>
      <c r="J6" s="58">
        <v>611</v>
      </c>
      <c r="K6" s="15">
        <f t="shared" si="3"/>
        <v>55.748175182481752</v>
      </c>
      <c r="L6" s="82">
        <v>675170000</v>
      </c>
      <c r="M6" s="58">
        <v>1096</v>
      </c>
    </row>
    <row r="7" spans="1:13" ht="15" x14ac:dyDescent="0.25">
      <c r="A7" s="92"/>
      <c r="B7" s="17">
        <v>43211600</v>
      </c>
      <c r="C7" s="34" t="s">
        <v>8</v>
      </c>
      <c r="D7" s="66">
        <v>900000</v>
      </c>
      <c r="E7" s="15">
        <f t="shared" si="0"/>
        <v>38.961038961038966</v>
      </c>
      <c r="F7" s="41">
        <v>25</v>
      </c>
      <c r="G7" s="15">
        <f t="shared" si="1"/>
        <v>51.020408163265309</v>
      </c>
      <c r="H7" s="65">
        <v>1410000</v>
      </c>
      <c r="I7" s="15">
        <f t="shared" si="2"/>
        <v>61.038961038961034</v>
      </c>
      <c r="J7" s="43">
        <v>24</v>
      </c>
      <c r="K7" s="15">
        <f t="shared" si="3"/>
        <v>48.979591836734691</v>
      </c>
      <c r="L7" s="65">
        <v>2310000</v>
      </c>
      <c r="M7" s="45">
        <v>49</v>
      </c>
    </row>
    <row r="8" spans="1:13" ht="15" x14ac:dyDescent="0.25">
      <c r="A8" s="92"/>
      <c r="B8" s="17">
        <v>43210000</v>
      </c>
      <c r="C8" s="34" t="s">
        <v>55</v>
      </c>
      <c r="D8" s="65">
        <v>809410000</v>
      </c>
      <c r="E8" s="15">
        <f t="shared" si="0"/>
        <v>76.415664356790842</v>
      </c>
      <c r="F8" s="41">
        <v>692</v>
      </c>
      <c r="G8" s="15">
        <f t="shared" si="1"/>
        <v>56.39771801140995</v>
      </c>
      <c r="H8" s="65">
        <v>249810000</v>
      </c>
      <c r="I8" s="15">
        <f t="shared" si="2"/>
        <v>23.584335643209155</v>
      </c>
      <c r="J8" s="43">
        <v>535</v>
      </c>
      <c r="K8" s="15">
        <f t="shared" si="3"/>
        <v>43.602281988590057</v>
      </c>
      <c r="L8" s="65">
        <v>1059220000</v>
      </c>
      <c r="M8" s="45">
        <v>1227</v>
      </c>
    </row>
    <row r="9" spans="1:13" ht="15" x14ac:dyDescent="0.25">
      <c r="A9" s="92"/>
      <c r="B9" s="17">
        <v>43212100</v>
      </c>
      <c r="C9" s="34" t="s">
        <v>9</v>
      </c>
      <c r="D9" s="65">
        <v>1050000</v>
      </c>
      <c r="E9" s="15">
        <f t="shared" si="0"/>
        <v>19.26605504587156</v>
      </c>
      <c r="F9" s="41">
        <v>12</v>
      </c>
      <c r="G9" s="15">
        <f t="shared" si="1"/>
        <v>26.086956521739129</v>
      </c>
      <c r="H9" s="65">
        <v>4400000</v>
      </c>
      <c r="I9" s="15">
        <f t="shared" si="2"/>
        <v>80.733944954128447</v>
      </c>
      <c r="J9" s="43">
        <v>34</v>
      </c>
      <c r="K9" s="15">
        <f t="shared" si="3"/>
        <v>73.91304347826086</v>
      </c>
      <c r="L9" s="65">
        <v>5450000</v>
      </c>
      <c r="M9" s="45">
        <v>46</v>
      </c>
    </row>
    <row r="10" spans="1:13" ht="15" x14ac:dyDescent="0.25">
      <c r="A10" s="92"/>
      <c r="B10" s="17">
        <v>43211501</v>
      </c>
      <c r="C10" s="34" t="s">
        <v>10</v>
      </c>
      <c r="D10" s="81">
        <v>12020000</v>
      </c>
      <c r="E10" s="15">
        <f t="shared" si="0"/>
        <v>23.36248785228377</v>
      </c>
      <c r="F10" s="41">
        <v>62</v>
      </c>
      <c r="G10" s="15">
        <f t="shared" si="1"/>
        <v>31.794871794871792</v>
      </c>
      <c r="H10" s="65">
        <v>39430000</v>
      </c>
      <c r="I10" s="15">
        <f t="shared" si="2"/>
        <v>76.637512147716222</v>
      </c>
      <c r="J10" s="43">
        <v>133</v>
      </c>
      <c r="K10" s="15">
        <f t="shared" si="3"/>
        <v>68.205128205128204</v>
      </c>
      <c r="L10" s="65">
        <v>51450000</v>
      </c>
      <c r="M10" s="45">
        <v>195</v>
      </c>
    </row>
    <row r="11" spans="1:13" ht="15" x14ac:dyDescent="0.25">
      <c r="A11" s="92"/>
      <c r="B11" s="17">
        <v>43211500</v>
      </c>
      <c r="C11" s="34" t="s">
        <v>11</v>
      </c>
      <c r="D11" s="81">
        <v>5640000</v>
      </c>
      <c r="E11" s="15">
        <f t="shared" si="0"/>
        <v>39.357990230286113</v>
      </c>
      <c r="F11" s="41">
        <v>57</v>
      </c>
      <c r="G11" s="15">
        <f t="shared" si="1"/>
        <v>47.107438016528924</v>
      </c>
      <c r="H11" s="65">
        <v>8690000</v>
      </c>
      <c r="I11" s="15">
        <f t="shared" si="2"/>
        <v>60.642009769713887</v>
      </c>
      <c r="J11" s="43">
        <v>64</v>
      </c>
      <c r="K11" s="15">
        <f t="shared" si="3"/>
        <v>52.892561983471076</v>
      </c>
      <c r="L11" s="65">
        <v>14330000</v>
      </c>
      <c r="M11" s="45">
        <v>121</v>
      </c>
    </row>
    <row r="12" spans="1:13" ht="30" x14ac:dyDescent="0.2">
      <c r="A12" s="92"/>
      <c r="B12" s="17">
        <v>43220000</v>
      </c>
      <c r="C12" s="34" t="s">
        <v>56</v>
      </c>
      <c r="D12" s="82">
        <v>21530000</v>
      </c>
      <c r="E12" s="15">
        <f t="shared" si="0"/>
        <v>20.963972736124635</v>
      </c>
      <c r="F12" s="58">
        <v>88</v>
      </c>
      <c r="G12" s="15">
        <f t="shared" si="1"/>
        <v>48.087431693989068</v>
      </c>
      <c r="H12" s="82">
        <v>81170000</v>
      </c>
      <c r="I12" s="15">
        <f t="shared" si="2"/>
        <v>79.036027263875368</v>
      </c>
      <c r="J12" s="58">
        <v>95</v>
      </c>
      <c r="K12" s="15">
        <f t="shared" si="3"/>
        <v>51.912568306010932</v>
      </c>
      <c r="L12" s="82">
        <v>102700000</v>
      </c>
      <c r="M12" s="58">
        <v>183</v>
      </c>
    </row>
    <row r="13" spans="1:13" ht="15" x14ac:dyDescent="0.25">
      <c r="A13" s="92"/>
      <c r="B13" s="17">
        <v>43211507</v>
      </c>
      <c r="C13" s="34" t="s">
        <v>12</v>
      </c>
      <c r="D13" s="65">
        <v>1470000</v>
      </c>
      <c r="E13" s="15">
        <f t="shared" si="0"/>
        <v>38.181818181818187</v>
      </c>
      <c r="F13" s="41">
        <v>21</v>
      </c>
      <c r="G13" s="15">
        <f t="shared" si="1"/>
        <v>48.837209302325576</v>
      </c>
      <c r="H13" s="65">
        <v>2380000</v>
      </c>
      <c r="I13" s="15">
        <f t="shared" si="2"/>
        <v>61.818181818181813</v>
      </c>
      <c r="J13" s="43">
        <v>22</v>
      </c>
      <c r="K13" s="15">
        <f t="shared" si="3"/>
        <v>51.162790697674424</v>
      </c>
      <c r="L13" s="77">
        <v>3850000</v>
      </c>
      <c r="M13" s="45">
        <v>43</v>
      </c>
    </row>
    <row r="14" spans="1:13" ht="15" x14ac:dyDescent="0.25">
      <c r="A14" s="92"/>
      <c r="B14" s="17">
        <v>43211512</v>
      </c>
      <c r="C14" s="34" t="s">
        <v>13</v>
      </c>
      <c r="D14" s="44">
        <v>0</v>
      </c>
      <c r="E14" s="15">
        <f t="shared" si="0"/>
        <v>0</v>
      </c>
      <c r="F14" s="41">
        <v>0</v>
      </c>
      <c r="G14" s="15">
        <f t="shared" si="1"/>
        <v>0</v>
      </c>
      <c r="H14" s="44">
        <v>0</v>
      </c>
      <c r="I14" s="15">
        <f t="shared" si="2"/>
        <v>0</v>
      </c>
      <c r="J14" s="43">
        <v>0</v>
      </c>
      <c r="K14" s="15">
        <f t="shared" si="3"/>
        <v>0</v>
      </c>
      <c r="L14" s="65">
        <v>2420000</v>
      </c>
      <c r="M14" s="45">
        <v>4</v>
      </c>
    </row>
    <row r="15" spans="1:13" ht="15" x14ac:dyDescent="0.25">
      <c r="A15" s="92"/>
      <c r="B15" s="17">
        <v>43191501</v>
      </c>
      <c r="C15" s="34" t="s">
        <v>14</v>
      </c>
      <c r="D15" s="66">
        <v>250000</v>
      </c>
      <c r="E15" s="15">
        <f t="shared" si="0"/>
        <v>10.638297872340425</v>
      </c>
      <c r="F15" s="41">
        <v>8</v>
      </c>
      <c r="G15" s="15">
        <f t="shared" si="1"/>
        <v>25.806451612903224</v>
      </c>
      <c r="H15" s="65">
        <v>2100000</v>
      </c>
      <c r="I15" s="15">
        <f t="shared" si="2"/>
        <v>89.361702127659569</v>
      </c>
      <c r="J15" s="43">
        <v>23</v>
      </c>
      <c r="K15" s="15">
        <f t="shared" si="3"/>
        <v>74.193548387096769</v>
      </c>
      <c r="L15" s="65">
        <v>2350000</v>
      </c>
      <c r="M15" s="45">
        <v>31</v>
      </c>
    </row>
    <row r="16" spans="1:13" ht="15" x14ac:dyDescent="0.25">
      <c r="A16" s="92"/>
      <c r="B16" s="17">
        <v>43222500</v>
      </c>
      <c r="C16" s="34" t="s">
        <v>15</v>
      </c>
      <c r="D16" s="65">
        <v>7500000</v>
      </c>
      <c r="E16" s="15">
        <f t="shared" si="0"/>
        <v>20.215633423180591</v>
      </c>
      <c r="F16" s="41">
        <v>49</v>
      </c>
      <c r="G16" s="15">
        <f t="shared" si="1"/>
        <v>41.880341880341881</v>
      </c>
      <c r="H16" s="65">
        <v>29600000</v>
      </c>
      <c r="I16" s="15">
        <f t="shared" si="2"/>
        <v>79.784366576819409</v>
      </c>
      <c r="J16" s="43">
        <v>68</v>
      </c>
      <c r="K16" s="15">
        <f t="shared" si="3"/>
        <v>58.119658119658126</v>
      </c>
      <c r="L16" s="65">
        <v>37100000</v>
      </c>
      <c r="M16" s="45">
        <v>117</v>
      </c>
    </row>
    <row r="17" spans="1:15" ht="15" x14ac:dyDescent="0.25">
      <c r="A17" s="92"/>
      <c r="B17" s="17">
        <v>43211503</v>
      </c>
      <c r="C17" s="34" t="s">
        <v>16</v>
      </c>
      <c r="D17" s="65">
        <v>2430000</v>
      </c>
      <c r="E17" s="15">
        <f t="shared" si="0"/>
        <v>55.862068965517238</v>
      </c>
      <c r="F17" s="41">
        <v>40</v>
      </c>
      <c r="G17" s="15">
        <f t="shared" si="1"/>
        <v>57.971014492753625</v>
      </c>
      <c r="H17" s="77">
        <v>1930000</v>
      </c>
      <c r="I17" s="15">
        <f t="shared" si="2"/>
        <v>44.367816091954019</v>
      </c>
      <c r="J17" s="43">
        <v>29</v>
      </c>
      <c r="K17" s="15">
        <f t="shared" si="3"/>
        <v>42.028985507246375</v>
      </c>
      <c r="L17" s="65">
        <v>4350000</v>
      </c>
      <c r="M17" s="45">
        <v>69</v>
      </c>
    </row>
    <row r="18" spans="1:15" ht="15" x14ac:dyDescent="0.25">
      <c r="A18" s="92"/>
      <c r="B18" s="17">
        <v>43211711</v>
      </c>
      <c r="C18" s="34" t="s">
        <v>17</v>
      </c>
      <c r="D18" s="44">
        <v>0</v>
      </c>
      <c r="E18" s="15">
        <f t="shared" si="0"/>
        <v>0</v>
      </c>
      <c r="F18" s="41">
        <v>0</v>
      </c>
      <c r="G18" s="15">
        <f t="shared" si="1"/>
        <v>0</v>
      </c>
      <c r="H18" s="66">
        <v>0</v>
      </c>
      <c r="I18" s="15">
        <f t="shared" si="2"/>
        <v>0</v>
      </c>
      <c r="J18" s="43">
        <v>0</v>
      </c>
      <c r="K18" s="15">
        <f t="shared" si="3"/>
        <v>0</v>
      </c>
      <c r="L18" s="80">
        <v>340000</v>
      </c>
      <c r="M18" s="45">
        <v>9</v>
      </c>
    </row>
    <row r="19" spans="1:15" ht="15" x14ac:dyDescent="0.25">
      <c r="A19" s="92"/>
      <c r="B19" s="17">
        <v>43230000</v>
      </c>
      <c r="C19" s="34" t="s">
        <v>18</v>
      </c>
      <c r="D19" s="65">
        <v>195040000</v>
      </c>
      <c r="E19" s="15">
        <f t="shared" si="0"/>
        <v>25.409398246459698</v>
      </c>
      <c r="F19" s="41">
        <v>887</v>
      </c>
      <c r="G19" s="15">
        <f t="shared" si="1"/>
        <v>52.145796590241034</v>
      </c>
      <c r="H19" s="65">
        <v>572550000</v>
      </c>
      <c r="I19" s="15">
        <f t="shared" si="2"/>
        <v>74.590601753540298</v>
      </c>
      <c r="J19" s="43">
        <v>814</v>
      </c>
      <c r="K19" s="15">
        <f t="shared" si="3"/>
        <v>47.854203409758966</v>
      </c>
      <c r="L19" s="65">
        <v>767590000</v>
      </c>
      <c r="M19" s="45">
        <v>1701</v>
      </c>
    </row>
    <row r="20" spans="1:15" ht="15" x14ac:dyDescent="0.25">
      <c r="A20" s="92"/>
      <c r="B20" s="17">
        <v>43222800</v>
      </c>
      <c r="C20" s="34" t="s">
        <v>19</v>
      </c>
      <c r="D20" s="80">
        <v>970000</v>
      </c>
      <c r="E20" s="15">
        <f t="shared" si="0"/>
        <v>6.9236259814418277</v>
      </c>
      <c r="F20" s="41">
        <v>22</v>
      </c>
      <c r="G20" s="15">
        <f t="shared" si="1"/>
        <v>26.190476190476193</v>
      </c>
      <c r="H20" s="65">
        <v>13050000</v>
      </c>
      <c r="I20" s="15">
        <f t="shared" si="2"/>
        <v>93.147751605995722</v>
      </c>
      <c r="J20" s="43">
        <v>62</v>
      </c>
      <c r="K20" s="15">
        <f t="shared" si="3"/>
        <v>73.80952380952381</v>
      </c>
      <c r="L20" s="65">
        <v>14010000</v>
      </c>
      <c r="M20" s="45">
        <v>84</v>
      </c>
      <c r="N20" s="31"/>
    </row>
    <row r="21" spans="1:15" ht="15.75" thickBot="1" x14ac:dyDescent="0.3">
      <c r="A21" s="92"/>
      <c r="B21" s="19">
        <v>43191510</v>
      </c>
      <c r="C21" s="37" t="s">
        <v>20</v>
      </c>
      <c r="D21" s="44">
        <v>0</v>
      </c>
      <c r="E21" s="16">
        <f t="shared" si="0"/>
        <v>0</v>
      </c>
      <c r="F21" s="7">
        <v>0</v>
      </c>
      <c r="G21" s="75">
        <f t="shared" si="1"/>
        <v>0</v>
      </c>
      <c r="H21" s="85">
        <v>0</v>
      </c>
      <c r="I21" s="76">
        <f t="shared" si="2"/>
        <v>0</v>
      </c>
      <c r="J21" s="7">
        <v>0</v>
      </c>
      <c r="K21" s="16">
        <f t="shared" si="3"/>
        <v>0</v>
      </c>
      <c r="L21" s="77">
        <v>2370000</v>
      </c>
      <c r="M21" s="7">
        <v>19</v>
      </c>
    </row>
    <row r="22" spans="1:15" ht="15" x14ac:dyDescent="0.2">
      <c r="A22" s="11"/>
      <c r="B22" s="33"/>
      <c r="C22" s="21" t="s">
        <v>49</v>
      </c>
      <c r="D22" s="78">
        <f>SUM(D4:D21)</f>
        <v>1463220000</v>
      </c>
      <c r="E22" s="10"/>
      <c r="F22" s="10">
        <f>SUM(F4:F21)</f>
        <v>2803</v>
      </c>
      <c r="G22" s="10"/>
      <c r="H22" s="73">
        <f>SUM(H4:H21)</f>
        <v>1835520000</v>
      </c>
      <c r="I22" s="10"/>
      <c r="J22" s="10">
        <f>SUM(J4:J21)</f>
        <v>2756</v>
      </c>
      <c r="K22" s="10"/>
      <c r="L22" s="79">
        <f>SUM(L4:L21)</f>
        <v>3304260000</v>
      </c>
      <c r="M22" s="10">
        <f>SUM(M4:M21)</f>
        <v>5594</v>
      </c>
    </row>
    <row r="23" spans="1:15" ht="15.75" thickBot="1" x14ac:dyDescent="0.3">
      <c r="A23" s="28"/>
      <c r="B23" s="29"/>
      <c r="C23" s="12" t="s">
        <v>53</v>
      </c>
      <c r="D23" s="67">
        <f>D24-D22</f>
        <v>2690000</v>
      </c>
      <c r="E23" s="25"/>
      <c r="F23" s="10">
        <f>F24-F22</f>
        <v>27</v>
      </c>
      <c r="G23" s="25"/>
      <c r="H23" s="67">
        <f>H24-H22</f>
        <v>2840000</v>
      </c>
      <c r="I23" s="25"/>
      <c r="J23" s="40">
        <f>J24-J22</f>
        <v>8</v>
      </c>
      <c r="K23" s="25"/>
      <c r="L23" s="68">
        <f>L24-L22</f>
        <v>10000</v>
      </c>
      <c r="M23" s="10">
        <f>M24-M22</f>
        <v>0</v>
      </c>
    </row>
    <row r="24" spans="1:15" ht="15.75" thickBot="1" x14ac:dyDescent="0.3">
      <c r="A24" s="98" t="s">
        <v>51</v>
      </c>
      <c r="B24" s="99"/>
      <c r="C24" s="100"/>
      <c r="D24" s="69">
        <v>1465910000</v>
      </c>
      <c r="E24" s="30">
        <f>D24/L24*100</f>
        <v>44.364110681027881</v>
      </c>
      <c r="F24" s="54">
        <v>2830</v>
      </c>
      <c r="G24" s="30">
        <f>F24/M24*100</f>
        <v>50.589917769038252</v>
      </c>
      <c r="H24" s="74">
        <v>1838360000</v>
      </c>
      <c r="I24" s="30">
        <f>H24/L24*100</f>
        <v>55.635889318972119</v>
      </c>
      <c r="J24" s="54">
        <v>2764</v>
      </c>
      <c r="K24" s="30">
        <f>J24/M24*100</f>
        <v>49.410082230961741</v>
      </c>
      <c r="L24" s="74">
        <v>3304270000</v>
      </c>
      <c r="M24" s="63">
        <v>5594</v>
      </c>
      <c r="O24" s="32" t="s">
        <v>57</v>
      </c>
    </row>
    <row r="25" spans="1:15" ht="12" thickBot="1" x14ac:dyDescent="0.25"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5" ht="15" x14ac:dyDescent="0.25">
      <c r="A26" s="92" t="s">
        <v>21</v>
      </c>
      <c r="B26" s="18">
        <v>81102300</v>
      </c>
      <c r="C26" s="56" t="s">
        <v>59</v>
      </c>
      <c r="D26" s="65">
        <v>10890000</v>
      </c>
      <c r="E26" s="27">
        <f>D26/L26*100</f>
        <v>15.626345243219975</v>
      </c>
      <c r="F26" s="46">
        <v>42</v>
      </c>
      <c r="G26" s="27">
        <f>F26/M26*100</f>
        <v>55.26315789473685</v>
      </c>
      <c r="H26" s="65">
        <v>58800000</v>
      </c>
      <c r="I26" s="27">
        <f>H26/L26*100</f>
        <v>84.373654756780027</v>
      </c>
      <c r="J26" s="46">
        <v>34</v>
      </c>
      <c r="K26" s="27">
        <f>J26/M26*100</f>
        <v>44.736842105263158</v>
      </c>
      <c r="L26" s="65">
        <v>69690000</v>
      </c>
      <c r="M26" s="46">
        <v>76</v>
      </c>
    </row>
    <row r="27" spans="1:15" s="32" customFormat="1" ht="15" x14ac:dyDescent="0.25">
      <c r="A27" s="92"/>
      <c r="B27" s="51">
        <v>81111508</v>
      </c>
      <c r="C27" s="34" t="s">
        <v>22</v>
      </c>
      <c r="D27" s="81">
        <v>113310000</v>
      </c>
      <c r="E27" s="27">
        <f>D27/L27*100</f>
        <v>76.571158264630355</v>
      </c>
      <c r="F27" s="59">
        <v>355</v>
      </c>
      <c r="G27" s="27">
        <f>F27/M27*100</f>
        <v>76.017130620985</v>
      </c>
      <c r="H27" s="65">
        <v>34680000</v>
      </c>
      <c r="I27" s="27">
        <f>H27/L27*100</f>
        <v>23.435599405325043</v>
      </c>
      <c r="J27" s="60">
        <v>112</v>
      </c>
      <c r="K27" s="27">
        <f>J27/M27*100</f>
        <v>23.982869379014989</v>
      </c>
      <c r="L27" s="65">
        <v>147980000</v>
      </c>
      <c r="M27" s="61">
        <v>467</v>
      </c>
    </row>
    <row r="28" spans="1:15" ht="15" x14ac:dyDescent="0.25">
      <c r="A28" s="92"/>
      <c r="B28" s="17">
        <v>81101508</v>
      </c>
      <c r="C28" s="34" t="s">
        <v>23</v>
      </c>
      <c r="D28" s="65">
        <v>2480000</v>
      </c>
      <c r="E28" s="27">
        <f t="shared" ref="E28:E49" si="4">D28/L28*100</f>
        <v>89.208633093525179</v>
      </c>
      <c r="F28" s="59">
        <v>13</v>
      </c>
      <c r="G28" s="27">
        <f t="shared" ref="G28:G50" si="5">F28/M28*100</f>
        <v>76.470588235294116</v>
      </c>
      <c r="H28" s="66">
        <v>300000</v>
      </c>
      <c r="I28" s="27">
        <f t="shared" ref="I28:I50" si="6">H28/L28*100</f>
        <v>10.791366906474821</v>
      </c>
      <c r="J28" s="60">
        <v>4</v>
      </c>
      <c r="K28" s="27">
        <f t="shared" ref="K28:K50" si="7">J28/M28*100</f>
        <v>23.52941176470588</v>
      </c>
      <c r="L28" s="65">
        <v>2780000</v>
      </c>
      <c r="M28" s="61">
        <v>17</v>
      </c>
    </row>
    <row r="29" spans="1:15" ht="15" x14ac:dyDescent="0.25">
      <c r="A29" s="92"/>
      <c r="B29" s="17">
        <v>81101500</v>
      </c>
      <c r="C29" s="34" t="s">
        <v>24</v>
      </c>
      <c r="D29" s="57">
        <v>0</v>
      </c>
      <c r="E29" s="27">
        <f t="shared" si="4"/>
        <v>0</v>
      </c>
      <c r="F29" s="59">
        <v>0</v>
      </c>
      <c r="G29" s="27">
        <f t="shared" si="5"/>
        <v>0</v>
      </c>
      <c r="H29" s="57">
        <v>0</v>
      </c>
      <c r="I29" s="27">
        <f t="shared" si="6"/>
        <v>0</v>
      </c>
      <c r="J29" s="60">
        <v>0</v>
      </c>
      <c r="K29" s="27">
        <f t="shared" si="7"/>
        <v>0</v>
      </c>
      <c r="L29" s="66">
        <v>850000</v>
      </c>
      <c r="M29" s="61">
        <v>7</v>
      </c>
    </row>
    <row r="30" spans="1:15" ht="15" x14ac:dyDescent="0.25">
      <c r="A30" s="92"/>
      <c r="B30" s="17">
        <v>81111812</v>
      </c>
      <c r="C30" s="34" t="s">
        <v>25</v>
      </c>
      <c r="D30" s="81">
        <v>22350000</v>
      </c>
      <c r="E30" s="27">
        <f t="shared" si="4"/>
        <v>13.002501599860375</v>
      </c>
      <c r="F30" s="59">
        <v>116</v>
      </c>
      <c r="G30" s="27">
        <f t="shared" si="5"/>
        <v>35.151515151515149</v>
      </c>
      <c r="H30" s="65">
        <v>149540000</v>
      </c>
      <c r="I30" s="27">
        <f t="shared" si="6"/>
        <v>86.997498400139634</v>
      </c>
      <c r="J30" s="60">
        <v>214</v>
      </c>
      <c r="K30" s="27">
        <f t="shared" si="7"/>
        <v>64.848484848484844</v>
      </c>
      <c r="L30" s="83">
        <v>171890000</v>
      </c>
      <c r="M30" s="61">
        <v>330</v>
      </c>
    </row>
    <row r="31" spans="1:15" ht="15" x14ac:dyDescent="0.25">
      <c r="A31" s="92"/>
      <c r="B31" s="17">
        <v>81111600</v>
      </c>
      <c r="C31" s="34" t="s">
        <v>26</v>
      </c>
      <c r="D31" s="65">
        <v>46470000</v>
      </c>
      <c r="E31" s="27">
        <f t="shared" si="4"/>
        <v>91.874258600237241</v>
      </c>
      <c r="F31" s="59">
        <v>174</v>
      </c>
      <c r="G31" s="27">
        <f t="shared" si="5"/>
        <v>87.878787878787875</v>
      </c>
      <c r="H31" s="65">
        <v>4110000</v>
      </c>
      <c r="I31" s="27">
        <f t="shared" si="6"/>
        <v>8.1257413997627523</v>
      </c>
      <c r="J31" s="60">
        <v>24</v>
      </c>
      <c r="K31" s="27">
        <f t="shared" si="7"/>
        <v>12.121212121212121</v>
      </c>
      <c r="L31" s="65">
        <v>50580000</v>
      </c>
      <c r="M31" s="61">
        <v>198</v>
      </c>
    </row>
    <row r="32" spans="1:15" ht="15" x14ac:dyDescent="0.25">
      <c r="A32" s="92"/>
      <c r="B32" s="17">
        <v>81110000</v>
      </c>
      <c r="C32" s="34" t="s">
        <v>27</v>
      </c>
      <c r="D32" s="65">
        <v>230200000</v>
      </c>
      <c r="E32" s="27">
        <f t="shared" si="4"/>
        <v>62.155740360730107</v>
      </c>
      <c r="F32" s="59">
        <v>828</v>
      </c>
      <c r="G32" s="27">
        <f t="shared" si="5"/>
        <v>66.559485530546624</v>
      </c>
      <c r="H32" s="65">
        <v>140160000</v>
      </c>
      <c r="I32" s="27">
        <f t="shared" si="6"/>
        <v>37.8442596392699</v>
      </c>
      <c r="J32" s="60">
        <v>416</v>
      </c>
      <c r="K32" s="27">
        <f t="shared" si="7"/>
        <v>33.440514469453376</v>
      </c>
      <c r="L32" s="65">
        <v>370360000</v>
      </c>
      <c r="M32" s="61">
        <v>1244</v>
      </c>
    </row>
    <row r="33" spans="1:13" ht="15" x14ac:dyDescent="0.25">
      <c r="A33" s="92"/>
      <c r="B33" s="17">
        <v>81112002</v>
      </c>
      <c r="C33" s="34" t="s">
        <v>28</v>
      </c>
      <c r="D33" s="65">
        <v>7160000</v>
      </c>
      <c r="E33" s="27">
        <f t="shared" si="4"/>
        <v>35.675137020428501</v>
      </c>
      <c r="F33" s="59">
        <v>41</v>
      </c>
      <c r="G33" s="27">
        <f t="shared" si="5"/>
        <v>56.164383561643838</v>
      </c>
      <c r="H33" s="65">
        <v>12910000</v>
      </c>
      <c r="I33" s="27">
        <f t="shared" si="6"/>
        <v>64.324862979571492</v>
      </c>
      <c r="J33" s="60">
        <v>32</v>
      </c>
      <c r="K33" s="27">
        <f t="shared" si="7"/>
        <v>43.835616438356162</v>
      </c>
      <c r="L33" s="65">
        <v>20070000</v>
      </c>
      <c r="M33" s="61">
        <v>73</v>
      </c>
    </row>
    <row r="34" spans="1:13" ht="15" x14ac:dyDescent="0.25">
      <c r="A34" s="92"/>
      <c r="B34" s="17">
        <v>81112000</v>
      </c>
      <c r="C34" s="34" t="s">
        <v>29</v>
      </c>
      <c r="D34" s="65">
        <v>80270000</v>
      </c>
      <c r="E34" s="27">
        <f t="shared" si="4"/>
        <v>66.947456213511259</v>
      </c>
      <c r="F34" s="59">
        <v>146</v>
      </c>
      <c r="G34" s="27">
        <f t="shared" si="5"/>
        <v>51.590106007067135</v>
      </c>
      <c r="H34" s="65">
        <v>39630000</v>
      </c>
      <c r="I34" s="27">
        <f t="shared" si="6"/>
        <v>33.052543786488741</v>
      </c>
      <c r="J34" s="60">
        <v>137</v>
      </c>
      <c r="K34" s="27">
        <f t="shared" si="7"/>
        <v>48.409893992932865</v>
      </c>
      <c r="L34" s="65">
        <v>119900000</v>
      </c>
      <c r="M34" s="61">
        <v>283</v>
      </c>
    </row>
    <row r="35" spans="1:13" ht="15" x14ac:dyDescent="0.25">
      <c r="A35" s="92"/>
      <c r="B35" s="17">
        <v>81150000</v>
      </c>
      <c r="C35" s="34" t="s">
        <v>30</v>
      </c>
      <c r="D35" s="65">
        <v>18770000</v>
      </c>
      <c r="E35" s="27">
        <f t="shared" si="4"/>
        <v>60.783678756476689</v>
      </c>
      <c r="F35" s="59">
        <v>84</v>
      </c>
      <c r="G35" s="27">
        <f t="shared" si="5"/>
        <v>58.74125874125874</v>
      </c>
      <c r="H35" s="65">
        <v>12110000</v>
      </c>
      <c r="I35" s="27">
        <f t="shared" si="6"/>
        <v>39.216321243523318</v>
      </c>
      <c r="J35" s="60">
        <v>59</v>
      </c>
      <c r="K35" s="27">
        <f t="shared" si="7"/>
        <v>41.25874125874126</v>
      </c>
      <c r="L35" s="65">
        <v>30880000</v>
      </c>
      <c r="M35" s="61">
        <v>143</v>
      </c>
    </row>
    <row r="36" spans="1:13" ht="15" x14ac:dyDescent="0.25">
      <c r="A36" s="92"/>
      <c r="B36" s="17">
        <v>81121500</v>
      </c>
      <c r="C36" s="34" t="s">
        <v>31</v>
      </c>
      <c r="D36" s="65">
        <v>2610000</v>
      </c>
      <c r="E36" s="27">
        <f t="shared" si="4"/>
        <v>73.937677053824359</v>
      </c>
      <c r="F36" s="59">
        <v>17</v>
      </c>
      <c r="G36" s="27">
        <f t="shared" si="5"/>
        <v>62.962962962962962</v>
      </c>
      <c r="H36" s="66">
        <v>930000</v>
      </c>
      <c r="I36" s="27">
        <f t="shared" si="6"/>
        <v>26.345609065155806</v>
      </c>
      <c r="J36" s="60">
        <v>10</v>
      </c>
      <c r="K36" s="27">
        <f t="shared" si="7"/>
        <v>37.037037037037038</v>
      </c>
      <c r="L36" s="65">
        <v>3530000</v>
      </c>
      <c r="M36" s="61">
        <v>27</v>
      </c>
    </row>
    <row r="37" spans="1:13" ht="15" x14ac:dyDescent="0.25">
      <c r="A37" s="92"/>
      <c r="B37" s="17">
        <v>81120000</v>
      </c>
      <c r="C37" s="34" t="s">
        <v>32</v>
      </c>
      <c r="D37" s="65">
        <v>12070000</v>
      </c>
      <c r="E37" s="27">
        <f t="shared" si="4"/>
        <v>86.214285714285708</v>
      </c>
      <c r="F37" s="59">
        <v>32</v>
      </c>
      <c r="G37" s="27">
        <f t="shared" si="5"/>
        <v>69.565217391304344</v>
      </c>
      <c r="H37" s="65">
        <v>1930000</v>
      </c>
      <c r="I37" s="27">
        <f t="shared" si="6"/>
        <v>13.785714285714285</v>
      </c>
      <c r="J37" s="60">
        <v>14</v>
      </c>
      <c r="K37" s="27">
        <f t="shared" si="7"/>
        <v>30.434782608695656</v>
      </c>
      <c r="L37" s="88">
        <v>14000000</v>
      </c>
      <c r="M37" s="61">
        <v>46</v>
      </c>
    </row>
    <row r="38" spans="1:13" ht="15" x14ac:dyDescent="0.25">
      <c r="A38" s="92"/>
      <c r="B38" s="17">
        <v>81111000</v>
      </c>
      <c r="C38" s="34" t="s">
        <v>33</v>
      </c>
      <c r="D38" s="81">
        <v>2040000</v>
      </c>
      <c r="E38" s="27">
        <f t="shared" si="4"/>
        <v>78.764478764478767</v>
      </c>
      <c r="F38" s="59">
        <v>14</v>
      </c>
      <c r="G38" s="27">
        <f t="shared" si="5"/>
        <v>73.68421052631578</v>
      </c>
      <c r="H38" s="80">
        <v>550000</v>
      </c>
      <c r="I38" s="27">
        <f t="shared" si="6"/>
        <v>21.235521235521233</v>
      </c>
      <c r="J38" s="60">
        <v>5</v>
      </c>
      <c r="K38" s="27">
        <f t="shared" si="7"/>
        <v>26.315789473684209</v>
      </c>
      <c r="L38" s="65">
        <v>2590000</v>
      </c>
      <c r="M38" s="61">
        <v>19</v>
      </c>
    </row>
    <row r="39" spans="1:13" ht="15" x14ac:dyDescent="0.25">
      <c r="A39" s="92"/>
      <c r="B39" s="17">
        <v>81111900</v>
      </c>
      <c r="C39" s="34" t="s">
        <v>34</v>
      </c>
      <c r="D39" s="66">
        <v>600000</v>
      </c>
      <c r="E39" s="27">
        <f t="shared" si="4"/>
        <v>15.748031496062993</v>
      </c>
      <c r="F39" s="59">
        <v>9</v>
      </c>
      <c r="G39" s="27">
        <f t="shared" si="5"/>
        <v>45</v>
      </c>
      <c r="H39" s="65">
        <v>3210000</v>
      </c>
      <c r="I39" s="27">
        <f t="shared" si="6"/>
        <v>84.251968503937007</v>
      </c>
      <c r="J39" s="60">
        <v>11</v>
      </c>
      <c r="K39" s="27">
        <f t="shared" si="7"/>
        <v>55.000000000000007</v>
      </c>
      <c r="L39" s="65">
        <v>3810000</v>
      </c>
      <c r="M39" s="61">
        <v>20</v>
      </c>
    </row>
    <row r="40" spans="1:13" s="32" customFormat="1" ht="15" x14ac:dyDescent="0.25">
      <c r="A40" s="92"/>
      <c r="B40" s="17">
        <v>81111814</v>
      </c>
      <c r="C40" s="34" t="s">
        <v>60</v>
      </c>
      <c r="D40" s="65">
        <v>9460000</v>
      </c>
      <c r="E40" s="27">
        <f t="shared" si="4"/>
        <v>33.858267716535437</v>
      </c>
      <c r="F40" s="61">
        <v>14</v>
      </c>
      <c r="G40" s="27">
        <f t="shared" si="5"/>
        <v>58.333333333333336</v>
      </c>
      <c r="H40" s="65">
        <v>18480000</v>
      </c>
      <c r="I40" s="27">
        <f t="shared" si="6"/>
        <v>66.141732283464577</v>
      </c>
      <c r="J40" s="61">
        <v>10</v>
      </c>
      <c r="K40" s="27">
        <f t="shared" si="7"/>
        <v>41.666666666666671</v>
      </c>
      <c r="L40" s="65">
        <v>27940000</v>
      </c>
      <c r="M40" s="61">
        <v>24</v>
      </c>
    </row>
    <row r="41" spans="1:13" ht="15" x14ac:dyDescent="0.25">
      <c r="A41" s="92"/>
      <c r="B41" s="17">
        <v>81112100</v>
      </c>
      <c r="C41" s="34" t="s">
        <v>35</v>
      </c>
      <c r="D41" s="65">
        <v>4840000</v>
      </c>
      <c r="E41" s="27">
        <f t="shared" si="4"/>
        <v>26.859045504994448</v>
      </c>
      <c r="F41" s="59">
        <v>78</v>
      </c>
      <c r="G41" s="27">
        <f t="shared" si="5"/>
        <v>60.9375</v>
      </c>
      <c r="H41" s="65">
        <v>13180000</v>
      </c>
      <c r="I41" s="27">
        <f t="shared" si="6"/>
        <v>73.140954495005545</v>
      </c>
      <c r="J41" s="60">
        <v>50</v>
      </c>
      <c r="K41" s="27">
        <f t="shared" si="7"/>
        <v>39.0625</v>
      </c>
      <c r="L41" s="65">
        <v>18020000</v>
      </c>
      <c r="M41" s="61">
        <v>128</v>
      </c>
    </row>
    <row r="42" spans="1:13" ht="15" x14ac:dyDescent="0.25">
      <c r="A42" s="92"/>
      <c r="B42" s="17">
        <v>81112201</v>
      </c>
      <c r="C42" s="34" t="s">
        <v>36</v>
      </c>
      <c r="D42" s="65">
        <v>94980000</v>
      </c>
      <c r="E42" s="27">
        <f t="shared" si="4"/>
        <v>67.692965576224069</v>
      </c>
      <c r="F42" s="59">
        <v>137</v>
      </c>
      <c r="G42" s="27">
        <f t="shared" si="5"/>
        <v>60.352422907488986</v>
      </c>
      <c r="H42" s="65">
        <v>45330000</v>
      </c>
      <c r="I42" s="27">
        <f t="shared" si="6"/>
        <v>32.307034423775924</v>
      </c>
      <c r="J42" s="60">
        <v>90</v>
      </c>
      <c r="K42" s="27">
        <f t="shared" si="7"/>
        <v>39.647577092511014</v>
      </c>
      <c r="L42" s="81">
        <v>140310000</v>
      </c>
      <c r="M42" s="61">
        <v>227</v>
      </c>
    </row>
    <row r="43" spans="1:13" ht="15" x14ac:dyDescent="0.25">
      <c r="A43" s="92"/>
      <c r="B43" s="17">
        <v>81111700</v>
      </c>
      <c r="C43" s="34" t="s">
        <v>37</v>
      </c>
      <c r="D43" s="65">
        <v>13190000</v>
      </c>
      <c r="E43" s="27">
        <f t="shared" si="4"/>
        <v>23.549366184609891</v>
      </c>
      <c r="F43" s="59">
        <v>45</v>
      </c>
      <c r="G43" s="27">
        <f t="shared" si="5"/>
        <v>57.692307692307686</v>
      </c>
      <c r="H43" s="65">
        <v>42820000</v>
      </c>
      <c r="I43" s="27">
        <f t="shared" si="6"/>
        <v>76.450633815390105</v>
      </c>
      <c r="J43" s="60">
        <v>33</v>
      </c>
      <c r="K43" s="27">
        <f t="shared" si="7"/>
        <v>42.307692307692307</v>
      </c>
      <c r="L43" s="65">
        <v>56010000</v>
      </c>
      <c r="M43" s="61">
        <v>78</v>
      </c>
    </row>
    <row r="44" spans="1:13" ht="15" x14ac:dyDescent="0.25">
      <c r="A44" s="92"/>
      <c r="B44" s="26">
        <v>81140000</v>
      </c>
      <c r="C44" s="35" t="s">
        <v>45</v>
      </c>
      <c r="D44" s="65">
        <v>1920000</v>
      </c>
      <c r="E44" s="27">
        <f t="shared" si="4"/>
        <v>75</v>
      </c>
      <c r="F44" s="59">
        <v>14</v>
      </c>
      <c r="G44" s="27">
        <f t="shared" si="5"/>
        <v>58.333333333333336</v>
      </c>
      <c r="H44" s="66">
        <v>650000</v>
      </c>
      <c r="I44" s="27">
        <f t="shared" si="6"/>
        <v>25.390625</v>
      </c>
      <c r="J44" s="60">
        <v>10</v>
      </c>
      <c r="K44" s="27">
        <f t="shared" si="7"/>
        <v>41.666666666666671</v>
      </c>
      <c r="L44" s="65">
        <v>2560000</v>
      </c>
      <c r="M44" s="61">
        <v>24</v>
      </c>
    </row>
    <row r="45" spans="1:13" ht="15" x14ac:dyDescent="0.25">
      <c r="A45" s="92"/>
      <c r="B45" s="26">
        <v>81151601</v>
      </c>
      <c r="C45" s="35" t="s">
        <v>38</v>
      </c>
      <c r="D45" s="65">
        <v>6280000</v>
      </c>
      <c r="E45" s="27">
        <f t="shared" si="4"/>
        <v>42.83765347885403</v>
      </c>
      <c r="F45" s="59">
        <v>21</v>
      </c>
      <c r="G45" s="27">
        <f t="shared" si="5"/>
        <v>50</v>
      </c>
      <c r="H45" s="65">
        <v>8390000</v>
      </c>
      <c r="I45" s="27">
        <f t="shared" si="6"/>
        <v>57.230559345156898</v>
      </c>
      <c r="J45" s="60">
        <v>21</v>
      </c>
      <c r="K45" s="27">
        <f t="shared" si="7"/>
        <v>50</v>
      </c>
      <c r="L45" s="65">
        <v>14660000</v>
      </c>
      <c r="M45" s="61">
        <v>42</v>
      </c>
    </row>
    <row r="46" spans="1:13" s="32" customFormat="1" ht="15" x14ac:dyDescent="0.25">
      <c r="A46" s="92"/>
      <c r="B46" s="26">
        <v>81112400</v>
      </c>
      <c r="C46" s="35" t="s">
        <v>61</v>
      </c>
      <c r="D46" s="66">
        <v>950000</v>
      </c>
      <c r="E46" s="27">
        <f t="shared" si="4"/>
        <v>10.508849557522124</v>
      </c>
      <c r="F46" s="61">
        <v>13</v>
      </c>
      <c r="G46" s="27">
        <f t="shared" si="5"/>
        <v>68.421052631578945</v>
      </c>
      <c r="H46" s="65">
        <v>8100000</v>
      </c>
      <c r="I46" s="27">
        <f t="shared" si="6"/>
        <v>89.601769911504419</v>
      </c>
      <c r="J46" s="61">
        <v>6</v>
      </c>
      <c r="K46" s="27">
        <f t="shared" si="7"/>
        <v>31.578947368421051</v>
      </c>
      <c r="L46" s="65">
        <v>9040000</v>
      </c>
      <c r="M46" s="61">
        <v>19</v>
      </c>
    </row>
    <row r="47" spans="1:13" ht="15" x14ac:dyDescent="0.25">
      <c r="A47" s="92"/>
      <c r="B47" s="17">
        <v>81100000</v>
      </c>
      <c r="C47" s="34" t="s">
        <v>39</v>
      </c>
      <c r="D47" s="65">
        <v>378840000</v>
      </c>
      <c r="E47" s="27">
        <f t="shared" si="4"/>
        <v>51.125506072874494</v>
      </c>
      <c r="F47" s="59">
        <v>790</v>
      </c>
      <c r="G47" s="27">
        <f t="shared" si="5"/>
        <v>65.127782357790593</v>
      </c>
      <c r="H47" s="65">
        <v>362160000</v>
      </c>
      <c r="I47" s="27">
        <f t="shared" si="6"/>
        <v>48.874493927125506</v>
      </c>
      <c r="J47" s="60">
        <v>423</v>
      </c>
      <c r="K47" s="27">
        <f t="shared" si="7"/>
        <v>34.872217642209399</v>
      </c>
      <c r="L47" s="88">
        <v>741000000</v>
      </c>
      <c r="M47" s="61">
        <v>1213</v>
      </c>
    </row>
    <row r="48" spans="1:13" ht="15" x14ac:dyDescent="0.25">
      <c r="A48" s="92"/>
      <c r="B48" s="17">
        <v>81141801</v>
      </c>
      <c r="C48" s="34" t="s">
        <v>40</v>
      </c>
      <c r="D48" s="65">
        <v>6670000</v>
      </c>
      <c r="E48" s="27">
        <f t="shared" si="4"/>
        <v>54.987633965375103</v>
      </c>
      <c r="F48" s="59">
        <v>32</v>
      </c>
      <c r="G48" s="27">
        <f t="shared" si="5"/>
        <v>78.048780487804876</v>
      </c>
      <c r="H48" s="65">
        <v>5460000</v>
      </c>
      <c r="I48" s="27">
        <f t="shared" si="6"/>
        <v>45.012366034624897</v>
      </c>
      <c r="J48" s="60">
        <v>9</v>
      </c>
      <c r="K48" s="27">
        <f t="shared" si="7"/>
        <v>21.951219512195124</v>
      </c>
      <c r="L48" s="65">
        <v>12130000</v>
      </c>
      <c r="M48" s="61">
        <v>41</v>
      </c>
    </row>
    <row r="49" spans="1:13" s="32" customFormat="1" ht="15" x14ac:dyDescent="0.25">
      <c r="A49" s="92"/>
      <c r="B49" s="17">
        <v>81112500</v>
      </c>
      <c r="C49" s="34" t="s">
        <v>62</v>
      </c>
      <c r="D49" s="65">
        <v>7410000</v>
      </c>
      <c r="E49" s="27">
        <f t="shared" si="4"/>
        <v>37.980522808815991</v>
      </c>
      <c r="F49" s="61">
        <v>40</v>
      </c>
      <c r="G49" s="27">
        <f t="shared" si="5"/>
        <v>71.428571428571431</v>
      </c>
      <c r="H49" s="65">
        <v>12100000</v>
      </c>
      <c r="I49" s="27">
        <f t="shared" si="6"/>
        <v>62.019477191184016</v>
      </c>
      <c r="J49" s="61">
        <v>16</v>
      </c>
      <c r="K49" s="27">
        <f t="shared" si="7"/>
        <v>28.571428571428569</v>
      </c>
      <c r="L49" s="65">
        <v>19510000</v>
      </c>
      <c r="M49" s="61">
        <v>56</v>
      </c>
    </row>
    <row r="50" spans="1:13" ht="15" x14ac:dyDescent="0.25">
      <c r="A50" s="92"/>
      <c r="B50" s="17">
        <v>81112200</v>
      </c>
      <c r="C50" s="34" t="s">
        <v>41</v>
      </c>
      <c r="D50" s="65">
        <v>224500000</v>
      </c>
      <c r="E50" s="15">
        <f>D50/L50*100</f>
        <v>29.556196268941637</v>
      </c>
      <c r="F50" s="59">
        <v>839</v>
      </c>
      <c r="G50" s="27">
        <f t="shared" si="5"/>
        <v>54.800783801436971</v>
      </c>
      <c r="H50" s="65">
        <v>535060000</v>
      </c>
      <c r="I50" s="27">
        <f t="shared" si="6"/>
        <v>70.442487196703397</v>
      </c>
      <c r="J50" s="60">
        <v>692</v>
      </c>
      <c r="K50" s="27">
        <f t="shared" si="7"/>
        <v>45.199216198563029</v>
      </c>
      <c r="L50" s="65">
        <v>759570000</v>
      </c>
      <c r="M50" s="61">
        <v>1531</v>
      </c>
    </row>
    <row r="51" spans="1:13" ht="15" x14ac:dyDescent="0.25">
      <c r="A51" s="92"/>
      <c r="B51" s="17">
        <v>81111500</v>
      </c>
      <c r="C51" s="34" t="s">
        <v>42</v>
      </c>
      <c r="D51" s="65">
        <v>134680000</v>
      </c>
      <c r="E51" s="15">
        <f>D51/L51*100</f>
        <v>37.079455977093772</v>
      </c>
      <c r="F51" s="59">
        <v>416</v>
      </c>
      <c r="G51" s="15">
        <f>F51/M51*100</f>
        <v>65.511811023622045</v>
      </c>
      <c r="H51" s="77">
        <v>228540000</v>
      </c>
      <c r="I51" s="15">
        <f>H51/L51*100</f>
        <v>62.920544022906235</v>
      </c>
      <c r="J51" s="60">
        <v>219</v>
      </c>
      <c r="K51" s="15">
        <f>J51/M51*100</f>
        <v>34.488188976377955</v>
      </c>
      <c r="L51" s="65">
        <v>363220000</v>
      </c>
      <c r="M51" s="61">
        <v>635</v>
      </c>
    </row>
    <row r="52" spans="1:13" ht="15" x14ac:dyDescent="0.25">
      <c r="A52" s="92"/>
      <c r="B52" s="17">
        <v>81130000</v>
      </c>
      <c r="C52" s="34" t="s">
        <v>43</v>
      </c>
      <c r="D52" s="80">
        <v>630000</v>
      </c>
      <c r="E52" s="15">
        <f>D52/L52*100</f>
        <v>26.808510638297872</v>
      </c>
      <c r="F52" s="59">
        <v>15</v>
      </c>
      <c r="G52" s="15">
        <f>F52/M52*100</f>
        <v>50</v>
      </c>
      <c r="H52" s="65">
        <v>1720000</v>
      </c>
      <c r="I52" s="15">
        <f>H52/L52*100</f>
        <v>73.191489361702125</v>
      </c>
      <c r="J52" s="60">
        <v>15</v>
      </c>
      <c r="K52" s="15">
        <f>J52/M52*100</f>
        <v>50</v>
      </c>
      <c r="L52" s="65">
        <v>2350000</v>
      </c>
      <c r="M52" s="61">
        <v>30</v>
      </c>
    </row>
    <row r="53" spans="1:13" ht="15.75" thickBot="1" x14ac:dyDescent="0.3">
      <c r="A53" s="92"/>
      <c r="B53" s="20">
        <v>81111800</v>
      </c>
      <c r="C53" s="37" t="s">
        <v>44</v>
      </c>
      <c r="D53" s="70">
        <v>16600000</v>
      </c>
      <c r="E53" s="16">
        <f>D53/L53*100</f>
        <v>79.274116523400195</v>
      </c>
      <c r="F53" s="55">
        <v>46</v>
      </c>
      <c r="G53" s="16">
        <f>F53/M53*100</f>
        <v>71.875</v>
      </c>
      <c r="H53" s="70">
        <v>4340000</v>
      </c>
      <c r="I53" s="16">
        <f>H53/L53*100</f>
        <v>20.725883476599812</v>
      </c>
      <c r="J53" s="55">
        <v>18</v>
      </c>
      <c r="K53" s="16">
        <f>J53/M53*100</f>
        <v>28.125</v>
      </c>
      <c r="L53" s="70">
        <v>20940000</v>
      </c>
      <c r="M53" s="55">
        <v>64</v>
      </c>
    </row>
    <row r="54" spans="1:13" ht="15" x14ac:dyDescent="0.2">
      <c r="A54" s="13"/>
      <c r="B54" s="29"/>
      <c r="C54" s="21" t="s">
        <v>49</v>
      </c>
      <c r="D54" s="73">
        <f>SUM(D26:D53)</f>
        <v>1450170000</v>
      </c>
      <c r="E54" s="9"/>
      <c r="F54" s="10">
        <f>SUM(F26:F53)</f>
        <v>4371</v>
      </c>
      <c r="G54" s="10"/>
      <c r="H54" s="73">
        <f>SUM(H26:H53)</f>
        <v>1745190000</v>
      </c>
      <c r="I54" s="8"/>
      <c r="J54" s="10">
        <f>SUM(J26:J53)</f>
        <v>2684</v>
      </c>
      <c r="K54" s="10"/>
      <c r="L54" s="73">
        <f>SUM(L26:L53)</f>
        <v>3196170000</v>
      </c>
      <c r="M54" s="10">
        <f>SUM(M26:M53)</f>
        <v>7062</v>
      </c>
    </row>
    <row r="55" spans="1:13" ht="15.75" thickBot="1" x14ac:dyDescent="0.3">
      <c r="A55" s="28"/>
      <c r="B55" s="29"/>
      <c r="C55" s="12" t="s">
        <v>53</v>
      </c>
      <c r="D55" s="67">
        <f>D56-D54</f>
        <v>50000</v>
      </c>
      <c r="E55" s="10"/>
      <c r="F55" s="10">
        <f>F56-F54</f>
        <v>2</v>
      </c>
      <c r="G55" s="10"/>
      <c r="H55" s="67">
        <f>H56-H54</f>
        <v>770000</v>
      </c>
      <c r="I55" s="10"/>
      <c r="J55" s="10">
        <f>J56-J54</f>
        <v>5</v>
      </c>
      <c r="K55" s="10"/>
      <c r="L55" s="10">
        <f>SUM(L56-L54)</f>
        <v>0</v>
      </c>
      <c r="M55" s="10">
        <f>M56-M54</f>
        <v>0</v>
      </c>
    </row>
    <row r="56" spans="1:13" ht="15.75" thickBot="1" x14ac:dyDescent="0.3">
      <c r="A56" s="89" t="s">
        <v>52</v>
      </c>
      <c r="B56" s="90"/>
      <c r="C56" s="91"/>
      <c r="D56" s="74">
        <v>1450220000</v>
      </c>
      <c r="E56" s="30">
        <f>D56/L56*100</f>
        <v>45.373681625195154</v>
      </c>
      <c r="F56" s="54">
        <v>4373</v>
      </c>
      <c r="G56" s="30">
        <f>F56/M56*100</f>
        <v>61.922967997734361</v>
      </c>
      <c r="H56" s="74">
        <v>1745960000</v>
      </c>
      <c r="I56" s="30">
        <f>H56/L56*100</f>
        <v>54.626631249276478</v>
      </c>
      <c r="J56" s="54">
        <v>2689</v>
      </c>
      <c r="K56" s="30">
        <f>J56/M56*100</f>
        <v>38.077032002265646</v>
      </c>
      <c r="L56" s="74">
        <v>3196170000</v>
      </c>
      <c r="M56" s="54">
        <v>7062</v>
      </c>
    </row>
    <row r="57" spans="1:13" ht="34.5" thickBot="1" x14ac:dyDescent="0.3">
      <c r="A57" s="4" t="s">
        <v>50</v>
      </c>
      <c r="B57" s="62"/>
      <c r="C57" s="39" t="s">
        <v>58</v>
      </c>
      <c r="D57" s="74">
        <f>SUM(D24,D56)</f>
        <v>2916130000</v>
      </c>
      <c r="E57" s="38">
        <f>D57/L57*100</f>
        <v>44.860501750650727</v>
      </c>
      <c r="F57" s="53">
        <f>SUM(F24,F56)</f>
        <v>7203</v>
      </c>
      <c r="G57" s="38">
        <f>F57/M57*100</f>
        <v>56.913716814159287</v>
      </c>
      <c r="H57" s="74">
        <f>SUM(H24,H56)</f>
        <v>3584320000</v>
      </c>
      <c r="I57" s="38">
        <f>SUM(H57/L57*100)</f>
        <v>55.139652085089629</v>
      </c>
      <c r="J57" s="53">
        <f>SUM(J24,J56)</f>
        <v>5453</v>
      </c>
      <c r="K57" s="38">
        <f>SUM(J57/M57*100)</f>
        <v>43.086283185840706</v>
      </c>
      <c r="L57" s="74">
        <f>SUM(L24,L56)</f>
        <v>6500440000</v>
      </c>
      <c r="M57" s="64">
        <f>SUM(M24,M56)</f>
        <v>12656</v>
      </c>
    </row>
  </sheetData>
  <mergeCells count="8">
    <mergeCell ref="A56:C56"/>
    <mergeCell ref="A26:A53"/>
    <mergeCell ref="A1:M1"/>
    <mergeCell ref="A4:A21"/>
    <mergeCell ref="D2:G2"/>
    <mergeCell ref="H2:K2"/>
    <mergeCell ref="L2:M2"/>
    <mergeCell ref="A24:C24"/>
  </mergeCell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4" workbookViewId="0">
      <selection activeCell="L47" sqref="L47"/>
    </sheetView>
  </sheetViews>
  <sheetFormatPr defaultRowHeight="11.25" x14ac:dyDescent="0.2"/>
  <cols>
    <col min="1" max="1" width="26" style="4" customWidth="1"/>
    <col min="2" max="2" width="12.33203125" style="4" bestFit="1" customWidth="1"/>
    <col min="3" max="3" width="52.83203125" style="6" customWidth="1"/>
    <col min="4" max="4" width="12.5" style="5" bestFit="1" customWidth="1"/>
    <col min="5" max="5" width="4.6640625" style="5" bestFit="1" customWidth="1"/>
    <col min="6" max="6" width="9.6640625" style="5" bestFit="1" customWidth="1"/>
    <col min="7" max="7" width="3.5" style="5" bestFit="1" customWidth="1"/>
    <col min="8" max="8" width="12.5" style="5" bestFit="1" customWidth="1"/>
    <col min="9" max="9" width="4.6640625" style="5" bestFit="1" customWidth="1"/>
    <col min="10" max="10" width="9.6640625" style="5" bestFit="1" customWidth="1"/>
    <col min="11" max="11" width="3.5" style="5" bestFit="1" customWidth="1"/>
    <col min="12" max="12" width="12.5" style="5" bestFit="1" customWidth="1"/>
    <col min="13" max="13" width="9.6640625" style="5" bestFit="1" customWidth="1"/>
    <col min="14" max="14" width="11.1640625" style="32" bestFit="1" customWidth="1"/>
    <col min="15" max="16384" width="9.33203125" style="32"/>
  </cols>
  <sheetData>
    <row r="1" spans="1:13" ht="18.75" x14ac:dyDescent="0.2">
      <c r="A1" s="93" t="s">
        <v>66</v>
      </c>
      <c r="B1" s="93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15" x14ac:dyDescent="0.2">
      <c r="A2" s="24"/>
      <c r="B2" s="22"/>
      <c r="C2" s="23"/>
      <c r="D2" s="95" t="s">
        <v>63</v>
      </c>
      <c r="E2" s="95"/>
      <c r="F2" s="95"/>
      <c r="G2" s="95"/>
      <c r="H2" s="95" t="s">
        <v>1</v>
      </c>
      <c r="I2" s="95"/>
      <c r="J2" s="95"/>
      <c r="K2" s="95"/>
      <c r="L2" s="96" t="s">
        <v>2</v>
      </c>
      <c r="M2" s="97"/>
    </row>
    <row r="3" spans="1:13" ht="15.75" thickBot="1" x14ac:dyDescent="0.25">
      <c r="A3" s="1" t="s">
        <v>3</v>
      </c>
      <c r="B3" s="2" t="s">
        <v>47</v>
      </c>
      <c r="C3" s="2" t="s">
        <v>4</v>
      </c>
      <c r="D3" s="3" t="s">
        <v>65</v>
      </c>
      <c r="E3" s="3" t="s">
        <v>48</v>
      </c>
      <c r="F3" s="48" t="s">
        <v>46</v>
      </c>
      <c r="G3" s="48" t="s">
        <v>48</v>
      </c>
      <c r="H3" s="49" t="s">
        <v>65</v>
      </c>
      <c r="I3" s="49" t="s">
        <v>48</v>
      </c>
      <c r="J3" s="48" t="s">
        <v>46</v>
      </c>
      <c r="K3" s="50" t="s">
        <v>48</v>
      </c>
      <c r="L3" s="49" t="s">
        <v>65</v>
      </c>
      <c r="M3" s="48" t="s">
        <v>46</v>
      </c>
    </row>
    <row r="4" spans="1:13" ht="15" x14ac:dyDescent="0.25">
      <c r="A4" s="92" t="s">
        <v>5</v>
      </c>
      <c r="B4" s="18">
        <v>43221500</v>
      </c>
      <c r="C4" s="36" t="s">
        <v>6</v>
      </c>
      <c r="D4" s="42">
        <v>0</v>
      </c>
      <c r="E4" s="14">
        <f t="shared" ref="E4:E21" si="0">D4/L4*100</f>
        <v>0</v>
      </c>
      <c r="F4" s="46">
        <v>0</v>
      </c>
      <c r="G4" s="27">
        <f t="shared" ref="G4:G21" si="1">F4/M4*100</f>
        <v>0</v>
      </c>
      <c r="H4" s="47">
        <v>0</v>
      </c>
      <c r="I4" s="27">
        <f t="shared" ref="I4:I21" si="2">H4/L4*100</f>
        <v>0</v>
      </c>
      <c r="J4" s="46">
        <v>0</v>
      </c>
      <c r="K4" s="27">
        <f t="shared" ref="K4:K21" si="3">J4/M4*100</f>
        <v>0</v>
      </c>
      <c r="L4" s="66">
        <v>410000</v>
      </c>
      <c r="M4" s="46">
        <v>3</v>
      </c>
    </row>
    <row r="5" spans="1:13" ht="15" x14ac:dyDescent="0.25">
      <c r="A5" s="92"/>
      <c r="B5" s="17">
        <v>43190000</v>
      </c>
      <c r="C5" s="34" t="s">
        <v>54</v>
      </c>
      <c r="D5" s="65">
        <v>15690000</v>
      </c>
      <c r="E5" s="15">
        <f t="shared" si="0"/>
        <v>2.8076014601674899</v>
      </c>
      <c r="F5" s="61">
        <v>157</v>
      </c>
      <c r="G5" s="15">
        <f t="shared" si="1"/>
        <v>26.298157453936348</v>
      </c>
      <c r="H5" s="66">
        <v>543150000</v>
      </c>
      <c r="I5" s="15">
        <f t="shared" si="2"/>
        <v>97.19239853983251</v>
      </c>
      <c r="J5" s="61">
        <v>440</v>
      </c>
      <c r="K5" s="15">
        <f t="shared" si="3"/>
        <v>73.701842546063659</v>
      </c>
      <c r="L5" s="65">
        <v>558840000</v>
      </c>
      <c r="M5" s="61">
        <v>597</v>
      </c>
    </row>
    <row r="6" spans="1:13" ht="30" x14ac:dyDescent="0.2">
      <c r="A6" s="92"/>
      <c r="B6" s="17">
        <v>43200000</v>
      </c>
      <c r="C6" s="34" t="s">
        <v>7</v>
      </c>
      <c r="D6" s="82">
        <v>44910000</v>
      </c>
      <c r="E6" s="15">
        <f t="shared" si="0"/>
        <v>6.6516581009227309</v>
      </c>
      <c r="F6" s="58">
        <v>218</v>
      </c>
      <c r="G6" s="15">
        <f t="shared" si="1"/>
        <v>19.89051094890511</v>
      </c>
      <c r="H6" s="84">
        <v>630260000</v>
      </c>
      <c r="I6" s="15">
        <f t="shared" si="2"/>
        <v>93.348341899077269</v>
      </c>
      <c r="J6" s="58">
        <v>878</v>
      </c>
      <c r="K6" s="15">
        <f t="shared" si="3"/>
        <v>80.109489051094897</v>
      </c>
      <c r="L6" s="82">
        <v>675170000</v>
      </c>
      <c r="M6" s="58">
        <v>1096</v>
      </c>
    </row>
    <row r="7" spans="1:13" ht="15" x14ac:dyDescent="0.25">
      <c r="A7" s="92"/>
      <c r="B7" s="17">
        <v>43211600</v>
      </c>
      <c r="C7" s="34" t="s">
        <v>8</v>
      </c>
      <c r="D7" s="66">
        <v>620000</v>
      </c>
      <c r="E7" s="15">
        <f t="shared" si="0"/>
        <v>26.839826839826841</v>
      </c>
      <c r="F7" s="61">
        <v>17</v>
      </c>
      <c r="G7" s="15">
        <f t="shared" si="1"/>
        <v>34.693877551020407</v>
      </c>
      <c r="H7" s="65">
        <v>1690000</v>
      </c>
      <c r="I7" s="15">
        <f t="shared" si="2"/>
        <v>73.160173160173159</v>
      </c>
      <c r="J7" s="61">
        <v>32</v>
      </c>
      <c r="K7" s="15">
        <f t="shared" si="3"/>
        <v>65.306122448979593</v>
      </c>
      <c r="L7" s="81">
        <v>2310000</v>
      </c>
      <c r="M7" s="61">
        <v>49</v>
      </c>
    </row>
    <row r="8" spans="1:13" ht="15" x14ac:dyDescent="0.25">
      <c r="A8" s="92"/>
      <c r="B8" s="17">
        <v>43210000</v>
      </c>
      <c r="C8" s="34" t="s">
        <v>55</v>
      </c>
      <c r="D8" s="81">
        <v>694810000</v>
      </c>
      <c r="E8" s="15">
        <f t="shared" si="0"/>
        <v>65.596382243537704</v>
      </c>
      <c r="F8" s="61">
        <v>195</v>
      </c>
      <c r="G8" s="15">
        <f t="shared" si="1"/>
        <v>15.892420537897312</v>
      </c>
      <c r="H8" s="66">
        <v>364410000</v>
      </c>
      <c r="I8" s="15">
        <f t="shared" si="2"/>
        <v>34.403617756462303</v>
      </c>
      <c r="J8" s="61">
        <v>1032</v>
      </c>
      <c r="K8" s="15">
        <f t="shared" si="3"/>
        <v>84.107579462102692</v>
      </c>
      <c r="L8" s="65">
        <v>1059220000</v>
      </c>
      <c r="M8" s="61">
        <v>1227</v>
      </c>
    </row>
    <row r="9" spans="1:13" ht="15" x14ac:dyDescent="0.25">
      <c r="A9" s="92"/>
      <c r="B9" s="17">
        <v>43212100</v>
      </c>
      <c r="C9" s="34" t="s">
        <v>9</v>
      </c>
      <c r="D9" s="66">
        <v>150000</v>
      </c>
      <c r="E9" s="15">
        <f t="shared" si="0"/>
        <v>2.7522935779816518</v>
      </c>
      <c r="F9" s="61">
        <v>5</v>
      </c>
      <c r="G9" s="15">
        <f t="shared" si="1"/>
        <v>10.869565217391305</v>
      </c>
      <c r="H9" s="81">
        <v>5290000</v>
      </c>
      <c r="I9" s="15">
        <f t="shared" si="2"/>
        <v>97.064220183486242</v>
      </c>
      <c r="J9" s="61">
        <v>41</v>
      </c>
      <c r="K9" s="15">
        <f t="shared" si="3"/>
        <v>89.130434782608688</v>
      </c>
      <c r="L9" s="65">
        <v>5450000</v>
      </c>
      <c r="M9" s="61">
        <v>46</v>
      </c>
    </row>
    <row r="10" spans="1:13" ht="15" x14ac:dyDescent="0.25">
      <c r="A10" s="92"/>
      <c r="B10" s="17">
        <v>43211501</v>
      </c>
      <c r="C10" s="34" t="s">
        <v>10</v>
      </c>
      <c r="D10" s="65">
        <v>3030000</v>
      </c>
      <c r="E10" s="15">
        <f t="shared" si="0"/>
        <v>5.889212827988338</v>
      </c>
      <c r="F10" s="61">
        <v>30</v>
      </c>
      <c r="G10" s="15">
        <f t="shared" si="1"/>
        <v>15.384615384615385</v>
      </c>
      <c r="H10" s="65">
        <v>48420000</v>
      </c>
      <c r="I10" s="15">
        <f t="shared" si="2"/>
        <v>94.110787172011669</v>
      </c>
      <c r="J10" s="61">
        <v>165</v>
      </c>
      <c r="K10" s="15">
        <f t="shared" si="3"/>
        <v>84.615384615384613</v>
      </c>
      <c r="L10" s="65">
        <v>51450000</v>
      </c>
      <c r="M10" s="61">
        <v>195</v>
      </c>
    </row>
    <row r="11" spans="1:13" ht="15" x14ac:dyDescent="0.25">
      <c r="A11" s="92"/>
      <c r="B11" s="17">
        <v>43211500</v>
      </c>
      <c r="C11" s="34" t="s">
        <v>11</v>
      </c>
      <c r="D11" s="65">
        <v>3040000</v>
      </c>
      <c r="E11" s="15">
        <f t="shared" si="0"/>
        <v>21.2142358688067</v>
      </c>
      <c r="F11" s="61">
        <v>21</v>
      </c>
      <c r="G11" s="15">
        <f t="shared" si="1"/>
        <v>17.355371900826448</v>
      </c>
      <c r="H11" s="65">
        <v>11290000</v>
      </c>
      <c r="I11" s="15">
        <f t="shared" si="2"/>
        <v>78.785764131193304</v>
      </c>
      <c r="J11" s="61">
        <v>100</v>
      </c>
      <c r="K11" s="15">
        <f t="shared" si="3"/>
        <v>82.644628099173559</v>
      </c>
      <c r="L11" s="65">
        <v>14330000</v>
      </c>
      <c r="M11" s="61">
        <v>121</v>
      </c>
    </row>
    <row r="12" spans="1:13" ht="30" x14ac:dyDescent="0.2">
      <c r="A12" s="92"/>
      <c r="B12" s="17">
        <v>43220000</v>
      </c>
      <c r="C12" s="34" t="s">
        <v>56</v>
      </c>
      <c r="D12" s="82">
        <v>3790000</v>
      </c>
      <c r="E12" s="15">
        <f t="shared" si="0"/>
        <v>3.6903602726387534</v>
      </c>
      <c r="F12" s="58">
        <v>63</v>
      </c>
      <c r="G12" s="15">
        <f t="shared" si="1"/>
        <v>34.42622950819672</v>
      </c>
      <c r="H12" s="82">
        <v>98910000</v>
      </c>
      <c r="I12" s="15">
        <f t="shared" si="2"/>
        <v>96.309639727361258</v>
      </c>
      <c r="J12" s="58">
        <v>120</v>
      </c>
      <c r="K12" s="15">
        <f t="shared" si="3"/>
        <v>65.573770491803273</v>
      </c>
      <c r="L12" s="82">
        <v>102700000</v>
      </c>
      <c r="M12" s="58">
        <v>183</v>
      </c>
    </row>
    <row r="13" spans="1:13" ht="15" x14ac:dyDescent="0.25">
      <c r="A13" s="92"/>
      <c r="B13" s="17">
        <v>43211507</v>
      </c>
      <c r="C13" s="34" t="s">
        <v>12</v>
      </c>
      <c r="D13" s="15">
        <v>0</v>
      </c>
      <c r="E13" s="15">
        <f t="shared" si="0"/>
        <v>0</v>
      </c>
      <c r="F13" s="61">
        <v>0</v>
      </c>
      <c r="G13" s="15">
        <f t="shared" si="1"/>
        <v>0</v>
      </c>
      <c r="H13" s="15">
        <v>0</v>
      </c>
      <c r="I13" s="15">
        <f t="shared" si="2"/>
        <v>0</v>
      </c>
      <c r="J13" s="61">
        <v>0</v>
      </c>
      <c r="K13" s="15">
        <f t="shared" si="3"/>
        <v>0</v>
      </c>
      <c r="L13" s="65">
        <v>3850000</v>
      </c>
      <c r="M13" s="61">
        <v>43</v>
      </c>
    </row>
    <row r="14" spans="1:13" ht="15" x14ac:dyDescent="0.25">
      <c r="A14" s="92"/>
      <c r="B14" s="17">
        <v>43211512</v>
      </c>
      <c r="C14" s="34" t="s">
        <v>13</v>
      </c>
      <c r="D14" s="44">
        <v>0</v>
      </c>
      <c r="E14" s="15">
        <f t="shared" si="0"/>
        <v>0</v>
      </c>
      <c r="F14" s="61">
        <v>0</v>
      </c>
      <c r="G14" s="15">
        <f t="shared" si="1"/>
        <v>0</v>
      </c>
      <c r="H14" s="44">
        <v>0</v>
      </c>
      <c r="I14" s="15">
        <f t="shared" si="2"/>
        <v>0</v>
      </c>
      <c r="J14" s="61">
        <v>0</v>
      </c>
      <c r="K14" s="15">
        <f t="shared" si="3"/>
        <v>0</v>
      </c>
      <c r="L14" s="65">
        <v>2420000</v>
      </c>
      <c r="M14" s="61">
        <v>4</v>
      </c>
    </row>
    <row r="15" spans="1:13" ht="15" x14ac:dyDescent="0.25">
      <c r="A15" s="92"/>
      <c r="B15" s="17">
        <v>43191501</v>
      </c>
      <c r="C15" s="34" t="s">
        <v>14</v>
      </c>
      <c r="D15" s="66">
        <v>210000</v>
      </c>
      <c r="E15" s="15">
        <f t="shared" si="0"/>
        <v>8.9361702127659584</v>
      </c>
      <c r="F15" s="61">
        <v>6</v>
      </c>
      <c r="G15" s="15">
        <f t="shared" si="1"/>
        <v>19.35483870967742</v>
      </c>
      <c r="H15" s="65">
        <v>2140000</v>
      </c>
      <c r="I15" s="15">
        <f t="shared" si="2"/>
        <v>91.063829787234042</v>
      </c>
      <c r="J15" s="61">
        <v>25</v>
      </c>
      <c r="K15" s="15">
        <f t="shared" si="3"/>
        <v>80.645161290322577</v>
      </c>
      <c r="L15" s="65">
        <v>2350000</v>
      </c>
      <c r="M15" s="61">
        <v>31</v>
      </c>
    </row>
    <row r="16" spans="1:13" ht="15" x14ac:dyDescent="0.25">
      <c r="A16" s="92"/>
      <c r="B16" s="17">
        <v>43222500</v>
      </c>
      <c r="C16" s="34" t="s">
        <v>15</v>
      </c>
      <c r="D16" s="65">
        <v>5810000</v>
      </c>
      <c r="E16" s="15">
        <f t="shared" si="0"/>
        <v>15.660377358490566</v>
      </c>
      <c r="F16" s="61">
        <v>30</v>
      </c>
      <c r="G16" s="15">
        <f t="shared" si="1"/>
        <v>25.641025641025639</v>
      </c>
      <c r="H16" s="65">
        <v>31290000</v>
      </c>
      <c r="I16" s="15">
        <f t="shared" si="2"/>
        <v>84.339622641509436</v>
      </c>
      <c r="J16" s="61">
        <v>87</v>
      </c>
      <c r="K16" s="15">
        <f t="shared" si="3"/>
        <v>74.358974358974365</v>
      </c>
      <c r="L16" s="65">
        <v>37100000</v>
      </c>
      <c r="M16" s="61">
        <v>117</v>
      </c>
    </row>
    <row r="17" spans="1:15" ht="15" x14ac:dyDescent="0.25">
      <c r="A17" s="92"/>
      <c r="B17" s="17">
        <v>43211503</v>
      </c>
      <c r="C17" s="34" t="s">
        <v>16</v>
      </c>
      <c r="D17" s="66">
        <v>40000</v>
      </c>
      <c r="E17" s="15">
        <f t="shared" si="0"/>
        <v>0.91954022988505746</v>
      </c>
      <c r="F17" s="61">
        <v>3</v>
      </c>
      <c r="G17" s="15">
        <f t="shared" si="1"/>
        <v>4.3478260869565215</v>
      </c>
      <c r="H17" s="65">
        <v>4310000</v>
      </c>
      <c r="I17" s="15">
        <f t="shared" si="2"/>
        <v>99.080459770114942</v>
      </c>
      <c r="J17" s="61">
        <v>66</v>
      </c>
      <c r="K17" s="15">
        <f t="shared" si="3"/>
        <v>95.652173913043484</v>
      </c>
      <c r="L17" s="65">
        <v>4350000</v>
      </c>
      <c r="M17" s="61">
        <v>69</v>
      </c>
    </row>
    <row r="18" spans="1:15" ht="15" x14ac:dyDescent="0.25">
      <c r="A18" s="92"/>
      <c r="B18" s="17">
        <v>43211711</v>
      </c>
      <c r="C18" s="34" t="s">
        <v>17</v>
      </c>
      <c r="D18" s="66">
        <v>220000</v>
      </c>
      <c r="E18" s="15">
        <f t="shared" si="0"/>
        <v>64.705882352941174</v>
      </c>
      <c r="F18" s="61">
        <v>6</v>
      </c>
      <c r="G18" s="15">
        <f t="shared" si="1"/>
        <v>66.666666666666657</v>
      </c>
      <c r="H18" s="66">
        <v>120000</v>
      </c>
      <c r="I18" s="15">
        <f t="shared" si="2"/>
        <v>35.294117647058826</v>
      </c>
      <c r="J18" s="61">
        <v>3</v>
      </c>
      <c r="K18" s="15">
        <f t="shared" si="3"/>
        <v>33.333333333333329</v>
      </c>
      <c r="L18" s="66">
        <v>340000</v>
      </c>
      <c r="M18" s="61">
        <v>9</v>
      </c>
    </row>
    <row r="19" spans="1:15" ht="15" x14ac:dyDescent="0.25">
      <c r="A19" s="92"/>
      <c r="B19" s="17">
        <v>43230000</v>
      </c>
      <c r="C19" s="34" t="s">
        <v>18</v>
      </c>
      <c r="D19" s="65">
        <v>101720000</v>
      </c>
      <c r="E19" s="15">
        <f t="shared" si="0"/>
        <v>13.25186623067002</v>
      </c>
      <c r="F19" s="61">
        <v>493</v>
      </c>
      <c r="G19" s="15">
        <f t="shared" si="1"/>
        <v>28.982951205173428</v>
      </c>
      <c r="H19" s="66">
        <v>665870000</v>
      </c>
      <c r="I19" s="15">
        <f t="shared" si="2"/>
        <v>86.748133769329982</v>
      </c>
      <c r="J19" s="61">
        <v>1208</v>
      </c>
      <c r="K19" s="15">
        <f t="shared" si="3"/>
        <v>71.017048794826579</v>
      </c>
      <c r="L19" s="65">
        <v>767590000</v>
      </c>
      <c r="M19" s="61">
        <v>1701</v>
      </c>
    </row>
    <row r="20" spans="1:15" ht="15" x14ac:dyDescent="0.25">
      <c r="A20" s="92"/>
      <c r="B20" s="17">
        <v>43222800</v>
      </c>
      <c r="C20" s="34" t="s">
        <v>19</v>
      </c>
      <c r="D20" s="66">
        <v>320000</v>
      </c>
      <c r="E20" s="15">
        <f t="shared" si="0"/>
        <v>2.2840827980014278</v>
      </c>
      <c r="F20" s="61">
        <v>10</v>
      </c>
      <c r="G20" s="15">
        <f t="shared" si="1"/>
        <v>11.904761904761903</v>
      </c>
      <c r="H20" s="65">
        <v>13690000</v>
      </c>
      <c r="I20" s="15">
        <f t="shared" si="2"/>
        <v>97.715917201998565</v>
      </c>
      <c r="J20" s="61">
        <v>74</v>
      </c>
      <c r="K20" s="15">
        <f t="shared" si="3"/>
        <v>88.095238095238088</v>
      </c>
      <c r="L20" s="65">
        <v>14010000</v>
      </c>
      <c r="M20" s="61">
        <v>84</v>
      </c>
      <c r="N20" s="31"/>
    </row>
    <row r="21" spans="1:15" ht="15.75" thickBot="1" x14ac:dyDescent="0.3">
      <c r="A21" s="92"/>
      <c r="B21" s="19">
        <v>43191510</v>
      </c>
      <c r="C21" s="37" t="s">
        <v>20</v>
      </c>
      <c r="D21" s="71">
        <v>190000</v>
      </c>
      <c r="E21" s="16">
        <f t="shared" si="0"/>
        <v>8.0168776371308024</v>
      </c>
      <c r="F21" s="7">
        <v>4</v>
      </c>
      <c r="G21" s="16">
        <f t="shared" si="1"/>
        <v>21.052631578947366</v>
      </c>
      <c r="H21" s="70">
        <v>2180000</v>
      </c>
      <c r="I21" s="16">
        <f t="shared" si="2"/>
        <v>91.983122362869196</v>
      </c>
      <c r="J21" s="7">
        <v>15</v>
      </c>
      <c r="K21" s="16">
        <f t="shared" si="3"/>
        <v>78.94736842105263</v>
      </c>
      <c r="L21" s="70">
        <v>2370000</v>
      </c>
      <c r="M21" s="7">
        <v>19</v>
      </c>
    </row>
    <row r="22" spans="1:15" ht="15" x14ac:dyDescent="0.2">
      <c r="A22" s="11"/>
      <c r="B22" s="33"/>
      <c r="C22" s="21" t="s">
        <v>49</v>
      </c>
      <c r="D22" s="67">
        <f>SUM(D4:D21)</f>
        <v>874550000</v>
      </c>
      <c r="E22" s="10"/>
      <c r="F22" s="10">
        <f t="shared" ref="F22:M22" si="4">SUM(F4:F21)</f>
        <v>1258</v>
      </c>
      <c r="G22" s="10"/>
      <c r="H22" s="73">
        <f t="shared" si="4"/>
        <v>2423020000</v>
      </c>
      <c r="I22" s="10"/>
      <c r="J22" s="10">
        <f t="shared" si="4"/>
        <v>4286</v>
      </c>
      <c r="K22" s="10"/>
      <c r="L22" s="73">
        <f t="shared" si="4"/>
        <v>3304260000</v>
      </c>
      <c r="M22" s="10">
        <f t="shared" si="4"/>
        <v>5594</v>
      </c>
    </row>
    <row r="23" spans="1:15" ht="15.75" thickBot="1" x14ac:dyDescent="0.3">
      <c r="A23" s="28"/>
      <c r="B23" s="29"/>
      <c r="C23" s="12" t="s">
        <v>53</v>
      </c>
      <c r="D23" s="68">
        <f>D24-D22</f>
        <v>290000</v>
      </c>
      <c r="E23" s="25"/>
      <c r="F23" s="10">
        <f>F24-F22</f>
        <v>2</v>
      </c>
      <c r="G23" s="25"/>
      <c r="H23" s="67">
        <f>H24-H22</f>
        <v>6410000</v>
      </c>
      <c r="I23" s="25"/>
      <c r="J23" s="40">
        <f>J24-J22</f>
        <v>48</v>
      </c>
      <c r="K23" s="25"/>
      <c r="L23" s="68">
        <f>L24-L22</f>
        <v>10000</v>
      </c>
      <c r="M23" s="10">
        <f>M24-M22</f>
        <v>0</v>
      </c>
    </row>
    <row r="24" spans="1:15" ht="15.75" thickBot="1" x14ac:dyDescent="0.3">
      <c r="A24" s="98" t="s">
        <v>51</v>
      </c>
      <c r="B24" s="99"/>
      <c r="C24" s="100"/>
      <c r="D24" s="69">
        <v>874840000</v>
      </c>
      <c r="E24" s="30">
        <f>D24/L24*100</f>
        <v>26.476044633156491</v>
      </c>
      <c r="F24" s="54">
        <v>1260</v>
      </c>
      <c r="G24" s="30">
        <f>F24/M24*100</f>
        <v>22.524132999642475</v>
      </c>
      <c r="H24" s="74">
        <v>2429430000</v>
      </c>
      <c r="I24" s="30">
        <f>H24/L24*100</f>
        <v>73.523955366843509</v>
      </c>
      <c r="J24" s="54">
        <v>4334</v>
      </c>
      <c r="K24" s="30">
        <f>J24/M24*100</f>
        <v>77.475867000357525</v>
      </c>
      <c r="L24" s="74">
        <v>3304270000</v>
      </c>
      <c r="M24" s="63">
        <v>5594</v>
      </c>
      <c r="O24" s="32" t="s">
        <v>57</v>
      </c>
    </row>
    <row r="25" spans="1:15" ht="12" thickBot="1" x14ac:dyDescent="0.25"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1:15" ht="15" x14ac:dyDescent="0.25">
      <c r="A26" s="92" t="s">
        <v>21</v>
      </c>
      <c r="B26" s="18">
        <v>81102300</v>
      </c>
      <c r="C26" s="56" t="s">
        <v>59</v>
      </c>
      <c r="D26" s="65">
        <v>4880000</v>
      </c>
      <c r="E26" s="27">
        <f>D26/L26*100</f>
        <v>7.0024393743722202</v>
      </c>
      <c r="F26" s="46">
        <v>8</v>
      </c>
      <c r="G26" s="27">
        <f>F26/M26*100</f>
        <v>10.526315789473683</v>
      </c>
      <c r="H26" s="65">
        <v>64810000</v>
      </c>
      <c r="I26" s="27">
        <f>H26/L26*100</f>
        <v>92.997560625627784</v>
      </c>
      <c r="J26" s="46">
        <v>68</v>
      </c>
      <c r="K26" s="27">
        <f>J26/M26*100</f>
        <v>89.473684210526315</v>
      </c>
      <c r="L26" s="65">
        <v>69690000</v>
      </c>
      <c r="M26" s="46">
        <v>76</v>
      </c>
    </row>
    <row r="27" spans="1:15" ht="15" x14ac:dyDescent="0.25">
      <c r="A27" s="92"/>
      <c r="B27" s="51">
        <v>81111508</v>
      </c>
      <c r="C27" s="34" t="s">
        <v>22</v>
      </c>
      <c r="D27" s="65">
        <v>84790000</v>
      </c>
      <c r="E27" s="27">
        <f>D27/L27*100</f>
        <v>57.298283551831332</v>
      </c>
      <c r="F27" s="61">
        <v>241</v>
      </c>
      <c r="G27" s="27">
        <f>F27/M27*100</f>
        <v>51.605995717344754</v>
      </c>
      <c r="H27" s="65">
        <v>63200000</v>
      </c>
      <c r="I27" s="27">
        <f>H27/L27*100</f>
        <v>42.708474118124073</v>
      </c>
      <c r="J27" s="61">
        <v>226</v>
      </c>
      <c r="K27" s="27">
        <f>J27/M27*100</f>
        <v>48.394004282655246</v>
      </c>
      <c r="L27" s="65">
        <v>147980000</v>
      </c>
      <c r="M27" s="61">
        <v>467</v>
      </c>
    </row>
    <row r="28" spans="1:15" ht="15" x14ac:dyDescent="0.25">
      <c r="A28" s="92"/>
      <c r="B28" s="17">
        <v>81101508</v>
      </c>
      <c r="C28" s="34" t="s">
        <v>23</v>
      </c>
      <c r="D28" s="65">
        <v>1690000</v>
      </c>
      <c r="E28" s="27">
        <f t="shared" ref="E28:E49" si="5">D28/L28*100</f>
        <v>60.791366906474821</v>
      </c>
      <c r="F28" s="61">
        <v>8</v>
      </c>
      <c r="G28" s="27">
        <f t="shared" ref="G28:G50" si="6">F28/M28*100</f>
        <v>47.058823529411761</v>
      </c>
      <c r="H28" s="65">
        <v>1090000</v>
      </c>
      <c r="I28" s="27">
        <f t="shared" ref="I28:I50" si="7">H28/L28*100</f>
        <v>39.208633093525179</v>
      </c>
      <c r="J28" s="61">
        <v>9</v>
      </c>
      <c r="K28" s="27">
        <f t="shared" ref="K28:K50" si="8">J28/M28*100</f>
        <v>52.941176470588239</v>
      </c>
      <c r="L28" s="81">
        <v>2780000</v>
      </c>
      <c r="M28" s="61">
        <v>17</v>
      </c>
    </row>
    <row r="29" spans="1:15" ht="15" x14ac:dyDescent="0.25">
      <c r="A29" s="92"/>
      <c r="B29" s="17">
        <v>81101500</v>
      </c>
      <c r="C29" s="34" t="s">
        <v>24</v>
      </c>
      <c r="D29" s="57">
        <v>0</v>
      </c>
      <c r="E29" s="27">
        <f t="shared" si="5"/>
        <v>0</v>
      </c>
      <c r="F29" s="61">
        <v>0</v>
      </c>
      <c r="G29" s="27">
        <f t="shared" si="6"/>
        <v>0</v>
      </c>
      <c r="H29" s="57">
        <v>0</v>
      </c>
      <c r="I29" s="27">
        <f t="shared" si="7"/>
        <v>0</v>
      </c>
      <c r="J29" s="61">
        <v>0</v>
      </c>
      <c r="K29" s="27">
        <f t="shared" si="8"/>
        <v>0</v>
      </c>
      <c r="L29" s="66">
        <v>850000</v>
      </c>
      <c r="M29" s="61">
        <v>7</v>
      </c>
    </row>
    <row r="30" spans="1:15" ht="15" x14ac:dyDescent="0.25">
      <c r="A30" s="92"/>
      <c r="B30" s="17">
        <v>81111812</v>
      </c>
      <c r="C30" s="34" t="s">
        <v>25</v>
      </c>
      <c r="D30" s="65">
        <v>10900000</v>
      </c>
      <c r="E30" s="27">
        <f t="shared" si="5"/>
        <v>6.341264762348013</v>
      </c>
      <c r="F30" s="61">
        <v>50</v>
      </c>
      <c r="G30" s="27">
        <f t="shared" si="6"/>
        <v>15.151515151515152</v>
      </c>
      <c r="H30" s="65">
        <v>160990000</v>
      </c>
      <c r="I30" s="27">
        <f t="shared" si="7"/>
        <v>93.658735237651996</v>
      </c>
      <c r="J30" s="61">
        <v>280</v>
      </c>
      <c r="K30" s="27">
        <f t="shared" si="8"/>
        <v>84.848484848484844</v>
      </c>
      <c r="L30" s="83">
        <v>171890000</v>
      </c>
      <c r="M30" s="61">
        <v>330</v>
      </c>
    </row>
    <row r="31" spans="1:15" ht="15" x14ac:dyDescent="0.25">
      <c r="A31" s="92"/>
      <c r="B31" s="17">
        <v>81111600</v>
      </c>
      <c r="C31" s="34" t="s">
        <v>26</v>
      </c>
      <c r="D31" s="65">
        <v>4020000</v>
      </c>
      <c r="E31" s="27">
        <f t="shared" si="5"/>
        <v>7.9478054567022536</v>
      </c>
      <c r="F31" s="61">
        <v>23</v>
      </c>
      <c r="G31" s="27">
        <f t="shared" si="6"/>
        <v>11.616161616161616</v>
      </c>
      <c r="H31" s="65">
        <v>46570000</v>
      </c>
      <c r="I31" s="27">
        <f t="shared" si="7"/>
        <v>92.071965203637802</v>
      </c>
      <c r="J31" s="61">
        <v>175</v>
      </c>
      <c r="K31" s="27">
        <f t="shared" si="8"/>
        <v>88.383838383838381</v>
      </c>
      <c r="L31" s="65">
        <v>50580000</v>
      </c>
      <c r="M31" s="61">
        <v>198</v>
      </c>
    </row>
    <row r="32" spans="1:15" ht="15" x14ac:dyDescent="0.25">
      <c r="A32" s="92"/>
      <c r="B32" s="17">
        <v>81110000</v>
      </c>
      <c r="C32" s="34" t="s">
        <v>27</v>
      </c>
      <c r="D32" s="65">
        <v>66800000</v>
      </c>
      <c r="E32" s="27">
        <f t="shared" si="5"/>
        <v>18.03650502214062</v>
      </c>
      <c r="F32" s="61">
        <v>248</v>
      </c>
      <c r="G32" s="27">
        <f t="shared" si="6"/>
        <v>19.935691318327976</v>
      </c>
      <c r="H32" s="65">
        <v>303560000</v>
      </c>
      <c r="I32" s="27">
        <f t="shared" si="7"/>
        <v>81.963494977859369</v>
      </c>
      <c r="J32" s="61">
        <v>996</v>
      </c>
      <c r="K32" s="27">
        <f t="shared" si="8"/>
        <v>80.064308681672031</v>
      </c>
      <c r="L32" s="65">
        <v>370360000</v>
      </c>
      <c r="M32" s="61">
        <v>1244</v>
      </c>
    </row>
    <row r="33" spans="1:13" ht="15" x14ac:dyDescent="0.25">
      <c r="A33" s="92"/>
      <c r="B33" s="17">
        <v>81112002</v>
      </c>
      <c r="C33" s="34" t="s">
        <v>28</v>
      </c>
      <c r="D33" s="65">
        <v>3890000</v>
      </c>
      <c r="E33" s="27">
        <f t="shared" si="5"/>
        <v>19.382162431489785</v>
      </c>
      <c r="F33" s="61">
        <v>21</v>
      </c>
      <c r="G33" s="27">
        <f t="shared" si="6"/>
        <v>28.767123287671232</v>
      </c>
      <c r="H33" s="65">
        <v>16180000</v>
      </c>
      <c r="I33" s="27">
        <f t="shared" si="7"/>
        <v>80.617837568510211</v>
      </c>
      <c r="J33" s="61">
        <v>52</v>
      </c>
      <c r="K33" s="27">
        <f t="shared" si="8"/>
        <v>71.232876712328761</v>
      </c>
      <c r="L33" s="65">
        <v>20070000</v>
      </c>
      <c r="M33" s="61">
        <v>73</v>
      </c>
    </row>
    <row r="34" spans="1:13" ht="15" x14ac:dyDescent="0.25">
      <c r="A34" s="92"/>
      <c r="B34" s="17">
        <v>81112000</v>
      </c>
      <c r="C34" s="34" t="s">
        <v>29</v>
      </c>
      <c r="D34" s="65">
        <v>16930000</v>
      </c>
      <c r="E34" s="27">
        <f t="shared" si="5"/>
        <v>14.120100083402837</v>
      </c>
      <c r="F34" s="61">
        <v>63</v>
      </c>
      <c r="G34" s="27">
        <f t="shared" si="6"/>
        <v>22.261484098939928</v>
      </c>
      <c r="H34" s="65">
        <v>102970000</v>
      </c>
      <c r="I34" s="27">
        <f t="shared" si="7"/>
        <v>85.879899916597168</v>
      </c>
      <c r="J34" s="61">
        <v>220</v>
      </c>
      <c r="K34" s="27">
        <f t="shared" si="8"/>
        <v>77.738515901060069</v>
      </c>
      <c r="L34" s="65">
        <v>119900000</v>
      </c>
      <c r="M34" s="61">
        <v>283</v>
      </c>
    </row>
    <row r="35" spans="1:13" ht="15" x14ac:dyDescent="0.25">
      <c r="A35" s="92"/>
      <c r="B35" s="17">
        <v>81150000</v>
      </c>
      <c r="C35" s="34" t="s">
        <v>30</v>
      </c>
      <c r="D35" s="81">
        <v>10740000</v>
      </c>
      <c r="E35" s="27">
        <f t="shared" si="5"/>
        <v>34.779792746113991</v>
      </c>
      <c r="F35" s="61">
        <v>60</v>
      </c>
      <c r="G35" s="27">
        <f t="shared" si="6"/>
        <v>41.95804195804196</v>
      </c>
      <c r="H35" s="65">
        <v>20130000</v>
      </c>
      <c r="I35" s="27">
        <f t="shared" si="7"/>
        <v>65.187823834196891</v>
      </c>
      <c r="J35" s="61">
        <v>83</v>
      </c>
      <c r="K35" s="27">
        <f t="shared" si="8"/>
        <v>58.04195804195804</v>
      </c>
      <c r="L35" s="65">
        <v>30880000</v>
      </c>
      <c r="M35" s="61">
        <v>143</v>
      </c>
    </row>
    <row r="36" spans="1:13" ht="15" x14ac:dyDescent="0.25">
      <c r="A36" s="92"/>
      <c r="B36" s="17">
        <v>81121500</v>
      </c>
      <c r="C36" s="34" t="s">
        <v>31</v>
      </c>
      <c r="D36" s="65">
        <v>2060000</v>
      </c>
      <c r="E36" s="27">
        <f t="shared" si="5"/>
        <v>58.356940509915013</v>
      </c>
      <c r="F36" s="61">
        <v>14</v>
      </c>
      <c r="G36" s="27">
        <f t="shared" si="6"/>
        <v>51.851851851851848</v>
      </c>
      <c r="H36" s="65">
        <v>1470000</v>
      </c>
      <c r="I36" s="27">
        <f t="shared" si="7"/>
        <v>41.643059490084987</v>
      </c>
      <c r="J36" s="61">
        <v>13</v>
      </c>
      <c r="K36" s="27">
        <f t="shared" si="8"/>
        <v>48.148148148148145</v>
      </c>
      <c r="L36" s="65">
        <v>3530000</v>
      </c>
      <c r="M36" s="61">
        <v>27</v>
      </c>
    </row>
    <row r="37" spans="1:13" ht="15" x14ac:dyDescent="0.25">
      <c r="A37" s="92"/>
      <c r="B37" s="17">
        <v>81120000</v>
      </c>
      <c r="C37" s="34" t="s">
        <v>32</v>
      </c>
      <c r="D37" s="65">
        <v>10840000</v>
      </c>
      <c r="E37" s="27">
        <f t="shared" si="5"/>
        <v>77.428571428571431</v>
      </c>
      <c r="F37" s="61">
        <v>28</v>
      </c>
      <c r="G37" s="27">
        <f t="shared" si="6"/>
        <v>60.869565217391312</v>
      </c>
      <c r="H37" s="65">
        <v>3150000</v>
      </c>
      <c r="I37" s="27">
        <f t="shared" si="7"/>
        <v>22.5</v>
      </c>
      <c r="J37" s="61">
        <v>18</v>
      </c>
      <c r="K37" s="27">
        <f t="shared" si="8"/>
        <v>39.130434782608695</v>
      </c>
      <c r="L37" s="88">
        <v>14000000</v>
      </c>
      <c r="M37" s="61">
        <v>46</v>
      </c>
    </row>
    <row r="38" spans="1:13" ht="15" x14ac:dyDescent="0.25">
      <c r="A38" s="92"/>
      <c r="B38" s="17">
        <v>81111000</v>
      </c>
      <c r="C38" s="34" t="s">
        <v>33</v>
      </c>
      <c r="D38" s="65">
        <v>1170000</v>
      </c>
      <c r="E38" s="27">
        <f t="shared" si="5"/>
        <v>45.173745173745175</v>
      </c>
      <c r="F38" s="61">
        <v>8</v>
      </c>
      <c r="G38" s="27">
        <f t="shared" si="6"/>
        <v>42.105263157894733</v>
      </c>
      <c r="H38" s="65">
        <v>1420000</v>
      </c>
      <c r="I38" s="27">
        <f t="shared" si="7"/>
        <v>54.826254826254825</v>
      </c>
      <c r="J38" s="61">
        <v>11</v>
      </c>
      <c r="K38" s="27">
        <f t="shared" si="8"/>
        <v>57.894736842105267</v>
      </c>
      <c r="L38" s="65">
        <v>2590000</v>
      </c>
      <c r="M38" s="61">
        <v>19</v>
      </c>
    </row>
    <row r="39" spans="1:13" ht="15" x14ac:dyDescent="0.25">
      <c r="A39" s="92"/>
      <c r="B39" s="17">
        <v>81111900</v>
      </c>
      <c r="C39" s="34" t="s">
        <v>34</v>
      </c>
      <c r="D39" s="66">
        <v>220000</v>
      </c>
      <c r="E39" s="27">
        <f t="shared" si="5"/>
        <v>5.7742782152230969</v>
      </c>
      <c r="F39" s="61">
        <v>4</v>
      </c>
      <c r="G39" s="27">
        <f t="shared" si="6"/>
        <v>20</v>
      </c>
      <c r="H39" s="65">
        <v>3580000</v>
      </c>
      <c r="I39" s="27">
        <f t="shared" si="7"/>
        <v>93.963254593175847</v>
      </c>
      <c r="J39" s="61">
        <v>16</v>
      </c>
      <c r="K39" s="27">
        <f t="shared" si="8"/>
        <v>80</v>
      </c>
      <c r="L39" s="65">
        <v>3810000</v>
      </c>
      <c r="M39" s="61">
        <v>20</v>
      </c>
    </row>
    <row r="40" spans="1:13" ht="15" x14ac:dyDescent="0.25">
      <c r="A40" s="92"/>
      <c r="B40" s="17">
        <v>81111814</v>
      </c>
      <c r="C40" s="34" t="s">
        <v>60</v>
      </c>
      <c r="D40" s="65">
        <v>4030000</v>
      </c>
      <c r="E40" s="27">
        <f t="shared" si="5"/>
        <v>14.423765211166787</v>
      </c>
      <c r="F40" s="61">
        <v>9</v>
      </c>
      <c r="G40" s="27">
        <f t="shared" si="6"/>
        <v>37.5</v>
      </c>
      <c r="H40" s="65">
        <v>23910000</v>
      </c>
      <c r="I40" s="27">
        <f t="shared" si="7"/>
        <v>85.576234788833219</v>
      </c>
      <c r="J40" s="61">
        <v>15</v>
      </c>
      <c r="K40" s="27">
        <f t="shared" si="8"/>
        <v>62.5</v>
      </c>
      <c r="L40" s="65">
        <v>27940000</v>
      </c>
      <c r="M40" s="61">
        <v>24</v>
      </c>
    </row>
    <row r="41" spans="1:13" ht="15" x14ac:dyDescent="0.25">
      <c r="A41" s="92"/>
      <c r="B41" s="17">
        <v>81112100</v>
      </c>
      <c r="C41" s="34" t="s">
        <v>35</v>
      </c>
      <c r="D41" s="65">
        <v>2110000</v>
      </c>
      <c r="E41" s="27">
        <f t="shared" si="5"/>
        <v>11.709211986681465</v>
      </c>
      <c r="F41" s="61">
        <v>38</v>
      </c>
      <c r="G41" s="27">
        <f t="shared" si="6"/>
        <v>29.6875</v>
      </c>
      <c r="H41" s="65">
        <v>15910000</v>
      </c>
      <c r="I41" s="27">
        <f t="shared" si="7"/>
        <v>88.290788013318533</v>
      </c>
      <c r="J41" s="61">
        <v>90</v>
      </c>
      <c r="K41" s="27">
        <f t="shared" si="8"/>
        <v>70.3125</v>
      </c>
      <c r="L41" s="65">
        <v>18020000</v>
      </c>
      <c r="M41" s="61">
        <v>128</v>
      </c>
    </row>
    <row r="42" spans="1:13" ht="15" x14ac:dyDescent="0.25">
      <c r="A42" s="92"/>
      <c r="B42" s="17">
        <v>81112201</v>
      </c>
      <c r="C42" s="34" t="s">
        <v>36</v>
      </c>
      <c r="D42" s="65">
        <v>4690000</v>
      </c>
      <c r="E42" s="27">
        <f t="shared" si="5"/>
        <v>3.342598531822393</v>
      </c>
      <c r="F42" s="61">
        <v>45</v>
      </c>
      <c r="G42" s="27">
        <f t="shared" si="6"/>
        <v>19.823788546255507</v>
      </c>
      <c r="H42" s="65">
        <v>135620000</v>
      </c>
      <c r="I42" s="27">
        <f t="shared" si="7"/>
        <v>96.657401468177611</v>
      </c>
      <c r="J42" s="61">
        <v>182</v>
      </c>
      <c r="K42" s="27">
        <f t="shared" si="8"/>
        <v>80.1762114537445</v>
      </c>
      <c r="L42" s="81">
        <v>140310000</v>
      </c>
      <c r="M42" s="61">
        <v>227</v>
      </c>
    </row>
    <row r="43" spans="1:13" ht="15" x14ac:dyDescent="0.25">
      <c r="A43" s="92"/>
      <c r="B43" s="17">
        <v>81111700</v>
      </c>
      <c r="C43" s="34" t="s">
        <v>37</v>
      </c>
      <c r="D43" s="65">
        <v>8190000</v>
      </c>
      <c r="E43" s="27">
        <f t="shared" si="5"/>
        <v>14.622388859132299</v>
      </c>
      <c r="F43" s="61">
        <v>25</v>
      </c>
      <c r="G43" s="27">
        <f t="shared" si="6"/>
        <v>32.051282051282051</v>
      </c>
      <c r="H43" s="65">
        <v>47820000</v>
      </c>
      <c r="I43" s="27">
        <f t="shared" si="7"/>
        <v>85.3776111408677</v>
      </c>
      <c r="J43" s="61">
        <v>53</v>
      </c>
      <c r="K43" s="27">
        <f t="shared" si="8"/>
        <v>67.948717948717956</v>
      </c>
      <c r="L43" s="65">
        <v>56010000</v>
      </c>
      <c r="M43" s="61">
        <v>78</v>
      </c>
    </row>
    <row r="44" spans="1:13" ht="15" x14ac:dyDescent="0.25">
      <c r="A44" s="92"/>
      <c r="B44" s="26">
        <v>81140000</v>
      </c>
      <c r="C44" s="35" t="s">
        <v>45</v>
      </c>
      <c r="D44" s="66">
        <v>260000</v>
      </c>
      <c r="E44" s="27">
        <f t="shared" si="5"/>
        <v>10.15625</v>
      </c>
      <c r="F44" s="61">
        <v>5</v>
      </c>
      <c r="G44" s="27">
        <f t="shared" si="6"/>
        <v>20.833333333333336</v>
      </c>
      <c r="H44" s="65">
        <v>2300000</v>
      </c>
      <c r="I44" s="27">
        <f t="shared" si="7"/>
        <v>89.84375</v>
      </c>
      <c r="J44" s="61">
        <v>19</v>
      </c>
      <c r="K44" s="27">
        <f t="shared" si="8"/>
        <v>79.166666666666657</v>
      </c>
      <c r="L44" s="65">
        <v>2560000</v>
      </c>
      <c r="M44" s="61">
        <v>24</v>
      </c>
    </row>
    <row r="45" spans="1:13" ht="15" x14ac:dyDescent="0.25">
      <c r="A45" s="92"/>
      <c r="B45" s="26">
        <v>81151601</v>
      </c>
      <c r="C45" s="35" t="s">
        <v>38</v>
      </c>
      <c r="D45" s="65">
        <v>4640000</v>
      </c>
      <c r="E45" s="27">
        <f t="shared" si="5"/>
        <v>31.650750341064121</v>
      </c>
      <c r="F45" s="61">
        <v>14</v>
      </c>
      <c r="G45" s="27">
        <f t="shared" si="6"/>
        <v>33.333333333333329</v>
      </c>
      <c r="H45" s="65">
        <v>10020000</v>
      </c>
      <c r="I45" s="27">
        <f t="shared" si="7"/>
        <v>68.349249658935889</v>
      </c>
      <c r="J45" s="61">
        <v>28</v>
      </c>
      <c r="K45" s="27">
        <f t="shared" si="8"/>
        <v>66.666666666666657</v>
      </c>
      <c r="L45" s="65">
        <v>14660000</v>
      </c>
      <c r="M45" s="61">
        <v>42</v>
      </c>
    </row>
    <row r="46" spans="1:13" ht="15" x14ac:dyDescent="0.25">
      <c r="A46" s="92"/>
      <c r="B46" s="26">
        <v>81112400</v>
      </c>
      <c r="C46" s="35" t="s">
        <v>61</v>
      </c>
      <c r="D46" s="66">
        <v>740000</v>
      </c>
      <c r="E46" s="27">
        <f t="shared" si="5"/>
        <v>8.1858407079646014</v>
      </c>
      <c r="F46" s="61">
        <v>11</v>
      </c>
      <c r="G46" s="27">
        <f t="shared" si="6"/>
        <v>57.894736842105267</v>
      </c>
      <c r="H46" s="81">
        <v>8300000</v>
      </c>
      <c r="I46" s="27">
        <f t="shared" si="7"/>
        <v>91.814159292035399</v>
      </c>
      <c r="J46" s="61">
        <v>8</v>
      </c>
      <c r="K46" s="27">
        <f t="shared" si="8"/>
        <v>42.105263157894733</v>
      </c>
      <c r="L46" s="65">
        <v>9040000</v>
      </c>
      <c r="M46" s="61">
        <v>19</v>
      </c>
    </row>
    <row r="47" spans="1:13" ht="15" x14ac:dyDescent="0.25">
      <c r="A47" s="92"/>
      <c r="B47" s="17">
        <v>81100000</v>
      </c>
      <c r="C47" s="34" t="s">
        <v>39</v>
      </c>
      <c r="D47" s="65">
        <v>172660000</v>
      </c>
      <c r="E47" s="27">
        <f t="shared" si="5"/>
        <v>23.300944669365723</v>
      </c>
      <c r="F47" s="61">
        <v>362</v>
      </c>
      <c r="G47" s="27">
        <f t="shared" si="6"/>
        <v>29.843363561417974</v>
      </c>
      <c r="H47" s="65">
        <v>568350000</v>
      </c>
      <c r="I47" s="27">
        <f t="shared" si="7"/>
        <v>76.700404858299592</v>
      </c>
      <c r="J47" s="61">
        <v>851</v>
      </c>
      <c r="K47" s="27">
        <f t="shared" si="8"/>
        <v>70.156636438582026</v>
      </c>
      <c r="L47" s="88">
        <v>741000000</v>
      </c>
      <c r="M47" s="61">
        <v>1213</v>
      </c>
    </row>
    <row r="48" spans="1:13" ht="15" x14ac:dyDescent="0.25">
      <c r="A48" s="92"/>
      <c r="B48" s="17">
        <v>81141801</v>
      </c>
      <c r="C48" s="34" t="s">
        <v>40</v>
      </c>
      <c r="D48" s="65">
        <v>2980000</v>
      </c>
      <c r="E48" s="27">
        <f t="shared" si="5"/>
        <v>24.567188788128608</v>
      </c>
      <c r="F48" s="61">
        <v>16</v>
      </c>
      <c r="G48" s="27">
        <f t="shared" si="6"/>
        <v>39.024390243902438</v>
      </c>
      <c r="H48" s="65">
        <v>9150000</v>
      </c>
      <c r="I48" s="27">
        <f t="shared" si="7"/>
        <v>75.432811211871396</v>
      </c>
      <c r="J48" s="61">
        <v>25</v>
      </c>
      <c r="K48" s="27">
        <f t="shared" si="8"/>
        <v>60.975609756097562</v>
      </c>
      <c r="L48" s="81">
        <v>12130000</v>
      </c>
      <c r="M48" s="61">
        <v>41</v>
      </c>
    </row>
    <row r="49" spans="1:13" ht="15" x14ac:dyDescent="0.25">
      <c r="A49" s="92"/>
      <c r="B49" s="17">
        <v>81112500</v>
      </c>
      <c r="C49" s="34" t="s">
        <v>62</v>
      </c>
      <c r="D49" s="65">
        <v>4100000</v>
      </c>
      <c r="E49" s="27">
        <f t="shared" si="5"/>
        <v>21.014864172219376</v>
      </c>
      <c r="F49" s="61">
        <v>30</v>
      </c>
      <c r="G49" s="27">
        <f t="shared" si="6"/>
        <v>53.571428571428569</v>
      </c>
      <c r="H49" s="65">
        <v>15400000</v>
      </c>
      <c r="I49" s="27">
        <f t="shared" si="7"/>
        <v>78.933880061506926</v>
      </c>
      <c r="J49" s="61">
        <v>26</v>
      </c>
      <c r="K49" s="27">
        <f t="shared" si="8"/>
        <v>46.428571428571431</v>
      </c>
      <c r="L49" s="65">
        <v>19510000</v>
      </c>
      <c r="M49" s="61">
        <v>56</v>
      </c>
    </row>
    <row r="50" spans="1:13" ht="15" x14ac:dyDescent="0.25">
      <c r="A50" s="92"/>
      <c r="B50" s="17">
        <v>81112200</v>
      </c>
      <c r="C50" s="34" t="s">
        <v>41</v>
      </c>
      <c r="D50" s="81">
        <v>155130000</v>
      </c>
      <c r="E50" s="15">
        <f>D50/L50*100</f>
        <v>20.423397448556422</v>
      </c>
      <c r="F50" s="61">
        <v>480</v>
      </c>
      <c r="G50" s="27">
        <f t="shared" si="6"/>
        <v>31.352057478772043</v>
      </c>
      <c r="H50" s="65">
        <v>604440000</v>
      </c>
      <c r="I50" s="27">
        <f t="shared" si="7"/>
        <v>79.576602551443571</v>
      </c>
      <c r="J50" s="61">
        <v>1051</v>
      </c>
      <c r="K50" s="27">
        <f t="shared" si="8"/>
        <v>68.647942521227961</v>
      </c>
      <c r="L50" s="65">
        <v>759570000</v>
      </c>
      <c r="M50" s="61">
        <v>1531</v>
      </c>
    </row>
    <row r="51" spans="1:13" ht="15" x14ac:dyDescent="0.25">
      <c r="A51" s="92"/>
      <c r="B51" s="17">
        <v>81111500</v>
      </c>
      <c r="C51" s="34" t="s">
        <v>42</v>
      </c>
      <c r="D51" s="81">
        <v>82910000</v>
      </c>
      <c r="E51" s="15">
        <f>D51/L51*100</f>
        <v>22.826386212212984</v>
      </c>
      <c r="F51" s="61">
        <v>228</v>
      </c>
      <c r="G51" s="15">
        <f>F51/M51*100</f>
        <v>35.905511811023622</v>
      </c>
      <c r="H51" s="81">
        <v>280310000</v>
      </c>
      <c r="I51" s="15">
        <f>H51/L51*100</f>
        <v>77.173613787787019</v>
      </c>
      <c r="J51" s="61">
        <v>407</v>
      </c>
      <c r="K51" s="15">
        <f>J51/M51*100</f>
        <v>64.094488188976371</v>
      </c>
      <c r="L51" s="65">
        <v>363220000</v>
      </c>
      <c r="M51" s="61">
        <v>635</v>
      </c>
    </row>
    <row r="52" spans="1:13" ht="15" x14ac:dyDescent="0.25">
      <c r="A52" s="92"/>
      <c r="B52" s="17">
        <v>81130000</v>
      </c>
      <c r="C52" s="34" t="s">
        <v>43</v>
      </c>
      <c r="D52" s="66">
        <v>430000</v>
      </c>
      <c r="E52" s="15">
        <f>D52/L52*100</f>
        <v>18.297872340425531</v>
      </c>
      <c r="F52" s="61">
        <v>9</v>
      </c>
      <c r="G52" s="15">
        <f>F52/M52*100</f>
        <v>30</v>
      </c>
      <c r="H52" s="65">
        <v>1920000</v>
      </c>
      <c r="I52" s="15">
        <f>H52/L52*100</f>
        <v>81.702127659574458</v>
      </c>
      <c r="J52" s="61">
        <v>21</v>
      </c>
      <c r="K52" s="15">
        <f>J52/M52*100</f>
        <v>70</v>
      </c>
      <c r="L52" s="65">
        <v>2350000</v>
      </c>
      <c r="M52" s="61">
        <v>30</v>
      </c>
    </row>
    <row r="53" spans="1:13" ht="15.75" thickBot="1" x14ac:dyDescent="0.3">
      <c r="A53" s="92"/>
      <c r="B53" s="20">
        <v>81111800</v>
      </c>
      <c r="C53" s="37" t="s">
        <v>44</v>
      </c>
      <c r="D53" s="70">
        <v>11880000</v>
      </c>
      <c r="E53" s="16">
        <f>D53/L53*100</f>
        <v>56.733524355300858</v>
      </c>
      <c r="F53" s="55">
        <v>26</v>
      </c>
      <c r="G53" s="16">
        <f>F53/M53*100</f>
        <v>40.625</v>
      </c>
      <c r="H53" s="70">
        <v>9060000</v>
      </c>
      <c r="I53" s="16">
        <f>H53/L53*100</f>
        <v>43.266475644699142</v>
      </c>
      <c r="J53" s="55">
        <v>38</v>
      </c>
      <c r="K53" s="16">
        <f>J53/M53*100</f>
        <v>59.375</v>
      </c>
      <c r="L53" s="70">
        <v>20940000</v>
      </c>
      <c r="M53" s="55">
        <v>64</v>
      </c>
    </row>
    <row r="54" spans="1:13" ht="15" x14ac:dyDescent="0.2">
      <c r="A54" s="13"/>
      <c r="B54" s="29"/>
      <c r="C54" s="21" t="s">
        <v>49</v>
      </c>
      <c r="D54" s="67">
        <f>SUM(D26:D53)</f>
        <v>673680000</v>
      </c>
      <c r="E54" s="9"/>
      <c r="F54" s="10">
        <f>SUM(F26:F53)</f>
        <v>2074</v>
      </c>
      <c r="G54" s="10"/>
      <c r="H54" s="73">
        <f>SUM(H26:H53)</f>
        <v>2521630000</v>
      </c>
      <c r="I54" s="8"/>
      <c r="J54" s="10">
        <f>SUM(J26:J53)</f>
        <v>4981</v>
      </c>
      <c r="K54" s="10"/>
      <c r="L54" s="73">
        <f>SUM(L26:L53)</f>
        <v>3196170000</v>
      </c>
      <c r="M54" s="10">
        <f>SUM(M26:M53)</f>
        <v>7062</v>
      </c>
    </row>
    <row r="55" spans="1:13" ht="15.75" thickBot="1" x14ac:dyDescent="0.3">
      <c r="A55" s="28"/>
      <c r="B55" s="29"/>
      <c r="C55" s="12" t="s">
        <v>53</v>
      </c>
      <c r="D55" s="68">
        <f>D56-D54</f>
        <v>90000</v>
      </c>
      <c r="E55" s="10"/>
      <c r="F55" s="10">
        <f>F56-F54</f>
        <v>2</v>
      </c>
      <c r="G55" s="10"/>
      <c r="H55" s="68">
        <f>H56-H54</f>
        <v>770000</v>
      </c>
      <c r="I55" s="10"/>
      <c r="J55" s="10">
        <f>J56-J54</f>
        <v>5</v>
      </c>
      <c r="K55" s="10"/>
      <c r="L55" s="87">
        <f>SUM(L56-L54)</f>
        <v>0</v>
      </c>
      <c r="M55" s="10">
        <f>M56-M54</f>
        <v>0</v>
      </c>
    </row>
    <row r="56" spans="1:13" ht="15.75" thickBot="1" x14ac:dyDescent="0.3">
      <c r="A56" s="89" t="s">
        <v>52</v>
      </c>
      <c r="B56" s="90"/>
      <c r="C56" s="91"/>
      <c r="D56" s="69">
        <v>673770000</v>
      </c>
      <c r="E56" s="30">
        <f>D56/L56*100</f>
        <v>21.080543275232543</v>
      </c>
      <c r="F56" s="54">
        <v>2076</v>
      </c>
      <c r="G56" s="30">
        <f>F56/M56*100</f>
        <v>29.39677145284622</v>
      </c>
      <c r="H56" s="74">
        <v>2522400000</v>
      </c>
      <c r="I56" s="30">
        <f>H56/L56*100</f>
        <v>78.919456724767457</v>
      </c>
      <c r="J56" s="54">
        <v>4986</v>
      </c>
      <c r="K56" s="30">
        <f>J56/M56*100</f>
        <v>70.60322854715379</v>
      </c>
      <c r="L56" s="74">
        <v>3196170000</v>
      </c>
      <c r="M56" s="54">
        <v>7062</v>
      </c>
    </row>
    <row r="57" spans="1:13" ht="34.5" thickBot="1" x14ac:dyDescent="0.3">
      <c r="A57" s="4" t="s">
        <v>50</v>
      </c>
      <c r="B57" s="62"/>
      <c r="C57" s="39" t="s">
        <v>58</v>
      </c>
      <c r="D57" s="69">
        <f>SUM(D24,D56)</f>
        <v>1548610000</v>
      </c>
      <c r="E57" s="38">
        <f>D57/L57*100</f>
        <v>23.823156586323389</v>
      </c>
      <c r="F57" s="53">
        <f>SUM(F24,F56)</f>
        <v>3336</v>
      </c>
      <c r="G57" s="38">
        <f>F57/M57*100</f>
        <v>26.359039190897597</v>
      </c>
      <c r="H57" s="74">
        <f>SUM(H24,H56)</f>
        <v>4951830000</v>
      </c>
      <c r="I57" s="38">
        <f>SUM(H57/L57*100)</f>
        <v>76.176843413676607</v>
      </c>
      <c r="J57" s="53">
        <f>SUM(J24,J56)</f>
        <v>9320</v>
      </c>
      <c r="K57" s="38">
        <f>SUM(J57/M57*100)</f>
        <v>73.64096080910241</v>
      </c>
      <c r="L57" s="74">
        <f>SUM(L24,L56)</f>
        <v>6500440000</v>
      </c>
      <c r="M57" s="64">
        <f>SUM(M24,M56)</f>
        <v>12656</v>
      </c>
    </row>
    <row r="58" spans="1:13" ht="45" x14ac:dyDescent="0.2">
      <c r="A58" s="4" t="s">
        <v>64</v>
      </c>
    </row>
  </sheetData>
  <mergeCells count="8">
    <mergeCell ref="A26:A53"/>
    <mergeCell ref="A56:C56"/>
    <mergeCell ref="A1:M1"/>
    <mergeCell ref="D2:G2"/>
    <mergeCell ref="H2:K2"/>
    <mergeCell ref="L2:M2"/>
    <mergeCell ref="A4:A21"/>
    <mergeCell ref="A24:C24"/>
  </mergeCell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ICT Categories_SME</vt:lpstr>
      <vt:lpstr>ICT Categories_SmallBusiness</vt:lpstr>
    </vt:vector>
  </TitlesOfParts>
  <Company>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ludric</dc:creator>
  <cp:lastModifiedBy>Ludovici, Richard</cp:lastModifiedBy>
  <cp:lastPrinted>2014-11-18T23:32:51Z</cp:lastPrinted>
  <dcterms:created xsi:type="dcterms:W3CDTF">2012-11-08T04:03:12Z</dcterms:created>
  <dcterms:modified xsi:type="dcterms:W3CDTF">2018-01-02T23:47:20Z</dcterms:modified>
</cp:coreProperties>
</file>