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ICT Categories_SME" sheetId="1" r:id="rId1"/>
    <sheet name="ICT Categories_SmallBusiness" sheetId="3" r:id="rId2"/>
  </sheets>
  <externalReferences>
    <externalReference r:id="rId3"/>
  </externalReferences>
  <definedNames>
    <definedName name="Full" localSheetId="1">#REF!</definedName>
    <definedName name="Full">#REF!</definedName>
    <definedName name="Glossary" localSheetId="1">#REF!</definedName>
    <definedName name="Glossary">#REF!</definedName>
    <definedName name="Introduction" localSheetId="1">#REF!</definedName>
    <definedName name="Introduction">#REF!</definedName>
    <definedName name="scope" localSheetId="1">#REF!</definedName>
    <definedName name="scope">#REF!</definedName>
    <definedName name="table1" localSheetId="1">[1]Contents!#REF!</definedName>
    <definedName name="table1">[1]Contents!#REF!</definedName>
    <definedName name="Table3" localSheetId="1">[1]Contents!#REF!</definedName>
    <definedName name="Table3">[1]Contents!#REF!</definedName>
  </definedNames>
  <calcPr calcId="125725"/>
</workbook>
</file>

<file path=xl/calcChain.xml><?xml version="1.0" encoding="utf-8"?>
<calcChain xmlns="http://schemas.openxmlformats.org/spreadsheetml/2006/main">
  <c r="M57" i="3"/>
  <c r="L57"/>
  <c r="J57"/>
  <c r="K57"/>
  <c r="H57"/>
  <c r="F57"/>
  <c r="G57"/>
  <c r="D57"/>
  <c r="K56"/>
  <c r="I56"/>
  <c r="G56"/>
  <c r="E56"/>
  <c r="M54"/>
  <c r="M55"/>
  <c r="L54"/>
  <c r="L55" s="1"/>
  <c r="J54"/>
  <c r="J55"/>
  <c r="H54"/>
  <c r="H55" s="1"/>
  <c r="F54"/>
  <c r="F55"/>
  <c r="D54"/>
  <c r="D55" s="1"/>
  <c r="K53"/>
  <c r="I53"/>
  <c r="G53"/>
  <c r="E53"/>
  <c r="K52"/>
  <c r="I52"/>
  <c r="G52"/>
  <c r="E52"/>
  <c r="K51"/>
  <c r="I51"/>
  <c r="G51"/>
  <c r="E51"/>
  <c r="K50"/>
  <c r="I50"/>
  <c r="G50"/>
  <c r="E50"/>
  <c r="K49"/>
  <c r="I49"/>
  <c r="G49"/>
  <c r="E49"/>
  <c r="K48"/>
  <c r="I48"/>
  <c r="G48"/>
  <c r="E48"/>
  <c r="K47"/>
  <c r="I47"/>
  <c r="G47"/>
  <c r="E47"/>
  <c r="K46"/>
  <c r="I46"/>
  <c r="G46"/>
  <c r="E46"/>
  <c r="K45"/>
  <c r="I45"/>
  <c r="G45"/>
  <c r="E45"/>
  <c r="K44"/>
  <c r="I44"/>
  <c r="G44"/>
  <c r="E44"/>
  <c r="K43"/>
  <c r="I43"/>
  <c r="G43"/>
  <c r="E43"/>
  <c r="K42"/>
  <c r="I42"/>
  <c r="G42"/>
  <c r="E42"/>
  <c r="K41"/>
  <c r="I41"/>
  <c r="G41"/>
  <c r="E41"/>
  <c r="K40"/>
  <c r="I40"/>
  <c r="G40"/>
  <c r="E40"/>
  <c r="K39"/>
  <c r="I39"/>
  <c r="G39"/>
  <c r="E39"/>
  <c r="K38"/>
  <c r="I38"/>
  <c r="G38"/>
  <c r="E38"/>
  <c r="K37"/>
  <c r="I37"/>
  <c r="G37"/>
  <c r="E37"/>
  <c r="K36"/>
  <c r="I36"/>
  <c r="G36"/>
  <c r="E36"/>
  <c r="K35"/>
  <c r="I35"/>
  <c r="G35"/>
  <c r="E35"/>
  <c r="K34"/>
  <c r="I34"/>
  <c r="G34"/>
  <c r="E34"/>
  <c r="K33"/>
  <c r="I33"/>
  <c r="G33"/>
  <c r="E33"/>
  <c r="K32"/>
  <c r="I32"/>
  <c r="G32"/>
  <c r="E32"/>
  <c r="K31"/>
  <c r="I31"/>
  <c r="G31"/>
  <c r="E31"/>
  <c r="K30"/>
  <c r="I30"/>
  <c r="G30"/>
  <c r="E30"/>
  <c r="K29"/>
  <c r="I29"/>
  <c r="G29"/>
  <c r="E29"/>
  <c r="K28"/>
  <c r="I28"/>
  <c r="G28"/>
  <c r="E28"/>
  <c r="K27"/>
  <c r="I27"/>
  <c r="G27"/>
  <c r="E27"/>
  <c r="K26"/>
  <c r="I26"/>
  <c r="G26"/>
  <c r="E26"/>
  <c r="K24"/>
  <c r="I24"/>
  <c r="G24"/>
  <c r="E24"/>
  <c r="M22"/>
  <c r="M23"/>
  <c r="L22"/>
  <c r="L23" s="1"/>
  <c r="J22"/>
  <c r="J23"/>
  <c r="H22"/>
  <c r="H23" s="1"/>
  <c r="F22"/>
  <c r="F23"/>
  <c r="D22"/>
  <c r="D23" s="1"/>
  <c r="K21"/>
  <c r="I21"/>
  <c r="G21"/>
  <c r="E21"/>
  <c r="K20"/>
  <c r="I20"/>
  <c r="G20"/>
  <c r="E20"/>
  <c r="K19"/>
  <c r="I19"/>
  <c r="G19"/>
  <c r="E19"/>
  <c r="K18"/>
  <c r="I18"/>
  <c r="G18"/>
  <c r="E18"/>
  <c r="K17"/>
  <c r="I17"/>
  <c r="G17"/>
  <c r="E17"/>
  <c r="K16"/>
  <c r="I16"/>
  <c r="G16"/>
  <c r="E16"/>
  <c r="K15"/>
  <c r="I15"/>
  <c r="G15"/>
  <c r="E15"/>
  <c r="K14"/>
  <c r="I14"/>
  <c r="G14"/>
  <c r="E14"/>
  <c r="K13"/>
  <c r="I13"/>
  <c r="G13"/>
  <c r="E13"/>
  <c r="K12"/>
  <c r="I12"/>
  <c r="G12"/>
  <c r="E12"/>
  <c r="K11"/>
  <c r="I11"/>
  <c r="G11"/>
  <c r="E11"/>
  <c r="K10"/>
  <c r="I10"/>
  <c r="G10"/>
  <c r="E10"/>
  <c r="K9"/>
  <c r="I9"/>
  <c r="G9"/>
  <c r="E9"/>
  <c r="K8"/>
  <c r="I8"/>
  <c r="G8"/>
  <c r="E8"/>
  <c r="K7"/>
  <c r="I7"/>
  <c r="G7"/>
  <c r="E7"/>
  <c r="K6"/>
  <c r="I6"/>
  <c r="G6"/>
  <c r="E6"/>
  <c r="K5"/>
  <c r="I5"/>
  <c r="G5"/>
  <c r="E5"/>
  <c r="K4"/>
  <c r="I4"/>
  <c r="G4"/>
  <c r="E4"/>
  <c r="D54" i="1"/>
  <c r="M22"/>
  <c r="F22"/>
  <c r="H22"/>
  <c r="J22"/>
  <c r="L22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I14"/>
  <c r="G14"/>
  <c r="E14"/>
  <c r="K14"/>
  <c r="K6"/>
  <c r="I6"/>
  <c r="G6"/>
  <c r="E6"/>
  <c r="I21"/>
  <c r="K20"/>
  <c r="I20"/>
  <c r="G20"/>
  <c r="E20"/>
  <c r="K18"/>
  <c r="I18"/>
  <c r="G18"/>
  <c r="E18"/>
  <c r="M57"/>
  <c r="L57"/>
  <c r="J57"/>
  <c r="K57"/>
  <c r="H57"/>
  <c r="F57"/>
  <c r="G57"/>
  <c r="D57"/>
  <c r="K56"/>
  <c r="I56"/>
  <c r="G56"/>
  <c r="E56"/>
  <c r="M54"/>
  <c r="M55"/>
  <c r="L54"/>
  <c r="L55" s="1"/>
  <c r="J54"/>
  <c r="J55"/>
  <c r="H54"/>
  <c r="H55" s="1"/>
  <c r="F54"/>
  <c r="F55"/>
  <c r="D55"/>
  <c r="K53"/>
  <c r="I53"/>
  <c r="G53"/>
  <c r="E53"/>
  <c r="K52"/>
  <c r="I52"/>
  <c r="G52"/>
  <c r="E52"/>
  <c r="K51"/>
  <c r="I51"/>
  <c r="G51"/>
  <c r="E51"/>
  <c r="E50"/>
  <c r="K27"/>
  <c r="I27"/>
  <c r="G27"/>
  <c r="E27"/>
  <c r="K26"/>
  <c r="I26"/>
  <c r="G26"/>
  <c r="E26"/>
  <c r="K24"/>
  <c r="I24"/>
  <c r="G24"/>
  <c r="E24"/>
  <c r="M23"/>
  <c r="L23"/>
  <c r="J23"/>
  <c r="H23"/>
  <c r="F23"/>
  <c r="D22"/>
  <c r="K21"/>
  <c r="G21"/>
  <c r="E21"/>
  <c r="K19"/>
  <c r="I19"/>
  <c r="G19"/>
  <c r="E19"/>
  <c r="K17"/>
  <c r="I17"/>
  <c r="G17"/>
  <c r="E17"/>
  <c r="K16"/>
  <c r="I16"/>
  <c r="G16"/>
  <c r="E16"/>
  <c r="K15"/>
  <c r="I15"/>
  <c r="G15"/>
  <c r="E15"/>
  <c r="K13"/>
  <c r="I13"/>
  <c r="G13"/>
  <c r="E13"/>
  <c r="K12"/>
  <c r="I12"/>
  <c r="G12"/>
  <c r="E12"/>
  <c r="K11"/>
  <c r="I11"/>
  <c r="G11"/>
  <c r="E11"/>
  <c r="K10"/>
  <c r="I10"/>
  <c r="G10"/>
  <c r="E10"/>
  <c r="K9"/>
  <c r="I9"/>
  <c r="G9"/>
  <c r="E9"/>
  <c r="K8"/>
  <c r="I8"/>
  <c r="G8"/>
  <c r="E8"/>
  <c r="K7"/>
  <c r="I7"/>
  <c r="G7"/>
  <c r="E7"/>
  <c r="K5"/>
  <c r="I5"/>
  <c r="G5"/>
  <c r="E5"/>
  <c r="K4"/>
  <c r="I4"/>
  <c r="G4"/>
  <c r="E4"/>
  <c r="D23"/>
  <c r="E57" l="1"/>
  <c r="I57"/>
  <c r="E57" i="3"/>
  <c r="I57"/>
</calcChain>
</file>

<file path=xl/sharedStrings.xml><?xml version="1.0" encoding="utf-8"?>
<sst xmlns="http://schemas.openxmlformats.org/spreadsheetml/2006/main" count="149" uniqueCount="68">
  <si>
    <t xml:space="preserve">1. SME                   </t>
  </si>
  <si>
    <t xml:space="preserve">2. Other                 </t>
  </si>
  <si>
    <t xml:space="preserve">3. Total                 </t>
  </si>
  <si>
    <t>Parent UNSPSC Title</t>
  </si>
  <si>
    <t>Child UNSPSC Title</t>
  </si>
  <si>
    <t>Information Technology Broadcasting and Telecommunications</t>
  </si>
  <si>
    <t>Call management systems or accessories</t>
  </si>
  <si>
    <t>Components for information technology or broadcasting or telecommunications</t>
  </si>
  <si>
    <t>Computer accessories</t>
  </si>
  <si>
    <t>Computer printers</t>
  </si>
  <si>
    <t>Computer servers</t>
  </si>
  <si>
    <t>Computers</t>
  </si>
  <si>
    <t>Desktop computers</t>
  </si>
  <si>
    <t>Mainframe computers</t>
  </si>
  <si>
    <t>Mobile phones</t>
  </si>
  <si>
    <t>Network security equipment</t>
  </si>
  <si>
    <t>Notebook computers</t>
  </si>
  <si>
    <t>Scanners</t>
  </si>
  <si>
    <t>Software</t>
  </si>
  <si>
    <t>Telephony equipment</t>
  </si>
  <si>
    <t>Two way radios</t>
  </si>
  <si>
    <t>Engineering and Research and Technology Based Services</t>
  </si>
  <si>
    <t>Application implementation services</t>
  </si>
  <si>
    <t>Architectural engineering</t>
  </si>
  <si>
    <t>Civil engineering</t>
  </si>
  <si>
    <t>Computer hardware maintenance or support</t>
  </si>
  <si>
    <t>Computer programmers</t>
  </si>
  <si>
    <t>Computer services</t>
  </si>
  <si>
    <t>Data processing or preparation services</t>
  </si>
  <si>
    <t>Data services</t>
  </si>
  <si>
    <t>Earth science services</t>
  </si>
  <si>
    <t>Economic analysis</t>
  </si>
  <si>
    <t>Economics</t>
  </si>
  <si>
    <t>Forensic IT Services</t>
  </si>
  <si>
    <t>Information retrieval systems</t>
  </si>
  <si>
    <t>Internet services</t>
  </si>
  <si>
    <t>Maintenance or support fees</t>
  </si>
  <si>
    <t>Management information systems MIS</t>
  </si>
  <si>
    <t>Mapping</t>
  </si>
  <si>
    <t>Professional engineering services</t>
  </si>
  <si>
    <t>Safety or risk analysis</t>
  </si>
  <si>
    <t>Software maintenance and support</t>
  </si>
  <si>
    <t>Software or hardware engineering</t>
  </si>
  <si>
    <t>Statistics</t>
  </si>
  <si>
    <t>System administrators</t>
  </si>
  <si>
    <t>Manufacturing technologies</t>
  </si>
  <si>
    <t>Number</t>
  </si>
  <si>
    <t>Child Code</t>
  </si>
  <si>
    <t>%</t>
  </si>
  <si>
    <t>Total</t>
  </si>
  <si>
    <t>Total Information Technology Broadcasting and Telecommunications (Parent Code)</t>
  </si>
  <si>
    <t>Total Engineering and Research and Technology Based Services (Parent Code)</t>
  </si>
  <si>
    <t>Unallocated Balance</t>
  </si>
  <si>
    <t>Communications devices and accessories</t>
  </si>
  <si>
    <t>Computer equipment and accessories</t>
  </si>
  <si>
    <t>Data Voice or Multimedia network equipment or platforms and accessories</t>
  </si>
  <si>
    <t xml:space="preserve"> </t>
  </si>
  <si>
    <t>Grand Total</t>
  </si>
  <si>
    <t>Aeronautical engineering</t>
  </si>
  <si>
    <t>Infrastructure as a Service (IaaS – Cloud)</t>
  </si>
  <si>
    <t>Platform as a Service (PaaS – Cloud)</t>
  </si>
  <si>
    <t>Software as a Service (SaaS – Cloud)</t>
  </si>
  <si>
    <t xml:space="preserve">1. Small Business                  </t>
  </si>
  <si>
    <t xml:space="preserve"># Small Business is a subset of SME 
</t>
  </si>
  <si>
    <r>
      <t>2014-15 Small Business</t>
    </r>
    <r>
      <rPr>
        <b/>
        <sz val="12"/>
        <rFont val="Calibri"/>
        <family val="2"/>
        <scheme val="minor"/>
      </rPr>
      <t>#</t>
    </r>
    <r>
      <rPr>
        <b/>
        <sz val="14"/>
        <rFont val="Calibri"/>
        <family val="2"/>
        <scheme val="minor"/>
      </rPr>
      <t xml:space="preserve"> Participation - Information and Communications Technology Sector by Goods and Services Category (UNSPSC* Code)</t>
    </r>
  </si>
  <si>
    <t>Value ($m)</t>
  </si>
  <si>
    <t>2014-15 SME Participation - Information and Communications Technology Sector by Goods and Services Category (UNSPSC*)</t>
  </si>
  <si>
    <t>* UNSPSC - United Nations Standard Products and Services Code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</si>
</sst>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##.##,,"/>
    <numFmt numFmtId="165" formatCode="0##.##,,"/>
    <numFmt numFmtId="166" formatCode="#,###.##,,"/>
    <numFmt numFmtId="167" formatCode="##.00#,,"/>
    <numFmt numFmtId="168" formatCode="0##.00#,,"/>
    <numFmt numFmtId="169" formatCode="#,###.00#,,"/>
  </numFmts>
  <fonts count="14"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9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5" fillId="0" borderId="0"/>
  </cellStyleXfs>
  <cellXfs count="9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8" fillId="0" borderId="7" xfId="0" applyFont="1" applyBorder="1" applyAlignment="1">
      <alignment vertical="top"/>
    </xf>
    <xf numFmtId="4" fontId="7" fillId="0" borderId="15" xfId="0" applyNumberFormat="1" applyFont="1" applyBorder="1" applyAlignment="1">
      <alignment vertical="top"/>
    </xf>
    <xf numFmtId="4" fontId="8" fillId="0" borderId="15" xfId="0" applyNumberFormat="1" applyFont="1" applyBorder="1" applyAlignment="1">
      <alignment vertical="top"/>
    </xf>
    <xf numFmtId="3" fontId="7" fillId="0" borderId="15" xfId="0" applyNumberFormat="1" applyFont="1" applyBorder="1" applyAlignment="1">
      <alignment vertical="top"/>
    </xf>
    <xf numFmtId="0" fontId="8" fillId="0" borderId="13" xfId="0" applyFont="1" applyBorder="1" applyAlignment="1">
      <alignment horizontal="left" vertical="top" wrapText="1"/>
    </xf>
    <xf numFmtId="0" fontId="7" fillId="0" borderId="12" xfId="0" applyFont="1" applyFill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3" fontId="8" fillId="0" borderId="6" xfId="0" applyNumberFormat="1" applyFont="1" applyBorder="1" applyAlignment="1">
      <alignment vertical="top"/>
    </xf>
    <xf numFmtId="3" fontId="8" fillId="0" borderId="2" xfId="0" applyNumberFormat="1" applyFont="1" applyBorder="1" applyAlignment="1">
      <alignment vertical="top"/>
    </xf>
    <xf numFmtId="3" fontId="8" fillId="0" borderId="7" xfId="0" applyNumberFormat="1" applyFont="1" applyBorder="1" applyAlignment="1">
      <alignment vertical="top"/>
    </xf>
    <xf numFmtId="0" fontId="3" fillId="0" borderId="10" xfId="8" applyFont="1" applyBorder="1" applyAlignment="1">
      <alignment horizontal="center" vertical="top"/>
    </xf>
    <xf numFmtId="0" fontId="3" fillId="0" borderId="9" xfId="8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3" fillId="0" borderId="11" xfId="8" applyFont="1" applyBorder="1" applyAlignment="1">
      <alignment horizontal="center" vertical="top"/>
    </xf>
    <xf numFmtId="0" fontId="7" fillId="0" borderId="12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top"/>
    </xf>
    <xf numFmtId="0" fontId="3" fillId="0" borderId="10" xfId="8" applyFont="1" applyFill="1" applyBorder="1" applyAlignment="1">
      <alignment horizontal="center" vertical="top"/>
    </xf>
    <xf numFmtId="3" fontId="8" fillId="0" borderId="8" xfId="0" applyNumberFormat="1" applyFont="1" applyBorder="1" applyAlignment="1">
      <alignment vertical="top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3" fontId="7" fillId="2" borderId="18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/>
    <xf numFmtId="0" fontId="8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3" fontId="7" fillId="2" borderId="18" xfId="0" applyNumberFormat="1" applyFont="1" applyFill="1" applyBorder="1" applyAlignment="1"/>
    <xf numFmtId="0" fontId="7" fillId="2" borderId="20" xfId="0" applyFont="1" applyFill="1" applyBorder="1" applyAlignment="1">
      <alignment horizontal="left"/>
    </xf>
    <xf numFmtId="3" fontId="7" fillId="0" borderId="23" xfId="0" applyNumberFormat="1" applyFont="1" applyBorder="1" applyAlignment="1">
      <alignment vertical="top"/>
    </xf>
    <xf numFmtId="0" fontId="8" fillId="0" borderId="2" xfId="15" applyNumberFormat="1" applyFont="1" applyBorder="1"/>
    <xf numFmtId="3" fontId="8" fillId="0" borderId="6" xfId="15" applyNumberFormat="1" applyFont="1" applyBorder="1"/>
    <xf numFmtId="0" fontId="8" fillId="0" borderId="2" xfId="15" applyNumberFormat="1" applyFont="1" applyBorder="1"/>
    <xf numFmtId="3" fontId="8" fillId="0" borderId="2" xfId="15" applyNumberFormat="1" applyFont="1" applyBorder="1"/>
    <xf numFmtId="0" fontId="8" fillId="0" borderId="2" xfId="15" applyNumberFormat="1" applyFont="1" applyBorder="1"/>
    <xf numFmtId="0" fontId="8" fillId="0" borderId="8" xfId="15" applyNumberFormat="1" applyFont="1" applyBorder="1"/>
    <xf numFmtId="3" fontId="8" fillId="0" borderId="8" xfId="15" applyNumberFormat="1" applyFont="1" applyBorder="1"/>
    <xf numFmtId="0" fontId="7" fillId="0" borderId="7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3" fillId="0" borderId="25" xfId="8" applyFont="1" applyBorder="1" applyAlignment="1">
      <alignment horizontal="center" vertical="top"/>
    </xf>
    <xf numFmtId="0" fontId="0" fillId="0" borderId="19" xfId="0" applyBorder="1" applyAlignment="1">
      <alignment vertical="top"/>
    </xf>
    <xf numFmtId="3" fontId="11" fillId="2" borderId="19" xfId="0" applyNumberFormat="1" applyFont="1" applyFill="1" applyBorder="1" applyAlignment="1"/>
    <xf numFmtId="3" fontId="11" fillId="2" borderId="19" xfId="0" applyNumberFormat="1" applyFont="1" applyFill="1" applyBorder="1"/>
    <xf numFmtId="0" fontId="8" fillId="0" borderId="7" xfId="15" applyNumberFormat="1" applyFont="1" applyBorder="1"/>
    <xf numFmtId="0" fontId="8" fillId="0" borderId="24" xfId="15" applyFont="1" applyBorder="1"/>
    <xf numFmtId="3" fontId="8" fillId="0" borderId="2" xfId="15" applyNumberFormat="1" applyFont="1" applyBorder="1" applyAlignment="1">
      <alignment vertical="top"/>
    </xf>
    <xf numFmtId="0" fontId="8" fillId="0" borderId="2" xfId="15" applyNumberFormat="1" applyFont="1" applyBorder="1" applyAlignment="1">
      <alignment vertical="top"/>
    </xf>
    <xf numFmtId="0" fontId="8" fillId="0" borderId="2" xfId="15" applyNumberFormat="1" applyFont="1" applyBorder="1"/>
    <xf numFmtId="0" fontId="8" fillId="0" borderId="2" xfId="15" applyNumberFormat="1" applyFont="1" applyBorder="1"/>
    <xf numFmtId="0" fontId="8" fillId="0" borderId="2" xfId="15" applyNumberFormat="1" applyFont="1" applyBorder="1"/>
    <xf numFmtId="0" fontId="0" fillId="0" borderId="26" xfId="0" applyBorder="1" applyAlignment="1">
      <alignment horizontal="left" vertical="top" wrapText="1"/>
    </xf>
    <xf numFmtId="3" fontId="11" fillId="2" borderId="27" xfId="0" applyNumberFormat="1" applyFont="1" applyFill="1" applyBorder="1"/>
    <xf numFmtId="3" fontId="11" fillId="2" borderId="22" xfId="0" applyNumberFormat="1" applyFont="1" applyFill="1" applyBorder="1" applyAlignment="1"/>
    <xf numFmtId="164" fontId="8" fillId="0" borderId="2" xfId="15" applyNumberFormat="1" applyFont="1" applyBorder="1"/>
    <xf numFmtId="165" fontId="8" fillId="0" borderId="2" xfId="15" applyNumberFormat="1" applyFont="1" applyBorder="1"/>
    <xf numFmtId="164" fontId="7" fillId="0" borderId="15" xfId="0" applyNumberFormat="1" applyFont="1" applyBorder="1" applyAlignment="1">
      <alignment vertical="top"/>
    </xf>
    <xf numFmtId="165" fontId="7" fillId="0" borderId="15" xfId="0" applyNumberFormat="1" applyFont="1" applyBorder="1" applyAlignment="1">
      <alignment vertical="top"/>
    </xf>
    <xf numFmtId="164" fontId="11" fillId="2" borderId="20" xfId="0" applyNumberFormat="1" applyFont="1" applyFill="1" applyBorder="1"/>
    <xf numFmtId="164" fontId="8" fillId="0" borderId="7" xfId="15" applyNumberFormat="1" applyFont="1" applyBorder="1"/>
    <xf numFmtId="165" fontId="8" fillId="0" borderId="7" xfId="15" applyNumberFormat="1" applyFont="1" applyBorder="1"/>
    <xf numFmtId="165" fontId="8" fillId="0" borderId="6" xfId="15" applyNumberFormat="1" applyFont="1" applyBorder="1"/>
    <xf numFmtId="166" fontId="7" fillId="0" borderId="15" xfId="0" applyNumberFormat="1" applyFont="1" applyBorder="1" applyAlignment="1">
      <alignment vertical="top"/>
    </xf>
    <xf numFmtId="166" fontId="11" fillId="2" borderId="20" xfId="0" applyNumberFormat="1" applyFont="1" applyFill="1" applyBorder="1"/>
    <xf numFmtId="3" fontId="8" fillId="0" borderId="28" xfId="0" applyNumberFormat="1" applyFont="1" applyBorder="1" applyAlignment="1">
      <alignment vertical="top"/>
    </xf>
    <xf numFmtId="3" fontId="8" fillId="0" borderId="29" xfId="0" applyNumberFormat="1" applyFont="1" applyBorder="1" applyAlignment="1">
      <alignment vertical="top"/>
    </xf>
    <xf numFmtId="164" fontId="8" fillId="0" borderId="5" xfId="15" applyNumberFormat="1" applyFont="1" applyBorder="1"/>
    <xf numFmtId="164" fontId="7" fillId="0" borderId="24" xfId="0" applyNumberFormat="1" applyFont="1" applyBorder="1" applyAlignment="1">
      <alignment vertical="top"/>
    </xf>
    <xf numFmtId="166" fontId="7" fillId="0" borderId="24" xfId="0" applyNumberFormat="1" applyFont="1" applyBorder="1" applyAlignment="1">
      <alignment vertical="top"/>
    </xf>
    <xf numFmtId="165" fontId="8" fillId="0" borderId="8" xfId="15" applyNumberFormat="1" applyFont="1" applyBorder="1"/>
    <xf numFmtId="167" fontId="8" fillId="0" borderId="2" xfId="15" applyNumberFormat="1" applyFont="1" applyBorder="1"/>
    <xf numFmtId="168" fontId="8" fillId="0" borderId="15" xfId="15" applyNumberFormat="1" applyFont="1" applyBorder="1"/>
    <xf numFmtId="164" fontId="8" fillId="0" borderId="2" xfId="15" applyNumberFormat="1" applyFont="1" applyBorder="1" applyAlignment="1">
      <alignment vertical="top"/>
    </xf>
    <xf numFmtId="169" fontId="8" fillId="0" borderId="2" xfId="15" applyNumberFormat="1" applyFont="1" applyBorder="1"/>
    <xf numFmtId="168" fontId="8" fillId="0" borderId="2" xfId="15" applyNumberFormat="1" applyFont="1" applyBorder="1"/>
    <xf numFmtId="165" fontId="8" fillId="0" borderId="2" xfId="15" applyNumberFormat="1" applyFont="1" applyBorder="1" applyAlignment="1">
      <alignment vertical="top"/>
    </xf>
    <xf numFmtId="0" fontId="7" fillId="2" borderId="21" xfId="0" applyFont="1" applyFill="1" applyBorder="1" applyAlignment="1">
      <alignment horizontal="right"/>
    </xf>
    <xf numFmtId="0" fontId="0" fillId="2" borderId="19" xfId="0" applyFill="1" applyBorder="1" applyAlignment="1"/>
    <xf numFmtId="0" fontId="0" fillId="2" borderId="20" xfId="0" applyFill="1" applyBorder="1" applyAlignment="1"/>
    <xf numFmtId="0" fontId="8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</cellXfs>
  <cellStyles count="20">
    <cellStyle name="Comma 2" xfId="1"/>
    <cellStyle name="Comma 2 2" xfId="10"/>
    <cellStyle name="Comma 2 3" xfId="13"/>
    <cellStyle name="Comma 2 4" xfId="17"/>
    <cellStyle name="Normal" xfId="0" builtinId="0"/>
    <cellStyle name="Normal 2" xfId="2"/>
    <cellStyle name="Normal 2 2" xfId="8"/>
    <cellStyle name="Normal 2 3" xfId="14"/>
    <cellStyle name="Normal 2 4" xfId="16"/>
    <cellStyle name="Normal 3" xfId="3"/>
    <cellStyle name="Normal 3 2" xfId="18"/>
    <cellStyle name="Normal 4" xfId="4"/>
    <cellStyle name="Normal 4 2" xfId="19"/>
    <cellStyle name="Normal 5" xfId="6"/>
    <cellStyle name="Normal 5 2" xfId="12"/>
    <cellStyle name="Normal 6" xfId="7"/>
    <cellStyle name="Normal 7" xfId="9"/>
    <cellStyle name="Normal 8" xfId="15"/>
    <cellStyle name="Percent 2" xfId="5"/>
    <cellStyle name="Percent 2 2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PAM\TPD\PPB\AusTender\AusTender\Reporting\End%20FY%20-%20Contract%20Reporting%20Finalisation\FY1112\SME\Data%20for%20Publication\AusTender_incOS_11_12_WithParent-ChildUNSPS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Pivot Table"/>
      <sheetName val="Table 1"/>
      <sheetName val="ParentChildList"/>
      <sheetName val="UNSPSClist"/>
      <sheetName val="SmallCod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selection activeCell="R19" sqref="R18:R19"/>
    </sheetView>
  </sheetViews>
  <sheetFormatPr defaultRowHeight="11.25"/>
  <cols>
    <col min="1" max="1" width="26" style="4" customWidth="1"/>
    <col min="2" max="2" width="12.33203125" style="4" bestFit="1" customWidth="1"/>
    <col min="3" max="3" width="52.83203125" style="6" customWidth="1"/>
    <col min="4" max="4" width="12.5" style="5" bestFit="1" customWidth="1"/>
    <col min="5" max="5" width="4.6640625" style="5" bestFit="1" customWidth="1"/>
    <col min="6" max="6" width="9.6640625" style="5" bestFit="1" customWidth="1"/>
    <col min="7" max="7" width="3.5" style="5" bestFit="1" customWidth="1"/>
    <col min="8" max="8" width="12.5" style="5" bestFit="1" customWidth="1"/>
    <col min="9" max="9" width="3.5" style="5" bestFit="1" customWidth="1"/>
    <col min="10" max="10" width="9.6640625" style="5" bestFit="1" customWidth="1"/>
    <col min="11" max="11" width="3.5" style="5" bestFit="1" customWidth="1"/>
    <col min="12" max="12" width="12.5" style="5" bestFit="1" customWidth="1"/>
    <col min="13" max="13" width="9.6640625" style="5" bestFit="1" customWidth="1"/>
    <col min="14" max="14" width="11.1640625" bestFit="1" customWidth="1"/>
  </cols>
  <sheetData>
    <row r="1" spans="1:13" ht="18.75">
      <c r="A1" s="91" t="s">
        <v>66</v>
      </c>
      <c r="B1" s="91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5">
      <c r="A2" s="24"/>
      <c r="B2" s="22"/>
      <c r="C2" s="23"/>
      <c r="D2" s="93" t="s">
        <v>0</v>
      </c>
      <c r="E2" s="93"/>
      <c r="F2" s="93"/>
      <c r="G2" s="93"/>
      <c r="H2" s="93" t="s">
        <v>1</v>
      </c>
      <c r="I2" s="93"/>
      <c r="J2" s="93"/>
      <c r="K2" s="93"/>
      <c r="L2" s="94" t="s">
        <v>2</v>
      </c>
      <c r="M2" s="95"/>
    </row>
    <row r="3" spans="1:13" ht="15.75" thickBot="1">
      <c r="A3" s="1" t="s">
        <v>3</v>
      </c>
      <c r="B3" s="2" t="s">
        <v>47</v>
      </c>
      <c r="C3" s="2" t="s">
        <v>4</v>
      </c>
      <c r="D3" s="3" t="s">
        <v>65</v>
      </c>
      <c r="E3" s="3" t="s">
        <v>48</v>
      </c>
      <c r="F3" s="48" t="s">
        <v>46</v>
      </c>
      <c r="G3" s="48" t="s">
        <v>48</v>
      </c>
      <c r="H3" s="49" t="s">
        <v>65</v>
      </c>
      <c r="I3" s="49" t="s">
        <v>48</v>
      </c>
      <c r="J3" s="48" t="s">
        <v>46</v>
      </c>
      <c r="K3" s="50" t="s">
        <v>48</v>
      </c>
      <c r="L3" s="49" t="s">
        <v>65</v>
      </c>
      <c r="M3" s="48" t="s">
        <v>46</v>
      </c>
    </row>
    <row r="4" spans="1:13" ht="15">
      <c r="A4" s="90" t="s">
        <v>5</v>
      </c>
      <c r="B4" s="18">
        <v>43221500</v>
      </c>
      <c r="C4" s="36" t="s">
        <v>6</v>
      </c>
      <c r="D4" s="72">
        <v>680000</v>
      </c>
      <c r="E4" s="14">
        <f>D4/L4*100</f>
        <v>47.222222222222221</v>
      </c>
      <c r="F4" s="46">
        <v>3</v>
      </c>
      <c r="G4" s="27">
        <f>F4/M4*100</f>
        <v>42.857142857142854</v>
      </c>
      <c r="H4" s="72">
        <v>760000</v>
      </c>
      <c r="I4" s="27">
        <f>H4/L4*100</f>
        <v>52.777777777777779</v>
      </c>
      <c r="J4" s="46">
        <v>4</v>
      </c>
      <c r="K4" s="27">
        <f>J4/M4*100</f>
        <v>57.142857142857139</v>
      </c>
      <c r="L4" s="65">
        <v>1440000</v>
      </c>
      <c r="M4" s="46">
        <v>7</v>
      </c>
    </row>
    <row r="5" spans="1:13" ht="15">
      <c r="A5" s="90"/>
      <c r="B5" s="17">
        <v>43190000</v>
      </c>
      <c r="C5" s="34" t="s">
        <v>53</v>
      </c>
      <c r="D5" s="65">
        <v>73760000</v>
      </c>
      <c r="E5" s="15">
        <f t="shared" ref="E5:E53" si="0">D5/L5*100</f>
        <v>11.332872397633862</v>
      </c>
      <c r="F5" s="41">
        <v>325</v>
      </c>
      <c r="G5" s="15">
        <f t="shared" ref="G5:G53" si="1">F5/M5*100</f>
        <v>47.307132459970887</v>
      </c>
      <c r="H5" s="65">
        <v>577090000</v>
      </c>
      <c r="I5" s="15">
        <f t="shared" ref="I5:I53" si="2">H5/L5*100</f>
        <v>88.667127602366136</v>
      </c>
      <c r="J5" s="43">
        <v>362</v>
      </c>
      <c r="K5" s="15">
        <f t="shared" ref="K5:K53" si="3">J5/M5*100</f>
        <v>52.692867540029113</v>
      </c>
      <c r="L5" s="65">
        <v>650850000</v>
      </c>
      <c r="M5" s="45">
        <v>687</v>
      </c>
    </row>
    <row r="6" spans="1:13" ht="30">
      <c r="A6" s="90"/>
      <c r="B6" s="17">
        <v>43200000</v>
      </c>
      <c r="C6" s="34" t="s">
        <v>7</v>
      </c>
      <c r="D6" s="83">
        <v>120310000</v>
      </c>
      <c r="E6" s="15">
        <f t="shared" si="0"/>
        <v>17.63688338342007</v>
      </c>
      <c r="F6" s="58">
        <v>332</v>
      </c>
      <c r="G6" s="15">
        <f t="shared" si="1"/>
        <v>47.226173541963021</v>
      </c>
      <c r="H6" s="83">
        <v>561840000</v>
      </c>
      <c r="I6" s="15">
        <f t="shared" si="2"/>
        <v>82.36311661657993</v>
      </c>
      <c r="J6" s="58">
        <v>371</v>
      </c>
      <c r="K6" s="15">
        <f t="shared" si="3"/>
        <v>52.773826458036986</v>
      </c>
      <c r="L6" s="83">
        <v>682150000</v>
      </c>
      <c r="M6" s="58">
        <v>703</v>
      </c>
    </row>
    <row r="7" spans="1:13" ht="15">
      <c r="A7" s="90"/>
      <c r="B7" s="17">
        <v>43211600</v>
      </c>
      <c r="C7" s="34" t="s">
        <v>8</v>
      </c>
      <c r="D7" s="65">
        <v>3420000</v>
      </c>
      <c r="E7" s="15">
        <f t="shared" si="0"/>
        <v>51.89681335356601</v>
      </c>
      <c r="F7" s="41">
        <v>54</v>
      </c>
      <c r="G7" s="15">
        <f t="shared" si="1"/>
        <v>65.060240963855421</v>
      </c>
      <c r="H7" s="65">
        <v>3170000</v>
      </c>
      <c r="I7" s="15">
        <f t="shared" si="2"/>
        <v>48.10318664643399</v>
      </c>
      <c r="J7" s="43">
        <v>29</v>
      </c>
      <c r="K7" s="15">
        <f t="shared" si="3"/>
        <v>34.939759036144579</v>
      </c>
      <c r="L7" s="65">
        <v>6590000</v>
      </c>
      <c r="M7" s="45">
        <v>83</v>
      </c>
    </row>
    <row r="8" spans="1:13" ht="15">
      <c r="A8" s="90"/>
      <c r="B8" s="17">
        <v>43210000</v>
      </c>
      <c r="C8" s="34" t="s">
        <v>54</v>
      </c>
      <c r="D8" s="65">
        <v>83470000</v>
      </c>
      <c r="E8" s="15">
        <f t="shared" si="0"/>
        <v>37.408685519652217</v>
      </c>
      <c r="F8" s="41">
        <v>693</v>
      </c>
      <c r="G8" s="15">
        <f t="shared" si="1"/>
        <v>54.566929133858267</v>
      </c>
      <c r="H8" s="65">
        <v>139660000</v>
      </c>
      <c r="I8" s="15">
        <f t="shared" si="2"/>
        <v>62.591314480347783</v>
      </c>
      <c r="J8" s="43">
        <v>577</v>
      </c>
      <c r="K8" s="15">
        <f t="shared" si="3"/>
        <v>45.433070866141733</v>
      </c>
      <c r="L8" s="65">
        <v>223130000</v>
      </c>
      <c r="M8" s="45">
        <v>1270</v>
      </c>
    </row>
    <row r="9" spans="1:13" ht="15">
      <c r="A9" s="90"/>
      <c r="B9" s="17">
        <v>43212100</v>
      </c>
      <c r="C9" s="34" t="s">
        <v>9</v>
      </c>
      <c r="D9" s="65">
        <v>3330000</v>
      </c>
      <c r="E9" s="15">
        <f t="shared" si="0"/>
        <v>63.549618320610691</v>
      </c>
      <c r="F9" s="41">
        <v>39</v>
      </c>
      <c r="G9" s="15">
        <f t="shared" si="1"/>
        <v>47.560975609756099</v>
      </c>
      <c r="H9" s="65">
        <v>1910000</v>
      </c>
      <c r="I9" s="15">
        <f t="shared" si="2"/>
        <v>36.450381679389317</v>
      </c>
      <c r="J9" s="43">
        <v>43</v>
      </c>
      <c r="K9" s="15">
        <f t="shared" si="3"/>
        <v>52.439024390243901</v>
      </c>
      <c r="L9" s="65">
        <v>5240000</v>
      </c>
      <c r="M9" s="45">
        <v>82</v>
      </c>
    </row>
    <row r="10" spans="1:13" ht="15">
      <c r="A10" s="90"/>
      <c r="B10" s="17">
        <v>43211501</v>
      </c>
      <c r="C10" s="34" t="s">
        <v>10</v>
      </c>
      <c r="D10" s="81">
        <v>10000000</v>
      </c>
      <c r="E10" s="15">
        <f t="shared" si="0"/>
        <v>16.406890894175554</v>
      </c>
      <c r="F10" s="41">
        <v>70</v>
      </c>
      <c r="G10" s="15">
        <f t="shared" si="1"/>
        <v>29.535864978902953</v>
      </c>
      <c r="H10" s="65">
        <v>50950000</v>
      </c>
      <c r="I10" s="15">
        <f t="shared" si="2"/>
        <v>83.593109105824453</v>
      </c>
      <c r="J10" s="43">
        <v>167</v>
      </c>
      <c r="K10" s="15">
        <f t="shared" si="3"/>
        <v>70.46413502109705</v>
      </c>
      <c r="L10" s="65">
        <v>60950000</v>
      </c>
      <c r="M10" s="45">
        <v>237</v>
      </c>
    </row>
    <row r="11" spans="1:13" ht="15">
      <c r="A11" s="90"/>
      <c r="B11" s="17">
        <v>43211500</v>
      </c>
      <c r="C11" s="34" t="s">
        <v>11</v>
      </c>
      <c r="D11" s="81">
        <v>13800000</v>
      </c>
      <c r="E11" s="15">
        <f t="shared" si="0"/>
        <v>38.515210717276027</v>
      </c>
      <c r="F11" s="41">
        <v>84</v>
      </c>
      <c r="G11" s="15">
        <f t="shared" si="1"/>
        <v>53.846153846153847</v>
      </c>
      <c r="H11" s="65">
        <v>22030000</v>
      </c>
      <c r="I11" s="15">
        <f t="shared" si="2"/>
        <v>61.484789282723973</v>
      </c>
      <c r="J11" s="43">
        <v>72</v>
      </c>
      <c r="K11" s="15">
        <f t="shared" si="3"/>
        <v>46.153846153846153</v>
      </c>
      <c r="L11" s="65">
        <v>35830000</v>
      </c>
      <c r="M11" s="45">
        <v>156</v>
      </c>
    </row>
    <row r="12" spans="1:13" ht="30">
      <c r="A12" s="90"/>
      <c r="B12" s="17">
        <v>43220000</v>
      </c>
      <c r="C12" s="34" t="s">
        <v>55</v>
      </c>
      <c r="D12" s="83">
        <v>278560000</v>
      </c>
      <c r="E12" s="15">
        <f t="shared" si="0"/>
        <v>70.553670026847684</v>
      </c>
      <c r="F12" s="58">
        <v>107</v>
      </c>
      <c r="G12" s="15">
        <f t="shared" si="1"/>
        <v>45.147679324894511</v>
      </c>
      <c r="H12" s="83">
        <v>116260000</v>
      </c>
      <c r="I12" s="15">
        <f t="shared" si="2"/>
        <v>29.446329973152324</v>
      </c>
      <c r="J12" s="58">
        <v>130</v>
      </c>
      <c r="K12" s="15">
        <f t="shared" si="3"/>
        <v>54.852320675105481</v>
      </c>
      <c r="L12" s="83">
        <v>394820000</v>
      </c>
      <c r="M12" s="58">
        <v>237</v>
      </c>
    </row>
    <row r="13" spans="1:13" ht="15">
      <c r="A13" s="90"/>
      <c r="B13" s="17">
        <v>43211507</v>
      </c>
      <c r="C13" s="34" t="s">
        <v>12</v>
      </c>
      <c r="D13" s="65">
        <v>2160000</v>
      </c>
      <c r="E13" s="15">
        <f t="shared" si="0"/>
        <v>37.565217391304344</v>
      </c>
      <c r="F13" s="41">
        <v>42</v>
      </c>
      <c r="G13" s="15">
        <f t="shared" si="1"/>
        <v>47.191011235955052</v>
      </c>
      <c r="H13" s="65">
        <v>3590000</v>
      </c>
      <c r="I13" s="15">
        <f t="shared" si="2"/>
        <v>62.434782608695649</v>
      </c>
      <c r="J13" s="43">
        <v>47</v>
      </c>
      <c r="K13" s="15">
        <f t="shared" si="3"/>
        <v>52.80898876404494</v>
      </c>
      <c r="L13" s="65">
        <v>5750000</v>
      </c>
      <c r="M13" s="45">
        <v>89</v>
      </c>
    </row>
    <row r="14" spans="1:13" ht="15">
      <c r="A14" s="90"/>
      <c r="B14" s="17">
        <v>43211512</v>
      </c>
      <c r="C14" s="34" t="s">
        <v>13</v>
      </c>
      <c r="D14" s="82">
        <v>200000</v>
      </c>
      <c r="E14" s="15">
        <f t="shared" si="0"/>
        <v>1.9230769230769231</v>
      </c>
      <c r="F14" s="41">
        <v>3</v>
      </c>
      <c r="G14" s="15">
        <f t="shared" si="1"/>
        <v>33.333333333333329</v>
      </c>
      <c r="H14" s="81">
        <v>10200000</v>
      </c>
      <c r="I14" s="15">
        <f t="shared" si="2"/>
        <v>98.076923076923066</v>
      </c>
      <c r="J14" s="43">
        <v>6</v>
      </c>
      <c r="K14" s="15">
        <f t="shared" si="3"/>
        <v>66.666666666666657</v>
      </c>
      <c r="L14" s="81">
        <v>10400000</v>
      </c>
      <c r="M14" s="45">
        <v>9</v>
      </c>
    </row>
    <row r="15" spans="1:13" ht="15">
      <c r="A15" s="90"/>
      <c r="B15" s="17">
        <v>43191501</v>
      </c>
      <c r="C15" s="34" t="s">
        <v>14</v>
      </c>
      <c r="D15" s="66">
        <v>940000</v>
      </c>
      <c r="E15" s="15">
        <f t="shared" si="0"/>
        <v>15.745393634840871</v>
      </c>
      <c r="F15" s="41">
        <v>21</v>
      </c>
      <c r="G15" s="15">
        <f t="shared" si="1"/>
        <v>42.857142857142854</v>
      </c>
      <c r="H15" s="65">
        <v>5030000</v>
      </c>
      <c r="I15" s="15">
        <f t="shared" si="2"/>
        <v>84.25460636515912</v>
      </c>
      <c r="J15" s="43">
        <v>28</v>
      </c>
      <c r="K15" s="15">
        <f t="shared" si="3"/>
        <v>57.142857142857139</v>
      </c>
      <c r="L15" s="65">
        <v>5970000</v>
      </c>
      <c r="M15" s="45">
        <v>49</v>
      </c>
    </row>
    <row r="16" spans="1:13" ht="15">
      <c r="A16" s="90"/>
      <c r="B16" s="17">
        <v>43222500</v>
      </c>
      <c r="C16" s="34" t="s">
        <v>15</v>
      </c>
      <c r="D16" s="65">
        <v>7480000</v>
      </c>
      <c r="E16" s="15">
        <f t="shared" si="0"/>
        <v>31.481481481481481</v>
      </c>
      <c r="F16" s="41">
        <v>41</v>
      </c>
      <c r="G16" s="15">
        <f t="shared" si="1"/>
        <v>36.283185840707965</v>
      </c>
      <c r="H16" s="65">
        <v>16280000</v>
      </c>
      <c r="I16" s="15">
        <f t="shared" si="2"/>
        <v>68.518518518518519</v>
      </c>
      <c r="J16" s="43">
        <v>72</v>
      </c>
      <c r="K16" s="15">
        <f t="shared" si="3"/>
        <v>63.716814159292035</v>
      </c>
      <c r="L16" s="65">
        <v>23760000</v>
      </c>
      <c r="M16" s="45">
        <v>113</v>
      </c>
    </row>
    <row r="17" spans="1:15" ht="15">
      <c r="A17" s="90"/>
      <c r="B17" s="17">
        <v>43211503</v>
      </c>
      <c r="C17" s="34" t="s">
        <v>16</v>
      </c>
      <c r="D17" s="65">
        <v>9060000</v>
      </c>
      <c r="E17" s="15">
        <f t="shared" si="0"/>
        <v>77.106382978723403</v>
      </c>
      <c r="F17" s="41">
        <v>57</v>
      </c>
      <c r="G17" s="15">
        <f t="shared" si="1"/>
        <v>62.637362637362635</v>
      </c>
      <c r="H17" s="65">
        <v>2690000</v>
      </c>
      <c r="I17" s="15">
        <f t="shared" si="2"/>
        <v>22.893617021276597</v>
      </c>
      <c r="J17" s="43">
        <v>34</v>
      </c>
      <c r="K17" s="15">
        <f t="shared" si="3"/>
        <v>37.362637362637365</v>
      </c>
      <c r="L17" s="65">
        <v>11750000</v>
      </c>
      <c r="M17" s="45">
        <v>91</v>
      </c>
    </row>
    <row r="18" spans="1:15" ht="15">
      <c r="A18" s="90"/>
      <c r="B18" s="17">
        <v>43211711</v>
      </c>
      <c r="C18" s="34" t="s">
        <v>17</v>
      </c>
      <c r="D18" s="65">
        <v>1330000</v>
      </c>
      <c r="E18" s="15">
        <f t="shared" si="0"/>
        <v>54.065040650406502</v>
      </c>
      <c r="F18" s="41">
        <v>13</v>
      </c>
      <c r="G18" s="15">
        <f t="shared" si="1"/>
        <v>52</v>
      </c>
      <c r="H18" s="65">
        <v>1130000</v>
      </c>
      <c r="I18" s="15">
        <f t="shared" si="2"/>
        <v>45.934959349593498</v>
      </c>
      <c r="J18" s="43">
        <v>12</v>
      </c>
      <c r="K18" s="15">
        <f t="shared" si="3"/>
        <v>48</v>
      </c>
      <c r="L18" s="65">
        <v>2460000</v>
      </c>
      <c r="M18" s="45">
        <v>25</v>
      </c>
    </row>
    <row r="19" spans="1:15" ht="15">
      <c r="A19" s="90"/>
      <c r="B19" s="17">
        <v>43230000</v>
      </c>
      <c r="C19" s="34" t="s">
        <v>18</v>
      </c>
      <c r="D19" s="65">
        <v>221890000</v>
      </c>
      <c r="E19" s="15">
        <f t="shared" si="0"/>
        <v>31.500120668360754</v>
      </c>
      <c r="F19" s="41">
        <v>1002</v>
      </c>
      <c r="G19" s="15">
        <f t="shared" si="1"/>
        <v>52.820242488139172</v>
      </c>
      <c r="H19" s="65">
        <v>482520000</v>
      </c>
      <c r="I19" s="15">
        <f t="shared" si="2"/>
        <v>68.499879331639249</v>
      </c>
      <c r="J19" s="43">
        <v>895</v>
      </c>
      <c r="K19" s="15">
        <f t="shared" si="3"/>
        <v>47.179757511860828</v>
      </c>
      <c r="L19" s="65">
        <v>704410000</v>
      </c>
      <c r="M19" s="45">
        <v>1897</v>
      </c>
    </row>
    <row r="20" spans="1:15" ht="15">
      <c r="A20" s="90"/>
      <c r="B20" s="17">
        <v>43222800</v>
      </c>
      <c r="C20" s="34" t="s">
        <v>19</v>
      </c>
      <c r="D20" s="65">
        <v>4140000</v>
      </c>
      <c r="E20" s="15">
        <f t="shared" si="0"/>
        <v>47.15261958997722</v>
      </c>
      <c r="F20" s="41">
        <v>20</v>
      </c>
      <c r="G20" s="15">
        <f t="shared" si="1"/>
        <v>37.735849056603776</v>
      </c>
      <c r="H20" s="65">
        <v>4640000</v>
      </c>
      <c r="I20" s="15">
        <f t="shared" si="2"/>
        <v>52.84738041002278</v>
      </c>
      <c r="J20" s="43">
        <v>33</v>
      </c>
      <c r="K20" s="15">
        <f t="shared" si="3"/>
        <v>62.264150943396224</v>
      </c>
      <c r="L20" s="65">
        <v>8780000</v>
      </c>
      <c r="M20" s="45">
        <v>53</v>
      </c>
      <c r="N20" s="31"/>
    </row>
    <row r="21" spans="1:15" ht="15.75" thickBot="1">
      <c r="A21" s="90"/>
      <c r="B21" s="19">
        <v>43191510</v>
      </c>
      <c r="C21" s="37" t="s">
        <v>20</v>
      </c>
      <c r="D21" s="77">
        <v>1610000</v>
      </c>
      <c r="E21" s="16">
        <f t="shared" si="0"/>
        <v>72.522522522522522</v>
      </c>
      <c r="F21" s="7">
        <v>15</v>
      </c>
      <c r="G21" s="75">
        <f t="shared" si="1"/>
        <v>65.217391304347828</v>
      </c>
      <c r="H21" s="71">
        <v>610000</v>
      </c>
      <c r="I21" s="76">
        <f t="shared" si="2"/>
        <v>27.477477477477478</v>
      </c>
      <c r="J21" s="7">
        <v>8</v>
      </c>
      <c r="K21" s="16">
        <f t="shared" si="3"/>
        <v>34.782608695652172</v>
      </c>
      <c r="L21" s="77">
        <v>2220000</v>
      </c>
      <c r="M21" s="7">
        <v>23</v>
      </c>
    </row>
    <row r="22" spans="1:15" ht="15">
      <c r="A22" s="11"/>
      <c r="B22" s="33"/>
      <c r="C22" s="21" t="s">
        <v>49</v>
      </c>
      <c r="D22" s="78">
        <f>SUM(D4:D21)</f>
        <v>836140000</v>
      </c>
      <c r="E22" s="10"/>
      <c r="F22" s="10">
        <f t="shared" ref="F22:M22" si="4">SUM(F4:F21)</f>
        <v>2921</v>
      </c>
      <c r="G22" s="10"/>
      <c r="H22" s="73">
        <f t="shared" si="4"/>
        <v>2000360000</v>
      </c>
      <c r="I22" s="10"/>
      <c r="J22" s="10">
        <f t="shared" si="4"/>
        <v>2890</v>
      </c>
      <c r="K22" s="10"/>
      <c r="L22" s="79">
        <f t="shared" si="4"/>
        <v>2836500000</v>
      </c>
      <c r="M22" s="10">
        <f t="shared" si="4"/>
        <v>5811</v>
      </c>
    </row>
    <row r="23" spans="1:15" ht="15.75" thickBot="1">
      <c r="A23" s="28"/>
      <c r="B23" s="29"/>
      <c r="C23" s="12" t="s">
        <v>52</v>
      </c>
      <c r="D23" s="68">
        <f>D24-D22</f>
        <v>10000</v>
      </c>
      <c r="E23" s="25"/>
      <c r="F23" s="10">
        <f>F24-F22</f>
        <v>0</v>
      </c>
      <c r="G23" s="25"/>
      <c r="H23" s="68">
        <f>H24-H22</f>
        <v>10000</v>
      </c>
      <c r="I23" s="25"/>
      <c r="J23" s="40">
        <f>J24-J22</f>
        <v>0</v>
      </c>
      <c r="K23" s="25"/>
      <c r="L23" s="68">
        <f>L24-L22</f>
        <v>20000</v>
      </c>
      <c r="M23" s="10">
        <f>M24-M22</f>
        <v>0</v>
      </c>
    </row>
    <row r="24" spans="1:15" ht="15.75" thickBot="1">
      <c r="A24" s="96" t="s">
        <v>50</v>
      </c>
      <c r="B24" s="97"/>
      <c r="C24" s="98"/>
      <c r="D24" s="69">
        <v>836150000</v>
      </c>
      <c r="E24" s="30">
        <f>D24/L24*100</f>
        <v>29.478022365433699</v>
      </c>
      <c r="F24" s="54">
        <v>2921</v>
      </c>
      <c r="G24" s="30">
        <f>F24/M24*100</f>
        <v>50.266735501634827</v>
      </c>
      <c r="H24" s="74">
        <v>2000370000</v>
      </c>
      <c r="I24" s="30">
        <f>H24/L24*100</f>
        <v>70.521977634566298</v>
      </c>
      <c r="J24" s="54">
        <v>2890</v>
      </c>
      <c r="K24" s="30">
        <f>J24/M24*100</f>
        <v>49.733264498365173</v>
      </c>
      <c r="L24" s="74">
        <v>2836520000</v>
      </c>
      <c r="M24" s="63">
        <v>5811</v>
      </c>
      <c r="O24" s="32" t="s">
        <v>56</v>
      </c>
    </row>
    <row r="25" spans="1:15" ht="12" thickBot="1"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5" ht="15">
      <c r="A26" s="90" t="s">
        <v>21</v>
      </c>
      <c r="B26" s="18">
        <v>81102300</v>
      </c>
      <c r="C26" s="56" t="s">
        <v>58</v>
      </c>
      <c r="D26" s="65">
        <v>5490000</v>
      </c>
      <c r="E26" s="27">
        <f>D26/L26*100</f>
        <v>29.248801278636122</v>
      </c>
      <c r="F26" s="46">
        <v>21</v>
      </c>
      <c r="G26" s="27">
        <f>F26/M26*100</f>
        <v>33.333333333333329</v>
      </c>
      <c r="H26" s="65">
        <v>13280000</v>
      </c>
      <c r="I26" s="27">
        <f>H26/L26*100</f>
        <v>70.751198721363878</v>
      </c>
      <c r="J26" s="46">
        <v>42</v>
      </c>
      <c r="K26" s="27">
        <f>J26/M26*100</f>
        <v>66.666666666666657</v>
      </c>
      <c r="L26" s="65">
        <v>18770000</v>
      </c>
      <c r="M26" s="46">
        <v>63</v>
      </c>
    </row>
    <row r="27" spans="1:15" s="32" customFormat="1" ht="15">
      <c r="A27" s="90"/>
      <c r="B27" s="51">
        <v>81111508</v>
      </c>
      <c r="C27" s="34" t="s">
        <v>22</v>
      </c>
      <c r="D27" s="81">
        <v>59800000</v>
      </c>
      <c r="E27" s="27">
        <f>D27/L27*100</f>
        <v>56.833301653678006</v>
      </c>
      <c r="F27" s="59">
        <v>375</v>
      </c>
      <c r="G27" s="27">
        <f>F27/M27*100</f>
        <v>71.292775665399247</v>
      </c>
      <c r="H27" s="65">
        <v>45420000</v>
      </c>
      <c r="I27" s="27">
        <f>H27/L27*100</f>
        <v>43.166698346321994</v>
      </c>
      <c r="J27" s="60">
        <v>151</v>
      </c>
      <c r="K27" s="27">
        <f>J27/M27*100</f>
        <v>28.707224334600763</v>
      </c>
      <c r="L27" s="65">
        <v>105220000</v>
      </c>
      <c r="M27" s="61">
        <v>526</v>
      </c>
    </row>
    <row r="28" spans="1:15" ht="15">
      <c r="A28" s="90"/>
      <c r="B28" s="17">
        <v>81101508</v>
      </c>
      <c r="C28" s="34" t="s">
        <v>23</v>
      </c>
      <c r="D28" s="65">
        <v>5380000</v>
      </c>
      <c r="E28" s="27">
        <f t="shared" ref="E28:E49" si="5">D28/L28*100</f>
        <v>75.668073136427566</v>
      </c>
      <c r="F28" s="59">
        <v>22</v>
      </c>
      <c r="G28" s="27">
        <f t="shared" ref="G28:G50" si="6">F28/M28*100</f>
        <v>73.333333333333329</v>
      </c>
      <c r="H28" s="65">
        <v>1730000</v>
      </c>
      <c r="I28" s="27">
        <f t="shared" ref="I28:I50" si="7">H28/L28*100</f>
        <v>24.331926863572434</v>
      </c>
      <c r="J28" s="60">
        <v>8</v>
      </c>
      <c r="K28" s="27">
        <f t="shared" ref="K28:K50" si="8">J28/M28*100</f>
        <v>26.666666666666668</v>
      </c>
      <c r="L28" s="65">
        <v>7110000</v>
      </c>
      <c r="M28" s="61">
        <v>30</v>
      </c>
    </row>
    <row r="29" spans="1:15" ht="15">
      <c r="A29" s="90"/>
      <c r="B29" s="17">
        <v>81101500</v>
      </c>
      <c r="C29" s="34" t="s">
        <v>24</v>
      </c>
      <c r="D29" s="57">
        <v>0</v>
      </c>
      <c r="E29" s="27">
        <f t="shared" si="5"/>
        <v>0</v>
      </c>
      <c r="F29" s="59">
        <v>0</v>
      </c>
      <c r="G29" s="27">
        <f t="shared" si="6"/>
        <v>0</v>
      </c>
      <c r="H29" s="57">
        <v>0</v>
      </c>
      <c r="I29" s="27">
        <f t="shared" si="7"/>
        <v>0</v>
      </c>
      <c r="J29" s="60">
        <v>0</v>
      </c>
      <c r="K29" s="27">
        <f t="shared" si="8"/>
        <v>0</v>
      </c>
      <c r="L29" s="65">
        <v>1760000</v>
      </c>
      <c r="M29" s="61">
        <v>5</v>
      </c>
    </row>
    <row r="30" spans="1:15" ht="15">
      <c r="A30" s="90"/>
      <c r="B30" s="17">
        <v>81111812</v>
      </c>
      <c r="C30" s="34" t="s">
        <v>25</v>
      </c>
      <c r="D30" s="81">
        <v>22800000</v>
      </c>
      <c r="E30" s="27">
        <f t="shared" si="5"/>
        <v>2.2731804586241275</v>
      </c>
      <c r="F30" s="59">
        <v>144</v>
      </c>
      <c r="G30" s="27">
        <f t="shared" si="6"/>
        <v>37.305699481865283</v>
      </c>
      <c r="H30" s="65">
        <v>980200000</v>
      </c>
      <c r="I30" s="27">
        <f t="shared" si="7"/>
        <v>97.726819541375875</v>
      </c>
      <c r="J30" s="60">
        <v>242</v>
      </c>
      <c r="K30" s="27">
        <f t="shared" si="8"/>
        <v>62.694300518134717</v>
      </c>
      <c r="L30" s="84">
        <v>1003000000</v>
      </c>
      <c r="M30" s="61">
        <v>386</v>
      </c>
    </row>
    <row r="31" spans="1:15" ht="15">
      <c r="A31" s="90"/>
      <c r="B31" s="17">
        <v>81111600</v>
      </c>
      <c r="C31" s="34" t="s">
        <v>26</v>
      </c>
      <c r="D31" s="65">
        <v>43440000</v>
      </c>
      <c r="E31" s="27">
        <f t="shared" si="5"/>
        <v>78.298485940879587</v>
      </c>
      <c r="F31" s="59">
        <v>218</v>
      </c>
      <c r="G31" s="27">
        <f t="shared" si="6"/>
        <v>78.417266187050359</v>
      </c>
      <c r="H31" s="65">
        <v>12040000</v>
      </c>
      <c r="I31" s="27">
        <f t="shared" si="7"/>
        <v>21.701514059120402</v>
      </c>
      <c r="J31" s="60">
        <v>60</v>
      </c>
      <c r="K31" s="27">
        <f t="shared" si="8"/>
        <v>21.582733812949641</v>
      </c>
      <c r="L31" s="65">
        <v>55480000</v>
      </c>
      <c r="M31" s="61">
        <v>278</v>
      </c>
    </row>
    <row r="32" spans="1:15" ht="15">
      <c r="A32" s="90"/>
      <c r="B32" s="17">
        <v>81110000</v>
      </c>
      <c r="C32" s="34" t="s">
        <v>27</v>
      </c>
      <c r="D32" s="65">
        <v>314840000</v>
      </c>
      <c r="E32" s="27">
        <f t="shared" si="5"/>
        <v>68.173747347451382</v>
      </c>
      <c r="F32" s="59">
        <v>1238</v>
      </c>
      <c r="G32" s="27">
        <f t="shared" si="6"/>
        <v>75.441803778184038</v>
      </c>
      <c r="H32" s="65">
        <v>146980000</v>
      </c>
      <c r="I32" s="27">
        <f t="shared" si="7"/>
        <v>31.826252652548614</v>
      </c>
      <c r="J32" s="60">
        <v>403</v>
      </c>
      <c r="K32" s="27">
        <f t="shared" si="8"/>
        <v>24.558196221815969</v>
      </c>
      <c r="L32" s="65">
        <v>461820000</v>
      </c>
      <c r="M32" s="61">
        <v>1641</v>
      </c>
    </row>
    <row r="33" spans="1:13" ht="15">
      <c r="A33" s="90"/>
      <c r="B33" s="17">
        <v>81112002</v>
      </c>
      <c r="C33" s="34" t="s">
        <v>28</v>
      </c>
      <c r="D33" s="65">
        <v>4890000</v>
      </c>
      <c r="E33" s="27">
        <f t="shared" si="5"/>
        <v>8.6380498145204037</v>
      </c>
      <c r="F33" s="59">
        <v>64</v>
      </c>
      <c r="G33" s="27">
        <f t="shared" si="6"/>
        <v>63.366336633663366</v>
      </c>
      <c r="H33" s="65">
        <v>51720000</v>
      </c>
      <c r="I33" s="27">
        <f t="shared" si="7"/>
        <v>91.3619501854796</v>
      </c>
      <c r="J33" s="60">
        <v>37</v>
      </c>
      <c r="K33" s="27">
        <f t="shared" si="8"/>
        <v>36.633663366336634</v>
      </c>
      <c r="L33" s="65">
        <v>56610000</v>
      </c>
      <c r="M33" s="61">
        <v>101</v>
      </c>
    </row>
    <row r="34" spans="1:13" ht="15">
      <c r="A34" s="90"/>
      <c r="B34" s="17">
        <v>81112000</v>
      </c>
      <c r="C34" s="34" t="s">
        <v>29</v>
      </c>
      <c r="D34" s="65">
        <v>43820000</v>
      </c>
      <c r="E34" s="27">
        <f t="shared" si="5"/>
        <v>55.377227347403014</v>
      </c>
      <c r="F34" s="59">
        <v>167</v>
      </c>
      <c r="G34" s="27">
        <f t="shared" si="6"/>
        <v>56.228956228956228</v>
      </c>
      <c r="H34" s="65">
        <v>35310000</v>
      </c>
      <c r="I34" s="27">
        <f t="shared" si="7"/>
        <v>44.622772652596993</v>
      </c>
      <c r="J34" s="60">
        <v>130</v>
      </c>
      <c r="K34" s="27">
        <f t="shared" si="8"/>
        <v>43.771043771043772</v>
      </c>
      <c r="L34" s="65">
        <v>79130000</v>
      </c>
      <c r="M34" s="61">
        <v>297</v>
      </c>
    </row>
    <row r="35" spans="1:13" ht="15">
      <c r="A35" s="90"/>
      <c r="B35" s="17">
        <v>81150000</v>
      </c>
      <c r="C35" s="34" t="s">
        <v>30</v>
      </c>
      <c r="D35" s="65">
        <v>32270000</v>
      </c>
      <c r="E35" s="27">
        <f t="shared" si="5"/>
        <v>67.751417174049962</v>
      </c>
      <c r="F35" s="59">
        <v>240</v>
      </c>
      <c r="G35" s="27">
        <f t="shared" si="6"/>
        <v>67.039106145251395</v>
      </c>
      <c r="H35" s="65">
        <v>15360000</v>
      </c>
      <c r="I35" s="27">
        <f t="shared" si="7"/>
        <v>32.248582825950031</v>
      </c>
      <c r="J35" s="60">
        <v>118</v>
      </c>
      <c r="K35" s="27">
        <f t="shared" si="8"/>
        <v>32.960893854748605</v>
      </c>
      <c r="L35" s="65">
        <v>47630000</v>
      </c>
      <c r="M35" s="61">
        <v>358</v>
      </c>
    </row>
    <row r="36" spans="1:13" ht="15">
      <c r="A36" s="90"/>
      <c r="B36" s="17">
        <v>81121500</v>
      </c>
      <c r="C36" s="34" t="s">
        <v>31</v>
      </c>
      <c r="D36" s="65">
        <v>1690000</v>
      </c>
      <c r="E36" s="27">
        <f t="shared" si="5"/>
        <v>58.88501742160279</v>
      </c>
      <c r="F36" s="59">
        <v>24</v>
      </c>
      <c r="G36" s="27">
        <f t="shared" si="6"/>
        <v>64.86486486486487</v>
      </c>
      <c r="H36" s="65">
        <v>1180000</v>
      </c>
      <c r="I36" s="27">
        <f t="shared" si="7"/>
        <v>41.11498257839721</v>
      </c>
      <c r="J36" s="60">
        <v>13</v>
      </c>
      <c r="K36" s="27">
        <f t="shared" si="8"/>
        <v>35.135135135135137</v>
      </c>
      <c r="L36" s="65">
        <v>2870000</v>
      </c>
      <c r="M36" s="61">
        <v>37</v>
      </c>
    </row>
    <row r="37" spans="1:13" ht="15">
      <c r="A37" s="90"/>
      <c r="B37" s="17">
        <v>81120000</v>
      </c>
      <c r="C37" s="34" t="s">
        <v>32</v>
      </c>
      <c r="D37" s="65">
        <v>3760000</v>
      </c>
      <c r="E37" s="27">
        <f t="shared" si="5"/>
        <v>54.970760233918128</v>
      </c>
      <c r="F37" s="59">
        <v>33</v>
      </c>
      <c r="G37" s="27">
        <f t="shared" si="6"/>
        <v>58.928571428571431</v>
      </c>
      <c r="H37" s="65">
        <v>3080000</v>
      </c>
      <c r="I37" s="27">
        <f t="shared" si="7"/>
        <v>45.029239766081872</v>
      </c>
      <c r="J37" s="60">
        <v>23</v>
      </c>
      <c r="K37" s="27">
        <f t="shared" si="8"/>
        <v>41.071428571428569</v>
      </c>
      <c r="L37" s="65">
        <v>6840000</v>
      </c>
      <c r="M37" s="61">
        <v>56</v>
      </c>
    </row>
    <row r="38" spans="1:13" ht="15">
      <c r="A38" s="90"/>
      <c r="B38" s="17">
        <v>81111000</v>
      </c>
      <c r="C38" s="34" t="s">
        <v>33</v>
      </c>
      <c r="D38" s="81">
        <v>1700000</v>
      </c>
      <c r="E38" s="27">
        <f t="shared" si="5"/>
        <v>92.391304347826093</v>
      </c>
      <c r="F38" s="59">
        <v>24</v>
      </c>
      <c r="G38" s="27">
        <f t="shared" si="6"/>
        <v>82.758620689655174</v>
      </c>
      <c r="H38" s="80">
        <v>140000</v>
      </c>
      <c r="I38" s="27">
        <f t="shared" si="7"/>
        <v>7.608695652173914</v>
      </c>
      <c r="J38" s="60">
        <v>5</v>
      </c>
      <c r="K38" s="27">
        <f t="shared" si="8"/>
        <v>17.241379310344829</v>
      </c>
      <c r="L38" s="65">
        <v>1840000</v>
      </c>
      <c r="M38" s="61">
        <v>29</v>
      </c>
    </row>
    <row r="39" spans="1:13" ht="15">
      <c r="A39" s="90"/>
      <c r="B39" s="17">
        <v>81111900</v>
      </c>
      <c r="C39" s="34" t="s">
        <v>34</v>
      </c>
      <c r="D39" s="65">
        <v>3060000</v>
      </c>
      <c r="E39" s="27">
        <f t="shared" si="5"/>
        <v>73.381294964028783</v>
      </c>
      <c r="F39" s="59">
        <v>18</v>
      </c>
      <c r="G39" s="27">
        <f t="shared" si="6"/>
        <v>58.064516129032263</v>
      </c>
      <c r="H39" s="65">
        <v>1110000</v>
      </c>
      <c r="I39" s="27">
        <f t="shared" si="7"/>
        <v>26.618705035971225</v>
      </c>
      <c r="J39" s="60">
        <v>13</v>
      </c>
      <c r="K39" s="27">
        <f t="shared" si="8"/>
        <v>41.935483870967744</v>
      </c>
      <c r="L39" s="65">
        <v>4170000</v>
      </c>
      <c r="M39" s="61">
        <v>31</v>
      </c>
    </row>
    <row r="40" spans="1:13" s="32" customFormat="1" ht="15">
      <c r="A40" s="90"/>
      <c r="B40" s="17">
        <v>81111814</v>
      </c>
      <c r="C40" s="34" t="s">
        <v>59</v>
      </c>
      <c r="D40" s="57">
        <v>0</v>
      </c>
      <c r="E40" s="27">
        <f t="shared" si="5"/>
        <v>0</v>
      </c>
      <c r="F40" s="61">
        <v>0</v>
      </c>
      <c r="G40" s="27">
        <f t="shared" si="6"/>
        <v>0</v>
      </c>
      <c r="H40" s="57">
        <v>0</v>
      </c>
      <c r="I40" s="27">
        <f t="shared" si="7"/>
        <v>0</v>
      </c>
      <c r="J40" s="61">
        <v>0</v>
      </c>
      <c r="K40" s="27">
        <f t="shared" si="8"/>
        <v>0</v>
      </c>
      <c r="L40" s="65">
        <v>9020000</v>
      </c>
      <c r="M40" s="61">
        <v>14</v>
      </c>
    </row>
    <row r="41" spans="1:13" ht="15">
      <c r="A41" s="90"/>
      <c r="B41" s="17">
        <v>81112100</v>
      </c>
      <c r="C41" s="34" t="s">
        <v>35</v>
      </c>
      <c r="D41" s="65">
        <v>5540000</v>
      </c>
      <c r="E41" s="27">
        <f t="shared" si="5"/>
        <v>13.555174944947392</v>
      </c>
      <c r="F41" s="59">
        <v>73</v>
      </c>
      <c r="G41" s="27">
        <f t="shared" si="6"/>
        <v>48.666666666666671</v>
      </c>
      <c r="H41" s="65">
        <v>35330000</v>
      </c>
      <c r="I41" s="27">
        <f t="shared" si="7"/>
        <v>86.444825055052604</v>
      </c>
      <c r="J41" s="60">
        <v>77</v>
      </c>
      <c r="K41" s="27">
        <f t="shared" si="8"/>
        <v>51.333333333333329</v>
      </c>
      <c r="L41" s="65">
        <v>40870000</v>
      </c>
      <c r="M41" s="61">
        <v>150</v>
      </c>
    </row>
    <row r="42" spans="1:13" ht="15">
      <c r="A42" s="90"/>
      <c r="B42" s="17">
        <v>81112201</v>
      </c>
      <c r="C42" s="34" t="s">
        <v>36</v>
      </c>
      <c r="D42" s="65">
        <v>44820000</v>
      </c>
      <c r="E42" s="27">
        <f t="shared" si="5"/>
        <v>25.350678733031671</v>
      </c>
      <c r="F42" s="59">
        <v>152</v>
      </c>
      <c r="G42" s="27">
        <f t="shared" si="6"/>
        <v>50.836120401337794</v>
      </c>
      <c r="H42" s="65">
        <v>131980000</v>
      </c>
      <c r="I42" s="27">
        <f t="shared" si="7"/>
        <v>74.649321266968329</v>
      </c>
      <c r="J42" s="60">
        <v>147</v>
      </c>
      <c r="K42" s="27">
        <f t="shared" si="8"/>
        <v>49.163879598662206</v>
      </c>
      <c r="L42" s="81">
        <v>176800000</v>
      </c>
      <c r="M42" s="61">
        <v>299</v>
      </c>
    </row>
    <row r="43" spans="1:13" ht="15">
      <c r="A43" s="90"/>
      <c r="B43" s="17">
        <v>81111700</v>
      </c>
      <c r="C43" s="34" t="s">
        <v>37</v>
      </c>
      <c r="D43" s="65">
        <v>22830000</v>
      </c>
      <c r="E43" s="27">
        <f t="shared" si="5"/>
        <v>14.09172273316462</v>
      </c>
      <c r="F43" s="59">
        <v>66</v>
      </c>
      <c r="G43" s="27">
        <f t="shared" si="6"/>
        <v>51.968503937007867</v>
      </c>
      <c r="H43" s="65">
        <v>139180000</v>
      </c>
      <c r="I43" s="27">
        <f t="shared" si="7"/>
        <v>85.90827726683537</v>
      </c>
      <c r="J43" s="60">
        <v>61</v>
      </c>
      <c r="K43" s="27">
        <f t="shared" si="8"/>
        <v>48.031496062992126</v>
      </c>
      <c r="L43" s="65">
        <v>162010000</v>
      </c>
      <c r="M43" s="61">
        <v>127</v>
      </c>
    </row>
    <row r="44" spans="1:13" ht="15">
      <c r="A44" s="90"/>
      <c r="B44" s="26">
        <v>81140000</v>
      </c>
      <c r="C44" s="35" t="s">
        <v>45</v>
      </c>
      <c r="D44" s="80">
        <v>250000</v>
      </c>
      <c r="E44" s="27">
        <f t="shared" si="5"/>
        <v>3.0674846625766872</v>
      </c>
      <c r="F44" s="59">
        <v>12</v>
      </c>
      <c r="G44" s="27">
        <f t="shared" si="6"/>
        <v>75</v>
      </c>
      <c r="H44" s="81">
        <v>7900000</v>
      </c>
      <c r="I44" s="27">
        <f t="shared" si="7"/>
        <v>96.932515337423311</v>
      </c>
      <c r="J44" s="60">
        <v>4</v>
      </c>
      <c r="K44" s="27">
        <f t="shared" si="8"/>
        <v>25</v>
      </c>
      <c r="L44" s="65">
        <v>8150000</v>
      </c>
      <c r="M44" s="61">
        <v>16</v>
      </c>
    </row>
    <row r="45" spans="1:13" ht="15">
      <c r="A45" s="90"/>
      <c r="B45" s="26">
        <v>81151601</v>
      </c>
      <c r="C45" s="35" t="s">
        <v>38</v>
      </c>
      <c r="D45" s="65">
        <v>2150000</v>
      </c>
      <c r="E45" s="27">
        <f t="shared" si="5"/>
        <v>55.555555555555557</v>
      </c>
      <c r="F45" s="59">
        <v>25</v>
      </c>
      <c r="G45" s="27">
        <f t="shared" si="6"/>
        <v>67.567567567567565</v>
      </c>
      <c r="H45" s="65">
        <v>1720000</v>
      </c>
      <c r="I45" s="27">
        <f t="shared" si="7"/>
        <v>44.444444444444443</v>
      </c>
      <c r="J45" s="60">
        <v>12</v>
      </c>
      <c r="K45" s="27">
        <f t="shared" si="8"/>
        <v>32.432432432432435</v>
      </c>
      <c r="L45" s="65">
        <v>3870000</v>
      </c>
      <c r="M45" s="61">
        <v>37</v>
      </c>
    </row>
    <row r="46" spans="1:13" s="32" customFormat="1" ht="15">
      <c r="A46" s="90"/>
      <c r="B46" s="26">
        <v>81112400</v>
      </c>
      <c r="C46" s="35" t="s">
        <v>60</v>
      </c>
      <c r="D46" s="80">
        <v>310000</v>
      </c>
      <c r="E46" s="27">
        <f t="shared" si="5"/>
        <v>11.742424242424242</v>
      </c>
      <c r="F46" s="61">
        <v>5</v>
      </c>
      <c r="G46" s="27">
        <f t="shared" si="6"/>
        <v>55.555555555555557</v>
      </c>
      <c r="H46" s="65">
        <v>2330000</v>
      </c>
      <c r="I46" s="27">
        <f t="shared" si="7"/>
        <v>88.257575757575751</v>
      </c>
      <c r="J46" s="61">
        <v>4</v>
      </c>
      <c r="K46" s="27">
        <f t="shared" si="8"/>
        <v>44.444444444444443</v>
      </c>
      <c r="L46" s="65">
        <v>2640000</v>
      </c>
      <c r="M46" s="61">
        <v>9</v>
      </c>
    </row>
    <row r="47" spans="1:13" ht="15">
      <c r="A47" s="90"/>
      <c r="B47" s="17">
        <v>81100000</v>
      </c>
      <c r="C47" s="34" t="s">
        <v>39</v>
      </c>
      <c r="D47" s="65">
        <v>305270000</v>
      </c>
      <c r="E47" s="27">
        <f t="shared" si="5"/>
        <v>42.665865351018184</v>
      </c>
      <c r="F47" s="59">
        <v>821</v>
      </c>
      <c r="G47" s="27">
        <f t="shared" si="6"/>
        <v>64.594807238394964</v>
      </c>
      <c r="H47" s="65">
        <v>410220000</v>
      </c>
      <c r="I47" s="27">
        <f t="shared" si="7"/>
        <v>57.334134648981816</v>
      </c>
      <c r="J47" s="60">
        <v>450</v>
      </c>
      <c r="K47" s="27">
        <f t="shared" si="8"/>
        <v>35.405192761605036</v>
      </c>
      <c r="L47" s="65">
        <v>715490000</v>
      </c>
      <c r="M47" s="61">
        <v>1271</v>
      </c>
    </row>
    <row r="48" spans="1:13" ht="15">
      <c r="A48" s="90"/>
      <c r="B48" s="17">
        <v>81141801</v>
      </c>
      <c r="C48" s="34" t="s">
        <v>40</v>
      </c>
      <c r="D48" s="65">
        <v>14750000</v>
      </c>
      <c r="E48" s="27">
        <f t="shared" si="5"/>
        <v>59.692432213678671</v>
      </c>
      <c r="F48" s="59">
        <v>49</v>
      </c>
      <c r="G48" s="27">
        <f t="shared" si="6"/>
        <v>71.014492753623188</v>
      </c>
      <c r="H48" s="65">
        <v>9960000</v>
      </c>
      <c r="I48" s="27">
        <f t="shared" si="7"/>
        <v>40.307567786321329</v>
      </c>
      <c r="J48" s="60">
        <v>20</v>
      </c>
      <c r="K48" s="27">
        <f t="shared" si="8"/>
        <v>28.985507246376812</v>
      </c>
      <c r="L48" s="65">
        <v>24710000</v>
      </c>
      <c r="M48" s="61">
        <v>69</v>
      </c>
    </row>
    <row r="49" spans="1:13" s="32" customFormat="1" ht="15">
      <c r="A49" s="90"/>
      <c r="B49" s="17">
        <v>81112500</v>
      </c>
      <c r="C49" s="34" t="s">
        <v>61</v>
      </c>
      <c r="D49" s="65">
        <v>7340000</v>
      </c>
      <c r="E49" s="27">
        <f t="shared" si="5"/>
        <v>60.016353229762878</v>
      </c>
      <c r="F49" s="61">
        <v>22</v>
      </c>
      <c r="G49" s="27">
        <f t="shared" si="6"/>
        <v>62.857142857142854</v>
      </c>
      <c r="H49" s="65">
        <v>4890000</v>
      </c>
      <c r="I49" s="27">
        <f t="shared" si="7"/>
        <v>39.983646770237122</v>
      </c>
      <c r="J49" s="61">
        <v>13</v>
      </c>
      <c r="K49" s="27">
        <f t="shared" si="8"/>
        <v>37.142857142857146</v>
      </c>
      <c r="L49" s="65">
        <v>12230000</v>
      </c>
      <c r="M49" s="61">
        <v>35</v>
      </c>
    </row>
    <row r="50" spans="1:13" ht="15">
      <c r="A50" s="90"/>
      <c r="B50" s="17">
        <v>81112200</v>
      </c>
      <c r="C50" s="34" t="s">
        <v>41</v>
      </c>
      <c r="D50" s="65">
        <v>133560000</v>
      </c>
      <c r="E50" s="15">
        <f t="shared" si="0"/>
        <v>29.425631760999359</v>
      </c>
      <c r="F50" s="59">
        <v>924</v>
      </c>
      <c r="G50" s="27">
        <f t="shared" si="6"/>
        <v>55.696202531645568</v>
      </c>
      <c r="H50" s="65">
        <v>320330000</v>
      </c>
      <c r="I50" s="27">
        <f t="shared" si="7"/>
        <v>70.574368239000634</v>
      </c>
      <c r="J50" s="60">
        <v>735</v>
      </c>
      <c r="K50" s="27">
        <f t="shared" si="8"/>
        <v>44.303797468354425</v>
      </c>
      <c r="L50" s="65">
        <v>453890000</v>
      </c>
      <c r="M50" s="61">
        <v>1659</v>
      </c>
    </row>
    <row r="51" spans="1:13" ht="15">
      <c r="A51" s="90"/>
      <c r="B51" s="17">
        <v>81111500</v>
      </c>
      <c r="C51" s="34" t="s">
        <v>42</v>
      </c>
      <c r="D51" s="65">
        <v>106320000</v>
      </c>
      <c r="E51" s="15">
        <f t="shared" si="0"/>
        <v>37.290870190452807</v>
      </c>
      <c r="F51" s="59">
        <v>393</v>
      </c>
      <c r="G51" s="15">
        <f t="shared" si="1"/>
        <v>65.5</v>
      </c>
      <c r="H51" s="77">
        <v>178790000</v>
      </c>
      <c r="I51" s="15">
        <f t="shared" si="2"/>
        <v>62.709129809547193</v>
      </c>
      <c r="J51" s="60">
        <v>207</v>
      </c>
      <c r="K51" s="15">
        <f t="shared" si="3"/>
        <v>34.5</v>
      </c>
      <c r="L51" s="65">
        <v>285110000</v>
      </c>
      <c r="M51" s="61">
        <v>600</v>
      </c>
    </row>
    <row r="52" spans="1:13" ht="15">
      <c r="A52" s="90"/>
      <c r="B52" s="17">
        <v>81130000</v>
      </c>
      <c r="C52" s="34" t="s">
        <v>43</v>
      </c>
      <c r="D52" s="80">
        <v>980000</v>
      </c>
      <c r="E52" s="15">
        <f t="shared" si="0"/>
        <v>68.055555555555557</v>
      </c>
      <c r="F52" s="59">
        <v>10</v>
      </c>
      <c r="G52" s="15">
        <f t="shared" si="1"/>
        <v>45.454545454545453</v>
      </c>
      <c r="H52" s="66">
        <v>460000</v>
      </c>
      <c r="I52" s="15">
        <f t="shared" si="2"/>
        <v>31.944444444444443</v>
      </c>
      <c r="J52" s="60">
        <v>12</v>
      </c>
      <c r="K52" s="15">
        <f t="shared" si="3"/>
        <v>54.54545454545454</v>
      </c>
      <c r="L52" s="65">
        <v>1440000</v>
      </c>
      <c r="M52" s="61">
        <v>22</v>
      </c>
    </row>
    <row r="53" spans="1:13" ht="15.75" thickBot="1">
      <c r="A53" s="90"/>
      <c r="B53" s="20">
        <v>81111800</v>
      </c>
      <c r="C53" s="37" t="s">
        <v>44</v>
      </c>
      <c r="D53" s="70">
        <v>14510000</v>
      </c>
      <c r="E53" s="16">
        <f t="shared" si="0"/>
        <v>75.415800415800419</v>
      </c>
      <c r="F53" s="55">
        <v>45</v>
      </c>
      <c r="G53" s="16">
        <f t="shared" si="1"/>
        <v>65.217391304347828</v>
      </c>
      <c r="H53" s="70">
        <v>4730000</v>
      </c>
      <c r="I53" s="16">
        <f t="shared" si="2"/>
        <v>24.584199584199585</v>
      </c>
      <c r="J53" s="55">
        <v>24</v>
      </c>
      <c r="K53" s="16">
        <f t="shared" si="3"/>
        <v>34.782608695652172</v>
      </c>
      <c r="L53" s="70">
        <v>19240000</v>
      </c>
      <c r="M53" s="55">
        <v>69</v>
      </c>
    </row>
    <row r="54" spans="1:13" ht="15">
      <c r="A54" s="13"/>
      <c r="B54" s="29"/>
      <c r="C54" s="21" t="s">
        <v>49</v>
      </c>
      <c r="D54" s="73">
        <f>SUM(D26:D53)</f>
        <v>1201570000</v>
      </c>
      <c r="E54" s="9"/>
      <c r="F54" s="10">
        <f>SUM(F26:F53)</f>
        <v>5185</v>
      </c>
      <c r="G54" s="10"/>
      <c r="H54" s="73">
        <f>SUM(H26:H53)</f>
        <v>2555370000</v>
      </c>
      <c r="I54" s="8"/>
      <c r="J54" s="10">
        <f>SUM(J26:J53)</f>
        <v>3011</v>
      </c>
      <c r="K54" s="10"/>
      <c r="L54" s="73">
        <f>SUM(L26:L53)</f>
        <v>3767720000</v>
      </c>
      <c r="M54" s="10">
        <f>SUM(M26:M53)</f>
        <v>8215</v>
      </c>
    </row>
    <row r="55" spans="1:13" ht="15.75" thickBot="1">
      <c r="A55" s="28"/>
      <c r="B55" s="29"/>
      <c r="C55" s="12" t="s">
        <v>52</v>
      </c>
      <c r="D55" s="67">
        <f>D56-D54</f>
        <v>2240000</v>
      </c>
      <c r="E55" s="10"/>
      <c r="F55" s="10">
        <f>F56-F54</f>
        <v>13</v>
      </c>
      <c r="G55" s="10"/>
      <c r="H55" s="67">
        <f>H56-H54</f>
        <v>8540000</v>
      </c>
      <c r="I55" s="10"/>
      <c r="J55" s="10">
        <f>J56-J54</f>
        <v>6</v>
      </c>
      <c r="K55" s="10"/>
      <c r="L55" s="10">
        <f>SUM(L56-L54)</f>
        <v>0</v>
      </c>
      <c r="M55" s="10">
        <f>M56-M54</f>
        <v>0</v>
      </c>
    </row>
    <row r="56" spans="1:13" ht="15.75" thickBot="1">
      <c r="A56" s="87" t="s">
        <v>51</v>
      </c>
      <c r="B56" s="88"/>
      <c r="C56" s="89"/>
      <c r="D56" s="74">
        <v>1203810000</v>
      </c>
      <c r="E56" s="30">
        <f>D56/L56*100</f>
        <v>31.950622657734652</v>
      </c>
      <c r="F56" s="54">
        <v>5198</v>
      </c>
      <c r="G56" s="30">
        <f>F56/M56*100</f>
        <v>63.274497869750455</v>
      </c>
      <c r="H56" s="74">
        <v>2563910000</v>
      </c>
      <c r="I56" s="30">
        <f>H56/L56*100</f>
        <v>68.049377342265345</v>
      </c>
      <c r="J56" s="54">
        <v>3017</v>
      </c>
      <c r="K56" s="30">
        <f>J56/M56*100</f>
        <v>36.725502130249545</v>
      </c>
      <c r="L56" s="74">
        <v>3767720000</v>
      </c>
      <c r="M56" s="54">
        <v>8215</v>
      </c>
    </row>
    <row r="57" spans="1:13" ht="34.5" thickBot="1">
      <c r="A57" s="4" t="s">
        <v>67</v>
      </c>
      <c r="B57" s="62"/>
      <c r="C57" s="39" t="s">
        <v>57</v>
      </c>
      <c r="D57" s="74">
        <f>SUM(D24,D56)</f>
        <v>2039960000</v>
      </c>
      <c r="E57" s="38">
        <f>D57/L57*100</f>
        <v>30.888641236538948</v>
      </c>
      <c r="F57" s="53">
        <f>SUM(F24,F56)</f>
        <v>8119</v>
      </c>
      <c r="G57" s="38">
        <f>F57/M57*100</f>
        <v>57.885355767859693</v>
      </c>
      <c r="H57" s="74">
        <f>SUM(H24,H56)</f>
        <v>4564280000</v>
      </c>
      <c r="I57" s="38">
        <f>SUM(H57/L57*100)</f>
        <v>69.111358763461055</v>
      </c>
      <c r="J57" s="53">
        <f>SUM(J24,J56)</f>
        <v>5907</v>
      </c>
      <c r="K57" s="38">
        <f>SUM(J57/M57*100)</f>
        <v>42.114644232140314</v>
      </c>
      <c r="L57" s="74">
        <f>SUM(L24,L56)</f>
        <v>6604240000</v>
      </c>
      <c r="M57" s="64">
        <f>SUM(M24,M56)</f>
        <v>14026</v>
      </c>
    </row>
  </sheetData>
  <mergeCells count="8">
    <mergeCell ref="A56:C56"/>
    <mergeCell ref="A26:A53"/>
    <mergeCell ref="A1:M1"/>
    <mergeCell ref="A4:A21"/>
    <mergeCell ref="D2:G2"/>
    <mergeCell ref="H2:K2"/>
    <mergeCell ref="L2:M2"/>
    <mergeCell ref="A24:C24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8"/>
  <sheetViews>
    <sheetView workbookViewId="0">
      <selection activeCell="A26" sqref="A26:A53"/>
    </sheetView>
  </sheetViews>
  <sheetFormatPr defaultRowHeight="11.25"/>
  <cols>
    <col min="1" max="1" width="26" style="4" customWidth="1"/>
    <col min="2" max="2" width="12.33203125" style="4" bestFit="1" customWidth="1"/>
    <col min="3" max="3" width="52.83203125" style="6" customWidth="1"/>
    <col min="4" max="4" width="12.5" style="5" bestFit="1" customWidth="1"/>
    <col min="5" max="5" width="4.6640625" style="5" bestFit="1" customWidth="1"/>
    <col min="6" max="6" width="9.6640625" style="5" bestFit="1" customWidth="1"/>
    <col min="7" max="7" width="3.5" style="5" bestFit="1" customWidth="1"/>
    <col min="8" max="8" width="12.5" style="5" bestFit="1" customWidth="1"/>
    <col min="9" max="9" width="3.5" style="5" bestFit="1" customWidth="1"/>
    <col min="10" max="10" width="9.6640625" style="5" bestFit="1" customWidth="1"/>
    <col min="11" max="11" width="3.5" style="5" bestFit="1" customWidth="1"/>
    <col min="12" max="12" width="12.5" style="5" bestFit="1" customWidth="1"/>
    <col min="13" max="13" width="9.6640625" style="5" bestFit="1" customWidth="1"/>
    <col min="14" max="14" width="11.1640625" style="32" bestFit="1" customWidth="1"/>
    <col min="15" max="16384" width="9.33203125" style="32"/>
  </cols>
  <sheetData>
    <row r="1" spans="1:13" ht="18.75">
      <c r="A1" s="91" t="s">
        <v>64</v>
      </c>
      <c r="B1" s="91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5">
      <c r="A2" s="24"/>
      <c r="B2" s="22"/>
      <c r="C2" s="23"/>
      <c r="D2" s="93" t="s">
        <v>62</v>
      </c>
      <c r="E2" s="93"/>
      <c r="F2" s="93"/>
      <c r="G2" s="93"/>
      <c r="H2" s="93" t="s">
        <v>1</v>
      </c>
      <c r="I2" s="93"/>
      <c r="J2" s="93"/>
      <c r="K2" s="93"/>
      <c r="L2" s="94" t="s">
        <v>2</v>
      </c>
      <c r="M2" s="95"/>
    </row>
    <row r="3" spans="1:13" ht="15.75" thickBot="1">
      <c r="A3" s="1" t="s">
        <v>3</v>
      </c>
      <c r="B3" s="2" t="s">
        <v>47</v>
      </c>
      <c r="C3" s="2" t="s">
        <v>4</v>
      </c>
      <c r="D3" s="3" t="s">
        <v>65</v>
      </c>
      <c r="E3" s="3" t="s">
        <v>48</v>
      </c>
      <c r="F3" s="48" t="s">
        <v>46</v>
      </c>
      <c r="G3" s="48" t="s">
        <v>48</v>
      </c>
      <c r="H3" s="49" t="s">
        <v>65</v>
      </c>
      <c r="I3" s="49" t="s">
        <v>48</v>
      </c>
      <c r="J3" s="48" t="s">
        <v>46</v>
      </c>
      <c r="K3" s="50" t="s">
        <v>48</v>
      </c>
      <c r="L3" s="49" t="s">
        <v>65</v>
      </c>
      <c r="M3" s="48" t="s">
        <v>46</v>
      </c>
    </row>
    <row r="4" spans="1:13" ht="15">
      <c r="A4" s="90" t="s">
        <v>5</v>
      </c>
      <c r="B4" s="18">
        <v>43221500</v>
      </c>
      <c r="C4" s="36" t="s">
        <v>6</v>
      </c>
      <c r="D4" s="42">
        <v>0</v>
      </c>
      <c r="E4" s="14">
        <f>D4/L4*100</f>
        <v>0</v>
      </c>
      <c r="F4" s="46">
        <v>0</v>
      </c>
      <c r="G4" s="27">
        <f>F4/M4*100</f>
        <v>0</v>
      </c>
      <c r="H4" s="47">
        <v>0</v>
      </c>
      <c r="I4" s="27">
        <f>H4/L4*100</f>
        <v>0</v>
      </c>
      <c r="J4" s="46">
        <v>0</v>
      </c>
      <c r="K4" s="27">
        <f>J4/M4*100</f>
        <v>0</v>
      </c>
      <c r="L4" s="65">
        <v>1440000</v>
      </c>
      <c r="M4" s="46">
        <v>7</v>
      </c>
    </row>
    <row r="5" spans="1:13" ht="15">
      <c r="A5" s="90"/>
      <c r="B5" s="17">
        <v>43190000</v>
      </c>
      <c r="C5" s="34" t="s">
        <v>53</v>
      </c>
      <c r="D5" s="65">
        <v>29220000</v>
      </c>
      <c r="E5" s="15">
        <f t="shared" ref="E5:E53" si="0">D5/L5*100</f>
        <v>4.4895137128370592</v>
      </c>
      <c r="F5" s="61">
        <v>194</v>
      </c>
      <c r="G5" s="15">
        <f t="shared" ref="G5:G53" si="1">F5/M5*100</f>
        <v>28.238719068413392</v>
      </c>
      <c r="H5" s="66">
        <v>621630000</v>
      </c>
      <c r="I5" s="15">
        <f t="shared" ref="I5:I53" si="2">H5/L5*100</f>
        <v>95.510486287162948</v>
      </c>
      <c r="J5" s="61">
        <v>493</v>
      </c>
      <c r="K5" s="15">
        <f t="shared" ref="K5:K53" si="3">J5/M5*100</f>
        <v>71.761280931586612</v>
      </c>
      <c r="L5" s="65">
        <v>650850000</v>
      </c>
      <c r="M5" s="61">
        <v>687</v>
      </c>
    </row>
    <row r="6" spans="1:13" ht="30">
      <c r="A6" s="90"/>
      <c r="B6" s="17">
        <v>43200000</v>
      </c>
      <c r="C6" s="34" t="s">
        <v>7</v>
      </c>
      <c r="D6" s="83">
        <v>49140000</v>
      </c>
      <c r="E6" s="15">
        <f t="shared" si="0"/>
        <v>7.2036942021549519</v>
      </c>
      <c r="F6" s="58">
        <v>157</v>
      </c>
      <c r="G6" s="15">
        <f t="shared" si="1"/>
        <v>22.33285917496444</v>
      </c>
      <c r="H6" s="86">
        <v>633010000</v>
      </c>
      <c r="I6" s="15">
        <f t="shared" si="2"/>
        <v>92.796305797845051</v>
      </c>
      <c r="J6" s="58">
        <v>546</v>
      </c>
      <c r="K6" s="15">
        <f t="shared" si="3"/>
        <v>77.66714082503556</v>
      </c>
      <c r="L6" s="83">
        <v>682150000</v>
      </c>
      <c r="M6" s="58">
        <v>703</v>
      </c>
    </row>
    <row r="7" spans="1:13" ht="15">
      <c r="A7" s="90"/>
      <c r="B7" s="17">
        <v>43211600</v>
      </c>
      <c r="C7" s="34" t="s">
        <v>8</v>
      </c>
      <c r="D7" s="65">
        <v>1620000</v>
      </c>
      <c r="E7" s="15">
        <f t="shared" si="0"/>
        <v>24.545454545454547</v>
      </c>
      <c r="F7" s="61">
        <v>30</v>
      </c>
      <c r="G7" s="15">
        <f t="shared" si="1"/>
        <v>36.144578313253014</v>
      </c>
      <c r="H7" s="65">
        <v>4980000</v>
      </c>
      <c r="I7" s="15">
        <f t="shared" si="2"/>
        <v>75.454545454545453</v>
      </c>
      <c r="J7" s="61">
        <v>53</v>
      </c>
      <c r="K7" s="15">
        <f t="shared" si="3"/>
        <v>63.855421686746979</v>
      </c>
      <c r="L7" s="81">
        <v>6600000</v>
      </c>
      <c r="M7" s="61">
        <v>83</v>
      </c>
    </row>
    <row r="8" spans="1:13" ht="15">
      <c r="A8" s="90"/>
      <c r="B8" s="17">
        <v>43210000</v>
      </c>
      <c r="C8" s="34" t="s">
        <v>54</v>
      </c>
      <c r="D8" s="81">
        <v>11200000</v>
      </c>
      <c r="E8" s="15">
        <f t="shared" si="0"/>
        <v>5.0194953614484827</v>
      </c>
      <c r="F8" s="61">
        <v>136</v>
      </c>
      <c r="G8" s="15">
        <f t="shared" si="1"/>
        <v>10.708661417322835</v>
      </c>
      <c r="H8" s="66">
        <v>211930000</v>
      </c>
      <c r="I8" s="15">
        <f t="shared" si="2"/>
        <v>94.980504638551523</v>
      </c>
      <c r="J8" s="61">
        <v>1134</v>
      </c>
      <c r="K8" s="15">
        <f t="shared" si="3"/>
        <v>89.291338582677156</v>
      </c>
      <c r="L8" s="65">
        <v>223130000</v>
      </c>
      <c r="M8" s="61">
        <v>1270</v>
      </c>
    </row>
    <row r="9" spans="1:13" ht="15">
      <c r="A9" s="90"/>
      <c r="B9" s="17">
        <v>43212100</v>
      </c>
      <c r="C9" s="34" t="s">
        <v>9</v>
      </c>
      <c r="D9" s="66">
        <v>220000</v>
      </c>
      <c r="E9" s="15">
        <f t="shared" si="0"/>
        <v>4.1904761904761907</v>
      </c>
      <c r="F9" s="61">
        <v>7</v>
      </c>
      <c r="G9" s="15">
        <f t="shared" si="1"/>
        <v>8.536585365853659</v>
      </c>
      <c r="H9" s="65">
        <v>5030000</v>
      </c>
      <c r="I9" s="15">
        <f t="shared" si="2"/>
        <v>95.80952380952381</v>
      </c>
      <c r="J9" s="61">
        <v>75</v>
      </c>
      <c r="K9" s="15">
        <f t="shared" si="3"/>
        <v>91.463414634146346</v>
      </c>
      <c r="L9" s="65">
        <v>5250000</v>
      </c>
      <c r="M9" s="61">
        <v>82</v>
      </c>
    </row>
    <row r="10" spans="1:13" ht="15">
      <c r="A10" s="90"/>
      <c r="B10" s="17">
        <v>43211501</v>
      </c>
      <c r="C10" s="34" t="s">
        <v>10</v>
      </c>
      <c r="D10" s="65">
        <v>2040000</v>
      </c>
      <c r="E10" s="15">
        <f t="shared" si="0"/>
        <v>3.3464566929133861</v>
      </c>
      <c r="F10" s="61">
        <v>29</v>
      </c>
      <c r="G10" s="15">
        <f t="shared" si="1"/>
        <v>12.236286919831224</v>
      </c>
      <c r="H10" s="65">
        <v>58910000</v>
      </c>
      <c r="I10" s="15">
        <f t="shared" si="2"/>
        <v>96.637139107611546</v>
      </c>
      <c r="J10" s="61">
        <v>208</v>
      </c>
      <c r="K10" s="15">
        <f t="shared" si="3"/>
        <v>87.763713080168785</v>
      </c>
      <c r="L10" s="65">
        <v>60960000</v>
      </c>
      <c r="M10" s="61">
        <v>237</v>
      </c>
    </row>
    <row r="11" spans="1:13" ht="15">
      <c r="A11" s="90"/>
      <c r="B11" s="17">
        <v>43211500</v>
      </c>
      <c r="C11" s="34" t="s">
        <v>11</v>
      </c>
      <c r="D11" s="66">
        <v>920000</v>
      </c>
      <c r="E11" s="15">
        <f t="shared" si="0"/>
        <v>2.5669642857142856</v>
      </c>
      <c r="F11" s="61">
        <v>7</v>
      </c>
      <c r="G11" s="15">
        <f t="shared" si="1"/>
        <v>4.4871794871794872</v>
      </c>
      <c r="H11" s="65">
        <v>34920000</v>
      </c>
      <c r="I11" s="15">
        <f t="shared" si="2"/>
        <v>97.433035714285708</v>
      </c>
      <c r="J11" s="61">
        <v>149</v>
      </c>
      <c r="K11" s="15">
        <f t="shared" si="3"/>
        <v>95.512820512820511</v>
      </c>
      <c r="L11" s="65">
        <v>35840000</v>
      </c>
      <c r="M11" s="61">
        <v>156</v>
      </c>
    </row>
    <row r="12" spans="1:13" ht="30">
      <c r="A12" s="90"/>
      <c r="B12" s="17">
        <v>43220000</v>
      </c>
      <c r="C12" s="34" t="s">
        <v>55</v>
      </c>
      <c r="D12" s="83">
        <v>6720000</v>
      </c>
      <c r="E12" s="15">
        <f t="shared" si="0"/>
        <v>1.702041436604022</v>
      </c>
      <c r="F12" s="58">
        <v>54</v>
      </c>
      <c r="G12" s="15">
        <f t="shared" si="1"/>
        <v>22.784810126582279</v>
      </c>
      <c r="H12" s="83">
        <v>388100000</v>
      </c>
      <c r="I12" s="15">
        <f t="shared" si="2"/>
        <v>98.29795856339598</v>
      </c>
      <c r="J12" s="58">
        <v>183</v>
      </c>
      <c r="K12" s="15">
        <f t="shared" si="3"/>
        <v>77.215189873417728</v>
      </c>
      <c r="L12" s="83">
        <v>394820000</v>
      </c>
      <c r="M12" s="58">
        <v>237</v>
      </c>
    </row>
    <row r="13" spans="1:13" ht="15">
      <c r="A13" s="90"/>
      <c r="B13" s="17">
        <v>43211507</v>
      </c>
      <c r="C13" s="34" t="s">
        <v>12</v>
      </c>
      <c r="D13" s="85">
        <v>300000</v>
      </c>
      <c r="E13" s="15">
        <f t="shared" si="0"/>
        <v>5.2173913043478262</v>
      </c>
      <c r="F13" s="61">
        <v>3</v>
      </c>
      <c r="G13" s="15">
        <f t="shared" si="1"/>
        <v>3.3707865168539324</v>
      </c>
      <c r="H13" s="65">
        <v>5450000</v>
      </c>
      <c r="I13" s="15">
        <f t="shared" si="2"/>
        <v>94.782608695652172</v>
      </c>
      <c r="J13" s="61">
        <v>86</v>
      </c>
      <c r="K13" s="15">
        <f t="shared" si="3"/>
        <v>96.629213483146074</v>
      </c>
      <c r="L13" s="65">
        <v>5750000</v>
      </c>
      <c r="M13" s="61">
        <v>89</v>
      </c>
    </row>
    <row r="14" spans="1:13" ht="15">
      <c r="A14" s="90"/>
      <c r="B14" s="17">
        <v>43211512</v>
      </c>
      <c r="C14" s="34" t="s">
        <v>13</v>
      </c>
      <c r="D14" s="44">
        <v>0</v>
      </c>
      <c r="E14" s="15">
        <f t="shared" si="0"/>
        <v>0</v>
      </c>
      <c r="F14" s="61">
        <v>0</v>
      </c>
      <c r="G14" s="15">
        <f t="shared" si="1"/>
        <v>0</v>
      </c>
      <c r="H14" s="44">
        <v>0</v>
      </c>
      <c r="I14" s="15">
        <f t="shared" si="2"/>
        <v>0</v>
      </c>
      <c r="J14" s="61">
        <v>0</v>
      </c>
      <c r="K14" s="15">
        <f t="shared" si="3"/>
        <v>0</v>
      </c>
      <c r="L14" s="81">
        <v>10400000</v>
      </c>
      <c r="M14" s="61">
        <v>9</v>
      </c>
    </row>
    <row r="15" spans="1:13" ht="15">
      <c r="A15" s="90"/>
      <c r="B15" s="17">
        <v>43191501</v>
      </c>
      <c r="C15" s="34" t="s">
        <v>14</v>
      </c>
      <c r="D15" s="66">
        <v>640000</v>
      </c>
      <c r="E15" s="15">
        <f t="shared" si="0"/>
        <v>10.738255033557047</v>
      </c>
      <c r="F15" s="61">
        <v>15</v>
      </c>
      <c r="G15" s="15">
        <f t="shared" si="1"/>
        <v>30.612244897959183</v>
      </c>
      <c r="H15" s="65">
        <v>5320000</v>
      </c>
      <c r="I15" s="15">
        <f t="shared" si="2"/>
        <v>89.261744966442961</v>
      </c>
      <c r="J15" s="61">
        <v>34</v>
      </c>
      <c r="K15" s="15">
        <f t="shared" si="3"/>
        <v>69.387755102040813</v>
      </c>
      <c r="L15" s="65">
        <v>5960000</v>
      </c>
      <c r="M15" s="61">
        <v>49</v>
      </c>
    </row>
    <row r="16" spans="1:13" ht="15">
      <c r="A16" s="90"/>
      <c r="B16" s="17">
        <v>43222500</v>
      </c>
      <c r="C16" s="34" t="s">
        <v>15</v>
      </c>
      <c r="D16" s="65">
        <v>1420000</v>
      </c>
      <c r="E16" s="15">
        <f t="shared" si="0"/>
        <v>5.9764309764309766</v>
      </c>
      <c r="F16" s="61">
        <v>16</v>
      </c>
      <c r="G16" s="15">
        <f t="shared" si="1"/>
        <v>14.159292035398231</v>
      </c>
      <c r="H16" s="65">
        <v>22340000</v>
      </c>
      <c r="I16" s="15">
        <f t="shared" si="2"/>
        <v>94.023569023569024</v>
      </c>
      <c r="J16" s="61">
        <v>97</v>
      </c>
      <c r="K16" s="15">
        <f t="shared" si="3"/>
        <v>85.840707964601776</v>
      </c>
      <c r="L16" s="65">
        <v>23760000</v>
      </c>
      <c r="M16" s="61">
        <v>113</v>
      </c>
    </row>
    <row r="17" spans="1:15" ht="15">
      <c r="A17" s="90"/>
      <c r="B17" s="17">
        <v>43211503</v>
      </c>
      <c r="C17" s="34" t="s">
        <v>16</v>
      </c>
      <c r="D17" s="44">
        <v>0</v>
      </c>
      <c r="E17" s="15">
        <f t="shared" si="0"/>
        <v>0</v>
      </c>
      <c r="F17" s="61">
        <v>0</v>
      </c>
      <c r="G17" s="15">
        <f t="shared" si="1"/>
        <v>0</v>
      </c>
      <c r="H17" s="44">
        <v>0</v>
      </c>
      <c r="I17" s="15">
        <f t="shared" si="2"/>
        <v>0</v>
      </c>
      <c r="J17" s="61">
        <v>0</v>
      </c>
      <c r="K17" s="15">
        <f t="shared" si="3"/>
        <v>0</v>
      </c>
      <c r="L17" s="65">
        <v>11750000</v>
      </c>
      <c r="M17" s="61">
        <v>91</v>
      </c>
    </row>
    <row r="18" spans="1:15" ht="15">
      <c r="A18" s="90"/>
      <c r="B18" s="17">
        <v>43211711</v>
      </c>
      <c r="C18" s="34" t="s">
        <v>17</v>
      </c>
      <c r="D18" s="66">
        <v>640000</v>
      </c>
      <c r="E18" s="15">
        <f t="shared" si="0"/>
        <v>26.016260162601629</v>
      </c>
      <c r="F18" s="61">
        <v>8</v>
      </c>
      <c r="G18" s="15">
        <f t="shared" si="1"/>
        <v>32</v>
      </c>
      <c r="H18" s="65">
        <v>1820000</v>
      </c>
      <c r="I18" s="15">
        <f t="shared" si="2"/>
        <v>73.983739837398375</v>
      </c>
      <c r="J18" s="61">
        <v>17</v>
      </c>
      <c r="K18" s="15">
        <f t="shared" si="3"/>
        <v>68</v>
      </c>
      <c r="L18" s="65">
        <v>2460000</v>
      </c>
      <c r="M18" s="61">
        <v>25</v>
      </c>
    </row>
    <row r="19" spans="1:15" ht="15">
      <c r="A19" s="90"/>
      <c r="B19" s="17">
        <v>43230000</v>
      </c>
      <c r="C19" s="34" t="s">
        <v>18</v>
      </c>
      <c r="D19" s="65">
        <v>53290000</v>
      </c>
      <c r="E19" s="15">
        <f t="shared" si="0"/>
        <v>7.5651964055024781</v>
      </c>
      <c r="F19" s="61">
        <v>549</v>
      </c>
      <c r="G19" s="15">
        <f t="shared" si="1"/>
        <v>28.940432261465471</v>
      </c>
      <c r="H19" s="66">
        <v>651120000</v>
      </c>
      <c r="I19" s="15">
        <f t="shared" si="2"/>
        <v>92.434803594497524</v>
      </c>
      <c r="J19" s="61">
        <v>1348</v>
      </c>
      <c r="K19" s="15">
        <f t="shared" si="3"/>
        <v>71.059567738534525</v>
      </c>
      <c r="L19" s="65">
        <v>704410000</v>
      </c>
      <c r="M19" s="61">
        <v>1897</v>
      </c>
    </row>
    <row r="20" spans="1:15" ht="15">
      <c r="A20" s="90"/>
      <c r="B20" s="17">
        <v>43222800</v>
      </c>
      <c r="C20" s="34" t="s">
        <v>19</v>
      </c>
      <c r="D20" s="66">
        <v>540000</v>
      </c>
      <c r="E20" s="15">
        <f t="shared" si="0"/>
        <v>6.1503416856492032</v>
      </c>
      <c r="F20" s="61">
        <v>15</v>
      </c>
      <c r="G20" s="15">
        <f t="shared" si="1"/>
        <v>28.30188679245283</v>
      </c>
      <c r="H20" s="65">
        <v>8240000</v>
      </c>
      <c r="I20" s="15">
        <f t="shared" si="2"/>
        <v>93.849658314350791</v>
      </c>
      <c r="J20" s="61">
        <v>38</v>
      </c>
      <c r="K20" s="15">
        <f t="shared" si="3"/>
        <v>71.698113207547166</v>
      </c>
      <c r="L20" s="65">
        <v>8780000</v>
      </c>
      <c r="M20" s="61">
        <v>53</v>
      </c>
      <c r="N20" s="31"/>
    </row>
    <row r="21" spans="1:15" ht="15.75" thickBot="1">
      <c r="A21" s="90"/>
      <c r="B21" s="19">
        <v>43191510</v>
      </c>
      <c r="C21" s="37" t="s">
        <v>20</v>
      </c>
      <c r="D21" s="71">
        <v>230000</v>
      </c>
      <c r="E21" s="16">
        <f t="shared" si="0"/>
        <v>10.36036036036036</v>
      </c>
      <c r="F21" s="7">
        <v>9</v>
      </c>
      <c r="G21" s="16">
        <f t="shared" si="1"/>
        <v>39.130434782608695</v>
      </c>
      <c r="H21" s="70">
        <v>1990000</v>
      </c>
      <c r="I21" s="16">
        <f t="shared" si="2"/>
        <v>89.63963963963964</v>
      </c>
      <c r="J21" s="7">
        <v>14</v>
      </c>
      <c r="K21" s="16">
        <f t="shared" si="3"/>
        <v>60.869565217391312</v>
      </c>
      <c r="L21" s="70">
        <v>2220000</v>
      </c>
      <c r="M21" s="7">
        <v>23</v>
      </c>
    </row>
    <row r="22" spans="1:15" ht="15">
      <c r="A22" s="11"/>
      <c r="B22" s="33"/>
      <c r="C22" s="21" t="s">
        <v>49</v>
      </c>
      <c r="D22" s="67">
        <f>SUM(D4:D21)</f>
        <v>158140000</v>
      </c>
      <c r="E22" s="10"/>
      <c r="F22" s="10">
        <f t="shared" ref="F22:M22" si="4">SUM(F4:F21)</f>
        <v>1229</v>
      </c>
      <c r="G22" s="10"/>
      <c r="H22" s="73">
        <f t="shared" si="4"/>
        <v>2654790000</v>
      </c>
      <c r="I22" s="10"/>
      <c r="J22" s="10">
        <f t="shared" si="4"/>
        <v>4475</v>
      </c>
      <c r="K22" s="10"/>
      <c r="L22" s="73">
        <f t="shared" si="4"/>
        <v>2836530000</v>
      </c>
      <c r="M22" s="10">
        <f t="shared" si="4"/>
        <v>5811</v>
      </c>
    </row>
    <row r="23" spans="1:15" ht="15.75" thickBot="1">
      <c r="A23" s="28"/>
      <c r="B23" s="29"/>
      <c r="C23" s="12" t="s">
        <v>52</v>
      </c>
      <c r="D23" s="68">
        <f>D24-D22</f>
        <v>240000</v>
      </c>
      <c r="E23" s="25"/>
      <c r="F23" s="10">
        <f>F24-F22</f>
        <v>4</v>
      </c>
      <c r="G23" s="25"/>
      <c r="H23" s="67">
        <f>H24-H22</f>
        <v>23350000</v>
      </c>
      <c r="I23" s="25"/>
      <c r="J23" s="40">
        <f>J24-J22</f>
        <v>103</v>
      </c>
      <c r="K23" s="25"/>
      <c r="L23" s="68">
        <f>L24-L22</f>
        <v>-10000</v>
      </c>
      <c r="M23" s="10">
        <f>M24-M22</f>
        <v>0</v>
      </c>
    </row>
    <row r="24" spans="1:15" ht="15.75" thickBot="1">
      <c r="A24" s="96" t="s">
        <v>50</v>
      </c>
      <c r="B24" s="97"/>
      <c r="C24" s="98"/>
      <c r="D24" s="69">
        <v>158380000</v>
      </c>
      <c r="E24" s="30">
        <f>D24/L24*100</f>
        <v>5.5836024424294557</v>
      </c>
      <c r="F24" s="54">
        <v>1233</v>
      </c>
      <c r="G24" s="30">
        <f>F24/M24*100</f>
        <v>21.218378936499739</v>
      </c>
      <c r="H24" s="74">
        <v>2678140000</v>
      </c>
      <c r="I24" s="30">
        <f>H24/L24*100</f>
        <v>94.416397557570548</v>
      </c>
      <c r="J24" s="54">
        <v>4578</v>
      </c>
      <c r="K24" s="30">
        <f>J24/M24*100</f>
        <v>78.781621063500268</v>
      </c>
      <c r="L24" s="74">
        <v>2836520000</v>
      </c>
      <c r="M24" s="63">
        <v>5811</v>
      </c>
      <c r="O24" s="32" t="s">
        <v>56</v>
      </c>
    </row>
    <row r="25" spans="1:15" ht="12" thickBot="1"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5" ht="15">
      <c r="A26" s="90" t="s">
        <v>21</v>
      </c>
      <c r="B26" s="18">
        <v>81102300</v>
      </c>
      <c r="C26" s="56" t="s">
        <v>58</v>
      </c>
      <c r="D26" s="65">
        <v>4640000</v>
      </c>
      <c r="E26" s="27">
        <f>D26/L26*100</f>
        <v>24.720298348428344</v>
      </c>
      <c r="F26" s="46">
        <v>14</v>
      </c>
      <c r="G26" s="27">
        <f>F26/M26*100</f>
        <v>22.222222222222221</v>
      </c>
      <c r="H26" s="65">
        <v>14130000</v>
      </c>
      <c r="I26" s="27">
        <f>H26/L26*100</f>
        <v>75.279701651571656</v>
      </c>
      <c r="J26" s="46">
        <v>49</v>
      </c>
      <c r="K26" s="27">
        <f>J26/M26*100</f>
        <v>77.777777777777786</v>
      </c>
      <c r="L26" s="65">
        <v>18770000</v>
      </c>
      <c r="M26" s="46">
        <v>63</v>
      </c>
    </row>
    <row r="27" spans="1:15" ht="15">
      <c r="A27" s="90"/>
      <c r="B27" s="51">
        <v>81111508</v>
      </c>
      <c r="C27" s="34" t="s">
        <v>22</v>
      </c>
      <c r="D27" s="65">
        <v>39880000</v>
      </c>
      <c r="E27" s="27">
        <f>D27/L27*100</f>
        <v>37.901539631248809</v>
      </c>
      <c r="F27" s="61">
        <v>259</v>
      </c>
      <c r="G27" s="27">
        <f>F27/M27*100</f>
        <v>49.239543726235738</v>
      </c>
      <c r="H27" s="65">
        <v>65330000</v>
      </c>
      <c r="I27" s="27">
        <f>H27/L27*100</f>
        <v>62.088956472153576</v>
      </c>
      <c r="J27" s="61">
        <v>267</v>
      </c>
      <c r="K27" s="27">
        <f>J27/M27*100</f>
        <v>50.760456273764255</v>
      </c>
      <c r="L27" s="65">
        <v>105220000</v>
      </c>
      <c r="M27" s="61">
        <v>526</v>
      </c>
    </row>
    <row r="28" spans="1:15" ht="15">
      <c r="A28" s="90"/>
      <c r="B28" s="17">
        <v>81101508</v>
      </c>
      <c r="C28" s="34" t="s">
        <v>23</v>
      </c>
      <c r="D28" s="65">
        <v>3720000</v>
      </c>
      <c r="E28" s="27">
        <f t="shared" ref="E28:E49" si="5">D28/L28*100</f>
        <v>52.394366197183096</v>
      </c>
      <c r="F28" s="61">
        <v>15</v>
      </c>
      <c r="G28" s="27">
        <f t="shared" ref="G28:G50" si="6">F28/M28*100</f>
        <v>50</v>
      </c>
      <c r="H28" s="65">
        <v>3380000</v>
      </c>
      <c r="I28" s="27">
        <f t="shared" ref="I28:I50" si="7">H28/L28*100</f>
        <v>47.605633802816897</v>
      </c>
      <c r="J28" s="61">
        <v>15</v>
      </c>
      <c r="K28" s="27">
        <f t="shared" ref="K28:K50" si="8">J28/M28*100</f>
        <v>50</v>
      </c>
      <c r="L28" s="81">
        <v>7100000</v>
      </c>
      <c r="M28" s="61">
        <v>30</v>
      </c>
    </row>
    <row r="29" spans="1:15" ht="15">
      <c r="A29" s="90"/>
      <c r="B29" s="17">
        <v>81101500</v>
      </c>
      <c r="C29" s="34" t="s">
        <v>24</v>
      </c>
      <c r="D29" s="57">
        <v>0</v>
      </c>
      <c r="E29" s="27">
        <f t="shared" si="5"/>
        <v>0</v>
      </c>
      <c r="F29" s="61">
        <v>0</v>
      </c>
      <c r="G29" s="27">
        <f t="shared" si="6"/>
        <v>0</v>
      </c>
      <c r="H29" s="57">
        <v>0</v>
      </c>
      <c r="I29" s="27">
        <f t="shared" si="7"/>
        <v>0</v>
      </c>
      <c r="J29" s="61">
        <v>0</v>
      </c>
      <c r="K29" s="27">
        <f t="shared" si="8"/>
        <v>0</v>
      </c>
      <c r="L29" s="65">
        <v>1760000</v>
      </c>
      <c r="M29" s="61">
        <v>5</v>
      </c>
    </row>
    <row r="30" spans="1:15" ht="15">
      <c r="A30" s="90"/>
      <c r="B30" s="17">
        <v>81111812</v>
      </c>
      <c r="C30" s="34" t="s">
        <v>25</v>
      </c>
      <c r="D30" s="65">
        <v>5210000</v>
      </c>
      <c r="E30" s="27">
        <f t="shared" si="5"/>
        <v>0.51944167497507476</v>
      </c>
      <c r="F30" s="61">
        <v>52</v>
      </c>
      <c r="G30" s="27">
        <f t="shared" si="6"/>
        <v>13.471502590673575</v>
      </c>
      <c r="H30" s="65">
        <v>997790000</v>
      </c>
      <c r="I30" s="27">
        <f t="shared" si="7"/>
        <v>99.48055832502493</v>
      </c>
      <c r="J30" s="61">
        <v>334</v>
      </c>
      <c r="K30" s="27">
        <f t="shared" si="8"/>
        <v>86.52849740932642</v>
      </c>
      <c r="L30" s="84">
        <v>1003000000</v>
      </c>
      <c r="M30" s="61">
        <v>386</v>
      </c>
    </row>
    <row r="31" spans="1:15" ht="15">
      <c r="A31" s="90"/>
      <c r="B31" s="17">
        <v>81111600</v>
      </c>
      <c r="C31" s="34" t="s">
        <v>26</v>
      </c>
      <c r="D31" s="65">
        <v>25590000</v>
      </c>
      <c r="E31" s="27">
        <f t="shared" si="5"/>
        <v>46.124729632299925</v>
      </c>
      <c r="F31" s="61">
        <v>129</v>
      </c>
      <c r="G31" s="27">
        <f t="shared" si="6"/>
        <v>46.402877697841724</v>
      </c>
      <c r="H31" s="65">
        <v>29890000</v>
      </c>
      <c r="I31" s="27">
        <f t="shared" si="7"/>
        <v>53.875270367700068</v>
      </c>
      <c r="J31" s="61">
        <v>149</v>
      </c>
      <c r="K31" s="27">
        <f t="shared" si="8"/>
        <v>53.597122302158276</v>
      </c>
      <c r="L31" s="65">
        <v>55480000</v>
      </c>
      <c r="M31" s="61">
        <v>278</v>
      </c>
    </row>
    <row r="32" spans="1:15" ht="15">
      <c r="A32" s="90"/>
      <c r="B32" s="17">
        <v>81110000</v>
      </c>
      <c r="C32" s="34" t="s">
        <v>27</v>
      </c>
      <c r="D32" s="65">
        <v>161440000</v>
      </c>
      <c r="E32" s="27">
        <f t="shared" si="5"/>
        <v>34.957342687627211</v>
      </c>
      <c r="F32" s="61">
        <v>653</v>
      </c>
      <c r="G32" s="27">
        <f t="shared" si="6"/>
        <v>39.792809262644731</v>
      </c>
      <c r="H32" s="65">
        <v>300390000</v>
      </c>
      <c r="I32" s="27">
        <f t="shared" si="7"/>
        <v>65.044822658178518</v>
      </c>
      <c r="J32" s="61">
        <v>988</v>
      </c>
      <c r="K32" s="27">
        <f t="shared" si="8"/>
        <v>60.207190737355276</v>
      </c>
      <c r="L32" s="65">
        <v>461820000</v>
      </c>
      <c r="M32" s="61">
        <v>1641</v>
      </c>
    </row>
    <row r="33" spans="1:13" ht="15">
      <c r="A33" s="90"/>
      <c r="B33" s="17">
        <v>81112002</v>
      </c>
      <c r="C33" s="34" t="s">
        <v>28</v>
      </c>
      <c r="D33" s="65">
        <v>3090000</v>
      </c>
      <c r="E33" s="27">
        <f t="shared" si="5"/>
        <v>5.4583995760466344</v>
      </c>
      <c r="F33" s="61">
        <v>33</v>
      </c>
      <c r="G33" s="27">
        <f t="shared" si="6"/>
        <v>32.673267326732677</v>
      </c>
      <c r="H33" s="65">
        <v>53520000</v>
      </c>
      <c r="I33" s="27">
        <f t="shared" si="7"/>
        <v>94.541600423953369</v>
      </c>
      <c r="J33" s="61">
        <v>68</v>
      </c>
      <c r="K33" s="27">
        <f t="shared" si="8"/>
        <v>67.32673267326733</v>
      </c>
      <c r="L33" s="65">
        <v>56610000</v>
      </c>
      <c r="M33" s="61">
        <v>101</v>
      </c>
    </row>
    <row r="34" spans="1:13" ht="15">
      <c r="A34" s="90"/>
      <c r="B34" s="17">
        <v>81112000</v>
      </c>
      <c r="C34" s="34" t="s">
        <v>29</v>
      </c>
      <c r="D34" s="65">
        <v>15360000</v>
      </c>
      <c r="E34" s="27">
        <f t="shared" si="5"/>
        <v>19.411095665360797</v>
      </c>
      <c r="F34" s="61">
        <v>104</v>
      </c>
      <c r="G34" s="27">
        <f t="shared" si="6"/>
        <v>35.016835016835017</v>
      </c>
      <c r="H34" s="65">
        <v>63780000</v>
      </c>
      <c r="I34" s="27">
        <f t="shared" si="7"/>
        <v>80.601541766712998</v>
      </c>
      <c r="J34" s="61">
        <v>193</v>
      </c>
      <c r="K34" s="27">
        <f t="shared" si="8"/>
        <v>64.983164983164983</v>
      </c>
      <c r="L34" s="65">
        <v>79130000</v>
      </c>
      <c r="M34" s="61">
        <v>297</v>
      </c>
    </row>
    <row r="35" spans="1:13" ht="15">
      <c r="A35" s="90"/>
      <c r="B35" s="17">
        <v>81150000</v>
      </c>
      <c r="C35" s="34" t="s">
        <v>30</v>
      </c>
      <c r="D35" s="81">
        <v>25200000</v>
      </c>
      <c r="E35" s="27">
        <f t="shared" si="5"/>
        <v>52.907831198824276</v>
      </c>
      <c r="F35" s="61">
        <v>188</v>
      </c>
      <c r="G35" s="27">
        <f t="shared" si="6"/>
        <v>52.513966480446925</v>
      </c>
      <c r="H35" s="65">
        <v>22430000</v>
      </c>
      <c r="I35" s="27">
        <f t="shared" si="7"/>
        <v>47.092168801175731</v>
      </c>
      <c r="J35" s="61">
        <v>170</v>
      </c>
      <c r="K35" s="27">
        <f t="shared" si="8"/>
        <v>47.486033519553075</v>
      </c>
      <c r="L35" s="65">
        <v>47630000</v>
      </c>
      <c r="M35" s="61">
        <v>358</v>
      </c>
    </row>
    <row r="36" spans="1:13" ht="15">
      <c r="A36" s="90"/>
      <c r="B36" s="17">
        <v>81121500</v>
      </c>
      <c r="C36" s="34" t="s">
        <v>31</v>
      </c>
      <c r="D36" s="65">
        <v>1320000</v>
      </c>
      <c r="E36" s="27">
        <f t="shared" si="5"/>
        <v>45.99303135888502</v>
      </c>
      <c r="F36" s="61">
        <v>19</v>
      </c>
      <c r="G36" s="27">
        <f t="shared" si="6"/>
        <v>51.351351351351347</v>
      </c>
      <c r="H36" s="65">
        <v>1560000</v>
      </c>
      <c r="I36" s="27">
        <f t="shared" si="7"/>
        <v>54.355400696864109</v>
      </c>
      <c r="J36" s="61">
        <v>18</v>
      </c>
      <c r="K36" s="27">
        <f t="shared" si="8"/>
        <v>48.648648648648653</v>
      </c>
      <c r="L36" s="65">
        <v>2870000</v>
      </c>
      <c r="M36" s="61">
        <v>37</v>
      </c>
    </row>
    <row r="37" spans="1:13" ht="15">
      <c r="A37" s="90"/>
      <c r="B37" s="17">
        <v>81120000</v>
      </c>
      <c r="C37" s="34" t="s">
        <v>32</v>
      </c>
      <c r="D37" s="65">
        <v>3510000</v>
      </c>
      <c r="E37" s="27">
        <f t="shared" si="5"/>
        <v>51.240875912408754</v>
      </c>
      <c r="F37" s="61">
        <v>29</v>
      </c>
      <c r="G37" s="27">
        <f t="shared" si="6"/>
        <v>51.785714285714292</v>
      </c>
      <c r="H37" s="65">
        <v>3330000</v>
      </c>
      <c r="I37" s="27">
        <f t="shared" si="7"/>
        <v>48.613138686131386</v>
      </c>
      <c r="J37" s="61">
        <v>27</v>
      </c>
      <c r="K37" s="27">
        <f t="shared" si="8"/>
        <v>48.214285714285715</v>
      </c>
      <c r="L37" s="65">
        <v>6850000</v>
      </c>
      <c r="M37" s="61">
        <v>56</v>
      </c>
    </row>
    <row r="38" spans="1:13" ht="15">
      <c r="A38" s="90"/>
      <c r="B38" s="17">
        <v>81111000</v>
      </c>
      <c r="C38" s="34" t="s">
        <v>33</v>
      </c>
      <c r="D38" s="81">
        <v>1200000</v>
      </c>
      <c r="E38" s="27">
        <f t="shared" si="5"/>
        <v>65.217391304347828</v>
      </c>
      <c r="F38" s="61">
        <v>18</v>
      </c>
      <c r="G38" s="27">
        <f t="shared" si="6"/>
        <v>62.068965517241381</v>
      </c>
      <c r="H38" s="66">
        <v>640000</v>
      </c>
      <c r="I38" s="27">
        <f t="shared" si="7"/>
        <v>34.782608695652172</v>
      </c>
      <c r="J38" s="61">
        <v>11</v>
      </c>
      <c r="K38" s="27">
        <f t="shared" si="8"/>
        <v>37.931034482758619</v>
      </c>
      <c r="L38" s="65">
        <v>1840000</v>
      </c>
      <c r="M38" s="61">
        <v>29</v>
      </c>
    </row>
    <row r="39" spans="1:13" ht="15">
      <c r="A39" s="90"/>
      <c r="B39" s="17">
        <v>81111900</v>
      </c>
      <c r="C39" s="34" t="s">
        <v>34</v>
      </c>
      <c r="D39" s="66">
        <v>260000</v>
      </c>
      <c r="E39" s="27">
        <f t="shared" si="5"/>
        <v>6.2350119904076742</v>
      </c>
      <c r="F39" s="61">
        <v>6</v>
      </c>
      <c r="G39" s="27">
        <f t="shared" si="6"/>
        <v>19.35483870967742</v>
      </c>
      <c r="H39" s="65">
        <v>3910000</v>
      </c>
      <c r="I39" s="27">
        <f t="shared" si="7"/>
        <v>93.764988009592329</v>
      </c>
      <c r="J39" s="61">
        <v>25</v>
      </c>
      <c r="K39" s="27">
        <f t="shared" si="8"/>
        <v>80.645161290322577</v>
      </c>
      <c r="L39" s="65">
        <v>4170000</v>
      </c>
      <c r="M39" s="61">
        <v>31</v>
      </c>
    </row>
    <row r="40" spans="1:13" ht="15">
      <c r="A40" s="90"/>
      <c r="B40" s="17">
        <v>81111814</v>
      </c>
      <c r="C40" s="34" t="s">
        <v>59</v>
      </c>
      <c r="D40" s="66">
        <v>90000</v>
      </c>
      <c r="E40" s="27">
        <f t="shared" si="5"/>
        <v>0.99778270509977818</v>
      </c>
      <c r="F40" s="61">
        <v>4</v>
      </c>
      <c r="G40" s="27">
        <f t="shared" si="6"/>
        <v>28.571428571428569</v>
      </c>
      <c r="H40" s="65">
        <v>8940000</v>
      </c>
      <c r="I40" s="27">
        <f t="shared" si="7"/>
        <v>99.113082039911305</v>
      </c>
      <c r="J40" s="61">
        <v>10</v>
      </c>
      <c r="K40" s="27">
        <f t="shared" si="8"/>
        <v>71.428571428571431</v>
      </c>
      <c r="L40" s="65">
        <v>9020000</v>
      </c>
      <c r="M40" s="61">
        <v>14</v>
      </c>
    </row>
    <row r="41" spans="1:13" ht="15">
      <c r="A41" s="90"/>
      <c r="B41" s="17">
        <v>81112100</v>
      </c>
      <c r="C41" s="34" t="s">
        <v>35</v>
      </c>
      <c r="D41" s="65">
        <v>2760000</v>
      </c>
      <c r="E41" s="27">
        <f t="shared" si="5"/>
        <v>6.7514677103718199</v>
      </c>
      <c r="F41" s="61">
        <v>44</v>
      </c>
      <c r="G41" s="27">
        <f t="shared" si="6"/>
        <v>29.333333333333332</v>
      </c>
      <c r="H41" s="65">
        <v>38120000</v>
      </c>
      <c r="I41" s="27">
        <f t="shared" si="7"/>
        <v>93.248532289628187</v>
      </c>
      <c r="J41" s="61">
        <v>106</v>
      </c>
      <c r="K41" s="27">
        <f t="shared" si="8"/>
        <v>70.666666666666671</v>
      </c>
      <c r="L41" s="65">
        <v>40880000</v>
      </c>
      <c r="M41" s="61">
        <v>150</v>
      </c>
    </row>
    <row r="42" spans="1:13" ht="15">
      <c r="A42" s="90"/>
      <c r="B42" s="17">
        <v>81112201</v>
      </c>
      <c r="C42" s="34" t="s">
        <v>36</v>
      </c>
      <c r="D42" s="65">
        <v>16660000</v>
      </c>
      <c r="E42" s="27">
        <f t="shared" si="5"/>
        <v>9.4230769230769234</v>
      </c>
      <c r="F42" s="61">
        <v>72</v>
      </c>
      <c r="G42" s="27">
        <f t="shared" si="6"/>
        <v>24.08026755852843</v>
      </c>
      <c r="H42" s="65">
        <v>160140000</v>
      </c>
      <c r="I42" s="27">
        <f t="shared" si="7"/>
        <v>90.57692307692308</v>
      </c>
      <c r="J42" s="61">
        <v>227</v>
      </c>
      <c r="K42" s="27">
        <f t="shared" si="8"/>
        <v>75.919732441471581</v>
      </c>
      <c r="L42" s="81">
        <v>176800000</v>
      </c>
      <c r="M42" s="61">
        <v>299</v>
      </c>
    </row>
    <row r="43" spans="1:13" ht="15">
      <c r="A43" s="90"/>
      <c r="B43" s="17">
        <v>81111700</v>
      </c>
      <c r="C43" s="34" t="s">
        <v>37</v>
      </c>
      <c r="D43" s="65">
        <v>5610000</v>
      </c>
      <c r="E43" s="27">
        <f t="shared" si="5"/>
        <v>3.4627492130115427</v>
      </c>
      <c r="F43" s="61">
        <v>29</v>
      </c>
      <c r="G43" s="27">
        <f t="shared" si="6"/>
        <v>22.834645669291341</v>
      </c>
      <c r="H43" s="65">
        <v>156410000</v>
      </c>
      <c r="I43" s="27">
        <f t="shared" si="7"/>
        <v>96.543423245478678</v>
      </c>
      <c r="J43" s="61">
        <v>98</v>
      </c>
      <c r="K43" s="27">
        <f t="shared" si="8"/>
        <v>77.165354330708652</v>
      </c>
      <c r="L43" s="65">
        <v>162010000</v>
      </c>
      <c r="M43" s="61">
        <v>127</v>
      </c>
    </row>
    <row r="44" spans="1:13" ht="15">
      <c r="A44" s="90"/>
      <c r="B44" s="26">
        <v>81140000</v>
      </c>
      <c r="C44" s="35" t="s">
        <v>45</v>
      </c>
      <c r="D44" s="66">
        <v>180000</v>
      </c>
      <c r="E44" s="27">
        <f t="shared" si="5"/>
        <v>2.2113022113022112</v>
      </c>
      <c r="F44" s="61">
        <v>7</v>
      </c>
      <c r="G44" s="27">
        <f t="shared" si="6"/>
        <v>43.75</v>
      </c>
      <c r="H44" s="65">
        <v>7960000</v>
      </c>
      <c r="I44" s="27">
        <f t="shared" si="7"/>
        <v>97.788697788697789</v>
      </c>
      <c r="J44" s="61">
        <v>9</v>
      </c>
      <c r="K44" s="27">
        <f t="shared" si="8"/>
        <v>56.25</v>
      </c>
      <c r="L44" s="65">
        <v>8140000</v>
      </c>
      <c r="M44" s="61">
        <v>16</v>
      </c>
    </row>
    <row r="45" spans="1:13" ht="15">
      <c r="A45" s="90"/>
      <c r="B45" s="26">
        <v>81151601</v>
      </c>
      <c r="C45" s="35" t="s">
        <v>38</v>
      </c>
      <c r="D45" s="66">
        <v>660000</v>
      </c>
      <c r="E45" s="27">
        <f t="shared" si="5"/>
        <v>17.054263565891471</v>
      </c>
      <c r="F45" s="61">
        <v>5</v>
      </c>
      <c r="G45" s="27">
        <f t="shared" si="6"/>
        <v>13.513513513513514</v>
      </c>
      <c r="H45" s="65">
        <v>3210000</v>
      </c>
      <c r="I45" s="27">
        <f t="shared" si="7"/>
        <v>82.945736434108525</v>
      </c>
      <c r="J45" s="61">
        <v>32</v>
      </c>
      <c r="K45" s="27">
        <f t="shared" si="8"/>
        <v>86.486486486486484</v>
      </c>
      <c r="L45" s="65">
        <v>3870000</v>
      </c>
      <c r="M45" s="61">
        <v>37</v>
      </c>
    </row>
    <row r="46" spans="1:13" ht="15">
      <c r="A46" s="90"/>
      <c r="B46" s="26">
        <v>81112400</v>
      </c>
      <c r="C46" s="35" t="s">
        <v>60</v>
      </c>
      <c r="D46" s="57">
        <v>0</v>
      </c>
      <c r="E46" s="27">
        <f t="shared" si="5"/>
        <v>0</v>
      </c>
      <c r="F46" s="61">
        <v>0</v>
      </c>
      <c r="G46" s="27">
        <f t="shared" si="6"/>
        <v>0</v>
      </c>
      <c r="H46" s="57">
        <v>0</v>
      </c>
      <c r="I46" s="27">
        <f t="shared" si="7"/>
        <v>0</v>
      </c>
      <c r="J46" s="61">
        <v>0</v>
      </c>
      <c r="K46" s="27">
        <f t="shared" si="8"/>
        <v>0</v>
      </c>
      <c r="L46" s="65">
        <v>2640000</v>
      </c>
      <c r="M46" s="61">
        <v>9</v>
      </c>
    </row>
    <row r="47" spans="1:13" ht="15">
      <c r="A47" s="90"/>
      <c r="B47" s="17">
        <v>81100000</v>
      </c>
      <c r="C47" s="34" t="s">
        <v>39</v>
      </c>
      <c r="D47" s="65">
        <v>145420000</v>
      </c>
      <c r="E47" s="27">
        <f t="shared" si="5"/>
        <v>20.324532837635743</v>
      </c>
      <c r="F47" s="61">
        <v>515</v>
      </c>
      <c r="G47" s="27">
        <f t="shared" si="6"/>
        <v>40.519276160503544</v>
      </c>
      <c r="H47" s="65">
        <v>570070000</v>
      </c>
      <c r="I47" s="27">
        <f t="shared" si="7"/>
        <v>79.675467162364257</v>
      </c>
      <c r="J47" s="61">
        <v>756</v>
      </c>
      <c r="K47" s="27">
        <f t="shared" si="8"/>
        <v>59.480723839496463</v>
      </c>
      <c r="L47" s="65">
        <v>715490000</v>
      </c>
      <c r="M47" s="61">
        <v>1271</v>
      </c>
    </row>
    <row r="48" spans="1:13" ht="15">
      <c r="A48" s="90"/>
      <c r="B48" s="17">
        <v>81141801</v>
      </c>
      <c r="C48" s="34" t="s">
        <v>40</v>
      </c>
      <c r="D48" s="65">
        <v>5690000</v>
      </c>
      <c r="E48" s="27">
        <f t="shared" si="5"/>
        <v>23.036437246963562</v>
      </c>
      <c r="F48" s="61">
        <v>35</v>
      </c>
      <c r="G48" s="27">
        <f t="shared" si="6"/>
        <v>50.724637681159422</v>
      </c>
      <c r="H48" s="65">
        <v>19010000</v>
      </c>
      <c r="I48" s="27">
        <f t="shared" si="7"/>
        <v>76.963562753036442</v>
      </c>
      <c r="J48" s="61">
        <v>34</v>
      </c>
      <c r="K48" s="27">
        <f t="shared" si="8"/>
        <v>49.275362318840585</v>
      </c>
      <c r="L48" s="81">
        <v>24700000</v>
      </c>
      <c r="M48" s="61">
        <v>69</v>
      </c>
    </row>
    <row r="49" spans="1:13" ht="15">
      <c r="A49" s="90"/>
      <c r="B49" s="17">
        <v>81112500</v>
      </c>
      <c r="C49" s="34" t="s">
        <v>61</v>
      </c>
      <c r="D49" s="65">
        <v>5380000</v>
      </c>
      <c r="E49" s="27">
        <f t="shared" si="5"/>
        <v>43.990188062142273</v>
      </c>
      <c r="F49" s="61">
        <v>15</v>
      </c>
      <c r="G49" s="27">
        <f t="shared" si="6"/>
        <v>42.857142857142854</v>
      </c>
      <c r="H49" s="65">
        <v>6850000</v>
      </c>
      <c r="I49" s="27">
        <f t="shared" si="7"/>
        <v>56.009811937857719</v>
      </c>
      <c r="J49" s="61">
        <v>20</v>
      </c>
      <c r="K49" s="27">
        <f t="shared" si="8"/>
        <v>57.142857142857139</v>
      </c>
      <c r="L49" s="65">
        <v>12230000</v>
      </c>
      <c r="M49" s="61">
        <v>35</v>
      </c>
    </row>
    <row r="50" spans="1:13" ht="15">
      <c r="A50" s="90"/>
      <c r="B50" s="17">
        <v>81112200</v>
      </c>
      <c r="C50" s="34" t="s">
        <v>41</v>
      </c>
      <c r="D50" s="81">
        <v>61600000</v>
      </c>
      <c r="E50" s="15">
        <f t="shared" si="0"/>
        <v>13.571570204234506</v>
      </c>
      <c r="F50" s="61">
        <v>548</v>
      </c>
      <c r="G50" s="27">
        <f t="shared" si="6"/>
        <v>33.03194695599759</v>
      </c>
      <c r="H50" s="65">
        <v>392290000</v>
      </c>
      <c r="I50" s="27">
        <f t="shared" si="7"/>
        <v>86.428429795765496</v>
      </c>
      <c r="J50" s="61">
        <v>1111</v>
      </c>
      <c r="K50" s="27">
        <f t="shared" si="8"/>
        <v>66.968053044002403</v>
      </c>
      <c r="L50" s="65">
        <v>453890000</v>
      </c>
      <c r="M50" s="61">
        <v>1659</v>
      </c>
    </row>
    <row r="51" spans="1:13" ht="15">
      <c r="A51" s="90"/>
      <c r="B51" s="17">
        <v>81111500</v>
      </c>
      <c r="C51" s="34" t="s">
        <v>42</v>
      </c>
      <c r="D51" s="81">
        <v>51500000</v>
      </c>
      <c r="E51" s="15">
        <f t="shared" si="0"/>
        <v>18.063203675774261</v>
      </c>
      <c r="F51" s="61">
        <v>218</v>
      </c>
      <c r="G51" s="15">
        <f t="shared" si="1"/>
        <v>36.333333333333336</v>
      </c>
      <c r="H51" s="81">
        <v>233600000</v>
      </c>
      <c r="I51" s="15">
        <f t="shared" si="2"/>
        <v>81.933288906036267</v>
      </c>
      <c r="J51" s="61">
        <v>382</v>
      </c>
      <c r="K51" s="15">
        <f t="shared" si="3"/>
        <v>63.666666666666671</v>
      </c>
      <c r="L51" s="65">
        <v>285110000</v>
      </c>
      <c r="M51" s="61">
        <v>600</v>
      </c>
    </row>
    <row r="52" spans="1:13" ht="15">
      <c r="A52" s="90"/>
      <c r="B52" s="17">
        <v>81130000</v>
      </c>
      <c r="C52" s="34" t="s">
        <v>43</v>
      </c>
      <c r="D52" s="66">
        <v>160000</v>
      </c>
      <c r="E52" s="15">
        <f t="shared" si="0"/>
        <v>11.111111111111111</v>
      </c>
      <c r="F52" s="61">
        <v>5</v>
      </c>
      <c r="G52" s="15">
        <f t="shared" si="1"/>
        <v>22.727272727272727</v>
      </c>
      <c r="H52" s="65">
        <v>1280000</v>
      </c>
      <c r="I52" s="15">
        <f t="shared" si="2"/>
        <v>88.888888888888886</v>
      </c>
      <c r="J52" s="61">
        <v>17</v>
      </c>
      <c r="K52" s="15">
        <f t="shared" si="3"/>
        <v>77.272727272727266</v>
      </c>
      <c r="L52" s="65">
        <v>1440000</v>
      </c>
      <c r="M52" s="61">
        <v>22</v>
      </c>
    </row>
    <row r="53" spans="1:13" ht="15.75" thickBot="1">
      <c r="A53" s="90"/>
      <c r="B53" s="20">
        <v>81111800</v>
      </c>
      <c r="C53" s="37" t="s">
        <v>44</v>
      </c>
      <c r="D53" s="70">
        <v>10980000</v>
      </c>
      <c r="E53" s="16">
        <f t="shared" si="0"/>
        <v>57.068607068607072</v>
      </c>
      <c r="F53" s="55">
        <v>31</v>
      </c>
      <c r="G53" s="16">
        <f t="shared" si="1"/>
        <v>44.927536231884055</v>
      </c>
      <c r="H53" s="70">
        <v>8260000</v>
      </c>
      <c r="I53" s="16">
        <f t="shared" si="2"/>
        <v>42.931392931392928</v>
      </c>
      <c r="J53" s="55">
        <v>38</v>
      </c>
      <c r="K53" s="16">
        <f t="shared" si="3"/>
        <v>55.072463768115945</v>
      </c>
      <c r="L53" s="70">
        <v>19240000</v>
      </c>
      <c r="M53" s="55">
        <v>69</v>
      </c>
    </row>
    <row r="54" spans="1:13" ht="15">
      <c r="A54" s="13"/>
      <c r="B54" s="29"/>
      <c r="C54" s="21" t="s">
        <v>49</v>
      </c>
      <c r="D54" s="67">
        <f>SUM(D26:D53)</f>
        <v>597110000</v>
      </c>
      <c r="E54" s="9"/>
      <c r="F54" s="10">
        <f>SUM(F26:F53)</f>
        <v>3047</v>
      </c>
      <c r="G54" s="10"/>
      <c r="H54" s="73">
        <f>SUM(H26:H53)</f>
        <v>3166220000</v>
      </c>
      <c r="I54" s="8"/>
      <c r="J54" s="10">
        <f>SUM(J26:J53)</f>
        <v>5154</v>
      </c>
      <c r="K54" s="10"/>
      <c r="L54" s="73">
        <f>SUM(L26:L53)</f>
        <v>3767710000</v>
      </c>
      <c r="M54" s="10">
        <f>SUM(M26:M53)</f>
        <v>8215</v>
      </c>
    </row>
    <row r="55" spans="1:13" ht="15.75" thickBot="1">
      <c r="A55" s="28"/>
      <c r="B55" s="29"/>
      <c r="C55" s="12" t="s">
        <v>52</v>
      </c>
      <c r="D55" s="68">
        <f>D56-D54</f>
        <v>120000</v>
      </c>
      <c r="E55" s="10"/>
      <c r="F55" s="10">
        <f>F56-F54</f>
        <v>4</v>
      </c>
      <c r="G55" s="10"/>
      <c r="H55" s="68">
        <f>H56-H54</f>
        <v>4270000</v>
      </c>
      <c r="I55" s="10"/>
      <c r="J55" s="10">
        <f>J56-J54</f>
        <v>10</v>
      </c>
      <c r="K55" s="10"/>
      <c r="L55" s="68">
        <f>SUM(L56-L54)</f>
        <v>10000</v>
      </c>
      <c r="M55" s="10">
        <f>M56-M54</f>
        <v>0</v>
      </c>
    </row>
    <row r="56" spans="1:13" ht="15.75" thickBot="1">
      <c r="A56" s="87" t="s">
        <v>51</v>
      </c>
      <c r="B56" s="88"/>
      <c r="C56" s="89"/>
      <c r="D56" s="69">
        <v>597230000</v>
      </c>
      <c r="E56" s="30">
        <f>D56/L56*100</f>
        <v>15.851230983194082</v>
      </c>
      <c r="F56" s="54">
        <v>3051</v>
      </c>
      <c r="G56" s="30">
        <f>F56/M56*100</f>
        <v>37.13937918441875</v>
      </c>
      <c r="H56" s="74">
        <v>3170490000</v>
      </c>
      <c r="I56" s="30">
        <f>H56/L56*100</f>
        <v>84.148769016805929</v>
      </c>
      <c r="J56" s="54">
        <v>5164</v>
      </c>
      <c r="K56" s="30">
        <f>J56/M56*100</f>
        <v>62.860620815581257</v>
      </c>
      <c r="L56" s="74">
        <v>3767720000</v>
      </c>
      <c r="M56" s="54">
        <v>8215</v>
      </c>
    </row>
    <row r="57" spans="1:13" ht="34.5" thickBot="1">
      <c r="A57" s="4" t="s">
        <v>67</v>
      </c>
      <c r="B57" s="62"/>
      <c r="C57" s="39" t="s">
        <v>57</v>
      </c>
      <c r="D57" s="69">
        <f>SUM(D24,D56)</f>
        <v>755610000</v>
      </c>
      <c r="E57" s="38">
        <f>D57/L57*100</f>
        <v>11.441286204014391</v>
      </c>
      <c r="F57" s="53">
        <f>SUM(F24,F56)</f>
        <v>4284</v>
      </c>
      <c r="G57" s="38">
        <f>F57/M57*100</f>
        <v>30.543276771709682</v>
      </c>
      <c r="H57" s="74">
        <f>SUM(H24,H56)</f>
        <v>5848630000</v>
      </c>
      <c r="I57" s="38">
        <f>SUM(H57/L57*100)</f>
        <v>88.558713795985611</v>
      </c>
      <c r="J57" s="53">
        <f>SUM(J24,J56)</f>
        <v>9742</v>
      </c>
      <c r="K57" s="38">
        <f>SUM(J57/M57*100)</f>
        <v>69.456723228290315</v>
      </c>
      <c r="L57" s="74">
        <f>SUM(L24,L56)</f>
        <v>6604240000</v>
      </c>
      <c r="M57" s="64">
        <f>SUM(M24,M56)</f>
        <v>14026</v>
      </c>
    </row>
    <row r="58" spans="1:13" ht="45">
      <c r="A58" s="4" t="s">
        <v>63</v>
      </c>
    </row>
  </sheetData>
  <mergeCells count="8">
    <mergeCell ref="A26:A53"/>
    <mergeCell ref="A56:C56"/>
    <mergeCell ref="A1:M1"/>
    <mergeCell ref="D2:G2"/>
    <mergeCell ref="H2:K2"/>
    <mergeCell ref="L2:M2"/>
    <mergeCell ref="A4:A21"/>
    <mergeCell ref="A24:C24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ICT Categories_SME</vt:lpstr>
      <vt:lpstr>ICT Categories_SmallBusiness</vt:lpstr>
    </vt:vector>
  </TitlesOfParts>
  <Company>FINANCE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ludric</dc:creator>
  <cp:lastModifiedBy>Stewart McGill</cp:lastModifiedBy>
  <cp:lastPrinted>2014-11-18T23:32:51Z</cp:lastPrinted>
  <dcterms:created xsi:type="dcterms:W3CDTF">2012-11-08T04:03:12Z</dcterms:created>
  <dcterms:modified xsi:type="dcterms:W3CDTF">2015-11-18T03:13:41Z</dcterms:modified>
</cp:coreProperties>
</file>