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PAM\TPD\PPB\AusTender\AusTender\Reporting\End FY - Contract Reporting Finalisation\FY1516\SME\IT SME Stats\"/>
    </mc:Choice>
  </mc:AlternateContent>
  <bookViews>
    <workbookView xWindow="0" yWindow="135" windowWidth="19155" windowHeight="11790"/>
  </bookViews>
  <sheets>
    <sheet name="ICT Categories_SME" sheetId="1" r:id="rId1"/>
    <sheet name="ICT Categories_SmallBusiness" sheetId="3" r:id="rId2"/>
  </sheets>
  <externalReferences>
    <externalReference r:id="rId3"/>
  </externalReferences>
  <definedNames>
    <definedName name="Full" localSheetId="1">#REF!</definedName>
    <definedName name="Full">#REF!</definedName>
    <definedName name="Glossary" localSheetId="1">#REF!</definedName>
    <definedName name="Glossary">#REF!</definedName>
    <definedName name="Introduction" localSheetId="1">#REF!</definedName>
    <definedName name="Introduction">#REF!</definedName>
    <definedName name="scope" localSheetId="1">#REF!</definedName>
    <definedName name="scope">#REF!</definedName>
    <definedName name="table1" localSheetId="1">[1]Contents!#REF!</definedName>
    <definedName name="table1">[1]Contents!#REF!</definedName>
    <definedName name="Table3" localSheetId="1">[1]Contents!#REF!</definedName>
    <definedName name="Table3">[1]Contents!#REF!</definedName>
  </definedNames>
  <calcPr calcId="162913"/>
</workbook>
</file>

<file path=xl/calcChain.xml><?xml version="1.0" encoding="utf-8"?>
<calcChain xmlns="http://schemas.openxmlformats.org/spreadsheetml/2006/main">
  <c r="M57" i="3" l="1"/>
  <c r="L57" i="3"/>
  <c r="J57" i="3"/>
  <c r="H57" i="3"/>
  <c r="I57" i="3" s="1"/>
  <c r="F57" i="3"/>
  <c r="G57" i="3" s="1"/>
  <c r="D57" i="3"/>
  <c r="E57" i="3" s="1"/>
  <c r="K56" i="3"/>
  <c r="I56" i="3"/>
  <c r="G56" i="3"/>
  <c r="E56" i="3"/>
  <c r="L55" i="3"/>
  <c r="D55" i="3"/>
  <c r="M54" i="3"/>
  <c r="M55" i="3" s="1"/>
  <c r="L54" i="3"/>
  <c r="J54" i="3"/>
  <c r="J55" i="3" s="1"/>
  <c r="H54" i="3"/>
  <c r="H55" i="3" s="1"/>
  <c r="F54" i="3"/>
  <c r="F55" i="3" s="1"/>
  <c r="D54" i="3"/>
  <c r="K53" i="3"/>
  <c r="I53" i="3"/>
  <c r="G53" i="3"/>
  <c r="E53" i="3"/>
  <c r="K52" i="3"/>
  <c r="I52" i="3"/>
  <c r="G52" i="3"/>
  <c r="E52" i="3"/>
  <c r="K51" i="3"/>
  <c r="I51" i="3"/>
  <c r="G51" i="3"/>
  <c r="E51" i="3"/>
  <c r="K50" i="3"/>
  <c r="I50" i="3"/>
  <c r="G50" i="3"/>
  <c r="E50" i="3"/>
  <c r="K49" i="3"/>
  <c r="I49" i="3"/>
  <c r="G49" i="3"/>
  <c r="E49" i="3"/>
  <c r="K48" i="3"/>
  <c r="I48" i="3"/>
  <c r="G48" i="3"/>
  <c r="E48" i="3"/>
  <c r="K47" i="3"/>
  <c r="I47" i="3"/>
  <c r="G47" i="3"/>
  <c r="E47" i="3"/>
  <c r="K46" i="3"/>
  <c r="I46" i="3"/>
  <c r="G46" i="3"/>
  <c r="E46" i="3"/>
  <c r="K45" i="3"/>
  <c r="I45" i="3"/>
  <c r="G45" i="3"/>
  <c r="E45" i="3"/>
  <c r="K44" i="3"/>
  <c r="I44" i="3"/>
  <c r="G44" i="3"/>
  <c r="E44" i="3"/>
  <c r="K43" i="3"/>
  <c r="I43" i="3"/>
  <c r="G43" i="3"/>
  <c r="E43" i="3"/>
  <c r="K42" i="3"/>
  <c r="I42" i="3"/>
  <c r="G42" i="3"/>
  <c r="E42" i="3"/>
  <c r="K41" i="3"/>
  <c r="I41" i="3"/>
  <c r="G41" i="3"/>
  <c r="E41" i="3"/>
  <c r="K40" i="3"/>
  <c r="I40" i="3"/>
  <c r="G40" i="3"/>
  <c r="E40" i="3"/>
  <c r="K39" i="3"/>
  <c r="I39" i="3"/>
  <c r="G39" i="3"/>
  <c r="E39" i="3"/>
  <c r="K38" i="3"/>
  <c r="I38" i="3"/>
  <c r="G38" i="3"/>
  <c r="E38" i="3"/>
  <c r="K37" i="3"/>
  <c r="I37" i="3"/>
  <c r="G37" i="3"/>
  <c r="E37" i="3"/>
  <c r="K36" i="3"/>
  <c r="I36" i="3"/>
  <c r="G36" i="3"/>
  <c r="E36" i="3"/>
  <c r="K35" i="3"/>
  <c r="I35" i="3"/>
  <c r="G35" i="3"/>
  <c r="E35" i="3"/>
  <c r="K34" i="3"/>
  <c r="I34" i="3"/>
  <c r="G34" i="3"/>
  <c r="E34" i="3"/>
  <c r="K33" i="3"/>
  <c r="I33" i="3"/>
  <c r="G33" i="3"/>
  <c r="E33" i="3"/>
  <c r="K32" i="3"/>
  <c r="I32" i="3"/>
  <c r="G32" i="3"/>
  <c r="E32" i="3"/>
  <c r="K31" i="3"/>
  <c r="I31" i="3"/>
  <c r="G31" i="3"/>
  <c r="E31" i="3"/>
  <c r="K30" i="3"/>
  <c r="I30" i="3"/>
  <c r="G30" i="3"/>
  <c r="E30" i="3"/>
  <c r="K29" i="3"/>
  <c r="I29" i="3"/>
  <c r="G29" i="3"/>
  <c r="E29" i="3"/>
  <c r="K28" i="3"/>
  <c r="I28" i="3"/>
  <c r="G28" i="3"/>
  <c r="E28" i="3"/>
  <c r="K27" i="3"/>
  <c r="I27" i="3"/>
  <c r="G27" i="3"/>
  <c r="E27" i="3"/>
  <c r="K26" i="3"/>
  <c r="I26" i="3"/>
  <c r="G26" i="3"/>
  <c r="E26" i="3"/>
  <c r="K24" i="3"/>
  <c r="I24" i="3"/>
  <c r="G24" i="3"/>
  <c r="E24" i="3"/>
  <c r="M22" i="3"/>
  <c r="M23" i="3" s="1"/>
  <c r="L22" i="3"/>
  <c r="L23" i="3" s="1"/>
  <c r="J22" i="3"/>
  <c r="J23" i="3" s="1"/>
  <c r="H22" i="3"/>
  <c r="H23" i="3" s="1"/>
  <c r="F22" i="3"/>
  <c r="F23" i="3" s="1"/>
  <c r="D22" i="3"/>
  <c r="D23" i="3" s="1"/>
  <c r="K21" i="3"/>
  <c r="I21" i="3"/>
  <c r="G21" i="3"/>
  <c r="E21" i="3"/>
  <c r="K20" i="3"/>
  <c r="I20" i="3"/>
  <c r="G20" i="3"/>
  <c r="E20" i="3"/>
  <c r="K19" i="3"/>
  <c r="I19" i="3"/>
  <c r="G19" i="3"/>
  <c r="E19" i="3"/>
  <c r="K18" i="3"/>
  <c r="I18" i="3"/>
  <c r="G18" i="3"/>
  <c r="E18" i="3"/>
  <c r="K17" i="3"/>
  <c r="I17" i="3"/>
  <c r="G17" i="3"/>
  <c r="E17" i="3"/>
  <c r="K16" i="3"/>
  <c r="I16" i="3"/>
  <c r="G16" i="3"/>
  <c r="E16" i="3"/>
  <c r="K15" i="3"/>
  <c r="I15" i="3"/>
  <c r="G15" i="3"/>
  <c r="E15" i="3"/>
  <c r="K14" i="3"/>
  <c r="I14" i="3"/>
  <c r="G14" i="3"/>
  <c r="E14" i="3"/>
  <c r="K13" i="3"/>
  <c r="I13" i="3"/>
  <c r="G13" i="3"/>
  <c r="E13" i="3"/>
  <c r="K12" i="3"/>
  <c r="I12" i="3"/>
  <c r="G12" i="3"/>
  <c r="E12" i="3"/>
  <c r="K11" i="3"/>
  <c r="I11" i="3"/>
  <c r="G11" i="3"/>
  <c r="E11" i="3"/>
  <c r="K10" i="3"/>
  <c r="I10" i="3"/>
  <c r="G10" i="3"/>
  <c r="E10" i="3"/>
  <c r="K9" i="3"/>
  <c r="I9" i="3"/>
  <c r="G9" i="3"/>
  <c r="E9" i="3"/>
  <c r="K8" i="3"/>
  <c r="I8" i="3"/>
  <c r="G8" i="3"/>
  <c r="E8" i="3"/>
  <c r="K7" i="3"/>
  <c r="I7" i="3"/>
  <c r="G7" i="3"/>
  <c r="E7" i="3"/>
  <c r="K6" i="3"/>
  <c r="I6" i="3"/>
  <c r="G6" i="3"/>
  <c r="E6" i="3"/>
  <c r="K5" i="3"/>
  <c r="I5" i="3"/>
  <c r="G5" i="3"/>
  <c r="E5" i="3"/>
  <c r="K4" i="3"/>
  <c r="I4" i="3"/>
  <c r="G4" i="3"/>
  <c r="E4" i="3"/>
  <c r="M57" i="1"/>
  <c r="L57" i="1"/>
  <c r="J57" i="1"/>
  <c r="H57" i="1"/>
  <c r="F57" i="1"/>
  <c r="G57" i="1" s="1"/>
  <c r="D57" i="1"/>
  <c r="K56" i="1"/>
  <c r="I56" i="1"/>
  <c r="G56" i="1"/>
  <c r="E56" i="1"/>
  <c r="M54" i="1"/>
  <c r="M55" i="1" s="1"/>
  <c r="L54" i="1"/>
  <c r="L55" i="1" s="1"/>
  <c r="J54" i="1"/>
  <c r="J55" i="1" s="1"/>
  <c r="H54" i="1"/>
  <c r="H55" i="1" s="1"/>
  <c r="F54" i="1"/>
  <c r="F55" i="1" s="1"/>
  <c r="D54" i="1"/>
  <c r="D55" i="1" s="1"/>
  <c r="K53" i="1"/>
  <c r="I53" i="1"/>
  <c r="G53" i="1"/>
  <c r="E53" i="1"/>
  <c r="K52" i="1"/>
  <c r="I52" i="1"/>
  <c r="G52" i="1"/>
  <c r="E52" i="1"/>
  <c r="K51" i="1"/>
  <c r="I51" i="1"/>
  <c r="G51" i="1"/>
  <c r="E51" i="1"/>
  <c r="K50" i="1"/>
  <c r="I50" i="1"/>
  <c r="G50" i="1"/>
  <c r="E50" i="1"/>
  <c r="K49" i="1"/>
  <c r="I49" i="1"/>
  <c r="G49" i="1"/>
  <c r="E49" i="1"/>
  <c r="K48" i="1"/>
  <c r="I48" i="1"/>
  <c r="G48" i="1"/>
  <c r="E48" i="1"/>
  <c r="K47" i="1"/>
  <c r="I47" i="1"/>
  <c r="G47" i="1"/>
  <c r="E47" i="1"/>
  <c r="K46" i="1"/>
  <c r="I46" i="1"/>
  <c r="G46" i="1"/>
  <c r="E46" i="1"/>
  <c r="K45" i="1"/>
  <c r="I45" i="1"/>
  <c r="G45" i="1"/>
  <c r="E45" i="1"/>
  <c r="K44" i="1"/>
  <c r="I44" i="1"/>
  <c r="G44" i="1"/>
  <c r="E44" i="1"/>
  <c r="K43" i="1"/>
  <c r="I43" i="1"/>
  <c r="G43" i="1"/>
  <c r="E43" i="1"/>
  <c r="K42" i="1"/>
  <c r="I42" i="1"/>
  <c r="G42" i="1"/>
  <c r="E42" i="1"/>
  <c r="K41" i="1"/>
  <c r="I41" i="1"/>
  <c r="G41" i="1"/>
  <c r="E41" i="1"/>
  <c r="K40" i="1"/>
  <c r="I40" i="1"/>
  <c r="G40" i="1"/>
  <c r="E40" i="1"/>
  <c r="K39" i="1"/>
  <c r="I39" i="1"/>
  <c r="G39" i="1"/>
  <c r="E39" i="1"/>
  <c r="K38" i="1"/>
  <c r="I38" i="1"/>
  <c r="G38" i="1"/>
  <c r="E38" i="1"/>
  <c r="K37" i="1"/>
  <c r="I37" i="1"/>
  <c r="G37" i="1"/>
  <c r="E37" i="1"/>
  <c r="K36" i="1"/>
  <c r="I36" i="1"/>
  <c r="G36" i="1"/>
  <c r="E36" i="1"/>
  <c r="K35" i="1"/>
  <c r="I35" i="1"/>
  <c r="G35" i="1"/>
  <c r="E35" i="1"/>
  <c r="K34" i="1"/>
  <c r="I34" i="1"/>
  <c r="G34" i="1"/>
  <c r="E34" i="1"/>
  <c r="K33" i="1"/>
  <c r="I33" i="1"/>
  <c r="G33" i="1"/>
  <c r="E33" i="1"/>
  <c r="K32" i="1"/>
  <c r="I32" i="1"/>
  <c r="G32" i="1"/>
  <c r="E32" i="1"/>
  <c r="K31" i="1"/>
  <c r="I31" i="1"/>
  <c r="G31" i="1"/>
  <c r="E31" i="1"/>
  <c r="K30" i="1"/>
  <c r="I30" i="1"/>
  <c r="G30" i="1"/>
  <c r="E30" i="1"/>
  <c r="K29" i="1"/>
  <c r="I29" i="1"/>
  <c r="G29" i="1"/>
  <c r="E29" i="1"/>
  <c r="K28" i="1"/>
  <c r="I28" i="1"/>
  <c r="G28" i="1"/>
  <c r="E28" i="1"/>
  <c r="K27" i="1"/>
  <c r="I27" i="1"/>
  <c r="G27" i="1"/>
  <c r="E27" i="1"/>
  <c r="K26" i="1"/>
  <c r="I26" i="1"/>
  <c r="G26" i="1"/>
  <c r="E26" i="1"/>
  <c r="K24" i="1"/>
  <c r="I24" i="1"/>
  <c r="G24" i="1"/>
  <c r="E24" i="1"/>
  <c r="M22" i="1"/>
  <c r="M23" i="1" s="1"/>
  <c r="L22" i="1"/>
  <c r="L23" i="1" s="1"/>
  <c r="J22" i="1"/>
  <c r="J23" i="1" s="1"/>
  <c r="H22" i="1"/>
  <c r="H23" i="1" s="1"/>
  <c r="F22" i="1"/>
  <c r="F23" i="1" s="1"/>
  <c r="D22" i="1"/>
  <c r="D23" i="1" s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K6" i="1"/>
  <c r="I6" i="1"/>
  <c r="G6" i="1"/>
  <c r="E6" i="1"/>
  <c r="K5" i="1"/>
  <c r="I5" i="1"/>
  <c r="G5" i="1"/>
  <c r="E5" i="1"/>
  <c r="K4" i="1"/>
  <c r="I4" i="1"/>
  <c r="G4" i="1"/>
  <c r="E4" i="1"/>
  <c r="K57" i="3" l="1"/>
  <c r="E57" i="1"/>
  <c r="K57" i="1"/>
  <c r="I57" i="1"/>
</calcChain>
</file>

<file path=xl/sharedStrings.xml><?xml version="1.0" encoding="utf-8"?>
<sst xmlns="http://schemas.openxmlformats.org/spreadsheetml/2006/main" count="149" uniqueCount="68">
  <si>
    <t xml:space="preserve">1. SME                   </t>
  </si>
  <si>
    <t xml:space="preserve">2. Other                 </t>
  </si>
  <si>
    <t xml:space="preserve">3. Total                 </t>
  </si>
  <si>
    <t>Parent UNSPSC Title</t>
  </si>
  <si>
    <t>Child UNSPSC Title</t>
  </si>
  <si>
    <t>Information Technology Broadcasting and Telecommunications</t>
  </si>
  <si>
    <t>Call management systems or accessories</t>
  </si>
  <si>
    <t>Components for information technology or broadcasting or telecommunications</t>
  </si>
  <si>
    <t>Computer accessories</t>
  </si>
  <si>
    <t>Computer printers</t>
  </si>
  <si>
    <t>Computer servers</t>
  </si>
  <si>
    <t>Computers</t>
  </si>
  <si>
    <t>Desktop computers</t>
  </si>
  <si>
    <t>Mainframe computers</t>
  </si>
  <si>
    <t>Mobile phones</t>
  </si>
  <si>
    <t>Network security equipment</t>
  </si>
  <si>
    <t>Notebook computers</t>
  </si>
  <si>
    <t>Scanners</t>
  </si>
  <si>
    <t>Software</t>
  </si>
  <si>
    <t>Telephony equipment</t>
  </si>
  <si>
    <t>Two way radios</t>
  </si>
  <si>
    <t>Engineering and Research and Technology Based Services</t>
  </si>
  <si>
    <t>Application implementation services</t>
  </si>
  <si>
    <t>Architectural engineering</t>
  </si>
  <si>
    <t>Civil engineering</t>
  </si>
  <si>
    <t>Computer hardware maintenance or support</t>
  </si>
  <si>
    <t>Computer programmers</t>
  </si>
  <si>
    <t>Computer services</t>
  </si>
  <si>
    <t>Data processing or preparation services</t>
  </si>
  <si>
    <t>Data services</t>
  </si>
  <si>
    <t>Earth science services</t>
  </si>
  <si>
    <t>Economic analysis</t>
  </si>
  <si>
    <t>Economics</t>
  </si>
  <si>
    <t>Forensic IT Services</t>
  </si>
  <si>
    <t>Information retrieval systems</t>
  </si>
  <si>
    <t>Internet services</t>
  </si>
  <si>
    <t>Maintenance or support fees</t>
  </si>
  <si>
    <t>Management information systems MIS</t>
  </si>
  <si>
    <t>Mapping</t>
  </si>
  <si>
    <t>Professional engineering services</t>
  </si>
  <si>
    <t>Safety or risk analysis</t>
  </si>
  <si>
    <t>Software maintenance and support</t>
  </si>
  <si>
    <t>Software or hardware engineering</t>
  </si>
  <si>
    <t>Statistics</t>
  </si>
  <si>
    <t>System administrators</t>
  </si>
  <si>
    <t>Manufacturing technologies</t>
  </si>
  <si>
    <t>Number</t>
  </si>
  <si>
    <t>Child Code</t>
  </si>
  <si>
    <t>%</t>
  </si>
  <si>
    <t>Total</t>
  </si>
  <si>
    <t>* UNSPSC - United Nations Standard Products and Services Category</t>
  </si>
  <si>
    <t>Total Information Technology Broadcasting and Telecommunications (Parent Code)</t>
  </si>
  <si>
    <t>Total Engineering and Research and Technology Based Services (Parent Code)</t>
  </si>
  <si>
    <t>Unallocated Balance</t>
  </si>
  <si>
    <t>Communications devices and accessories</t>
  </si>
  <si>
    <t>Computer equipment and accessories</t>
  </si>
  <si>
    <t>Data Voice or Multimedia network equipment or platforms and accessories</t>
  </si>
  <si>
    <t xml:space="preserve"> </t>
  </si>
  <si>
    <t>Grand Total</t>
  </si>
  <si>
    <t>Aeronautical engineering</t>
  </si>
  <si>
    <t>Infrastructure as a Service (IaaS – Cloud)</t>
  </si>
  <si>
    <t>Platform as a Service (PaaS – Cloud)</t>
  </si>
  <si>
    <t>Software as a Service (SaaS – Cloud)</t>
  </si>
  <si>
    <t xml:space="preserve">1. Small Business                  </t>
  </si>
  <si>
    <t xml:space="preserve"># Small Business is a subset of SME 
</t>
  </si>
  <si>
    <t>Value ($m)</t>
  </si>
  <si>
    <r>
      <t>2015-16 Small Business</t>
    </r>
    <r>
      <rPr>
        <b/>
        <sz val="12"/>
        <rFont val="Calibri"/>
        <family val="2"/>
        <scheme val="minor"/>
      </rPr>
      <t>#</t>
    </r>
    <r>
      <rPr>
        <b/>
        <sz val="14"/>
        <rFont val="Calibri"/>
        <family val="2"/>
        <scheme val="minor"/>
      </rPr>
      <t xml:space="preserve"> Participation - Information and Communications Technology Sector by Goods and Services Category (UNSPSC* Code)</t>
    </r>
  </si>
  <si>
    <t>2015-16 SME Participation - Information and Communications Technology Sector by Goods and Services Category (UNSPSC* Code)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</si>
</sst>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#.##,,"/>
    <numFmt numFmtId="165" formatCode="0##.##,,"/>
    <numFmt numFmtId="166" formatCode="#,###.##,,"/>
    <numFmt numFmtId="167" formatCode="##.00#,,"/>
    <numFmt numFmtId="168" formatCode="0##.00#,,"/>
    <numFmt numFmtId="169" formatCode="#,###.00#,,"/>
  </numFmts>
  <fonts count="14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9" fillId="0" borderId="0"/>
    <xf numFmtId="0" fontId="5" fillId="0" borderId="0"/>
    <xf numFmtId="9" fontId="4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5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8" fillId="0" borderId="7" xfId="0" applyFont="1" applyBorder="1" applyAlignment="1">
      <alignment vertical="top"/>
    </xf>
    <xf numFmtId="4" fontId="7" fillId="0" borderId="15" xfId="0" applyNumberFormat="1" applyFont="1" applyBorder="1" applyAlignment="1">
      <alignment vertical="top"/>
    </xf>
    <xf numFmtId="4" fontId="8" fillId="0" borderId="15" xfId="0" applyNumberFormat="1" applyFont="1" applyBorder="1" applyAlignment="1">
      <alignment vertical="top"/>
    </xf>
    <xf numFmtId="3" fontId="7" fillId="0" borderId="15" xfId="0" applyNumberFormat="1" applyFont="1" applyBorder="1" applyAlignment="1">
      <alignment vertical="top"/>
    </xf>
    <xf numFmtId="0" fontId="8" fillId="0" borderId="13" xfId="0" applyFont="1" applyBorder="1" applyAlignment="1">
      <alignment horizontal="left" vertical="top" wrapText="1"/>
    </xf>
    <xf numFmtId="0" fontId="7" fillId="0" borderId="12" xfId="0" applyFont="1" applyFill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3" fontId="8" fillId="0" borderId="6" xfId="0" applyNumberFormat="1" applyFont="1" applyBorder="1" applyAlignment="1">
      <alignment vertical="top"/>
    </xf>
    <xf numFmtId="3" fontId="8" fillId="0" borderId="2" xfId="0" applyNumberFormat="1" applyFont="1" applyBorder="1" applyAlignment="1">
      <alignment vertical="top"/>
    </xf>
    <xf numFmtId="3" fontId="8" fillId="0" borderId="7" xfId="0" applyNumberFormat="1" applyFont="1" applyBorder="1" applyAlignment="1">
      <alignment vertical="top"/>
    </xf>
    <xf numFmtId="0" fontId="3" fillId="0" borderId="10" xfId="8" applyFont="1" applyBorder="1" applyAlignment="1">
      <alignment horizontal="center" vertical="top"/>
    </xf>
    <xf numFmtId="0" fontId="3" fillId="0" borderId="9" xfId="8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3" fillId="0" borderId="11" xfId="8" applyFont="1" applyBorder="1" applyAlignment="1">
      <alignment horizontal="center" vertical="top"/>
    </xf>
    <xf numFmtId="0" fontId="7" fillId="0" borderId="12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3" fontId="8" fillId="0" borderId="15" xfId="0" applyNumberFormat="1" applyFont="1" applyBorder="1" applyAlignment="1">
      <alignment vertical="top"/>
    </xf>
    <xf numFmtId="0" fontId="3" fillId="0" borderId="10" xfId="8" applyFont="1" applyFill="1" applyBorder="1" applyAlignment="1">
      <alignment horizontal="center" vertical="top"/>
    </xf>
    <xf numFmtId="3" fontId="8" fillId="0" borderId="8" xfId="0" applyNumberFormat="1" applyFont="1" applyBorder="1" applyAlignment="1">
      <alignment vertical="top"/>
    </xf>
    <xf numFmtId="0" fontId="0" fillId="0" borderId="1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3" fontId="7" fillId="2" borderId="18" xfId="0" applyNumberFormat="1" applyFont="1" applyFill="1" applyBorder="1" applyAlignment="1">
      <alignment vertical="top"/>
    </xf>
    <xf numFmtId="3" fontId="0" fillId="0" borderId="0" xfId="0" applyNumberFormat="1"/>
    <xf numFmtId="0" fontId="0" fillId="0" borderId="0" xfId="0"/>
    <xf numFmtId="0" fontId="8" fillId="0" borderId="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3" fontId="7" fillId="2" borderId="18" xfId="0" applyNumberFormat="1" applyFont="1" applyFill="1" applyBorder="1" applyAlignment="1"/>
    <xf numFmtId="0" fontId="7" fillId="2" borderId="20" xfId="0" applyFont="1" applyFill="1" applyBorder="1" applyAlignment="1">
      <alignment horizontal="left"/>
    </xf>
    <xf numFmtId="3" fontId="7" fillId="0" borderId="23" xfId="0" applyNumberFormat="1" applyFont="1" applyBorder="1" applyAlignment="1">
      <alignment vertical="top"/>
    </xf>
    <xf numFmtId="0" fontId="8" fillId="0" borderId="2" xfId="15" applyNumberFormat="1" applyFont="1" applyBorder="1"/>
    <xf numFmtId="3" fontId="8" fillId="0" borderId="6" xfId="15" applyNumberFormat="1" applyFont="1" applyBorder="1"/>
    <xf numFmtId="0" fontId="8" fillId="0" borderId="2" xfId="15" applyNumberFormat="1" applyFont="1" applyBorder="1"/>
    <xf numFmtId="3" fontId="8" fillId="0" borderId="2" xfId="15" applyNumberFormat="1" applyFont="1" applyBorder="1"/>
    <xf numFmtId="0" fontId="8" fillId="0" borderId="2" xfId="15" applyNumberFormat="1" applyFont="1" applyBorder="1"/>
    <xf numFmtId="0" fontId="8" fillId="0" borderId="8" xfId="15" applyNumberFormat="1" applyFont="1" applyBorder="1"/>
    <xf numFmtId="3" fontId="8" fillId="0" borderId="8" xfId="15" applyNumberFormat="1" applyFont="1" applyBorder="1"/>
    <xf numFmtId="0" fontId="7" fillId="0" borderId="7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3" fillId="0" borderId="25" xfId="8" applyFont="1" applyBorder="1" applyAlignment="1">
      <alignment horizontal="center" vertical="top"/>
    </xf>
    <xf numFmtId="0" fontId="0" fillId="0" borderId="19" xfId="0" applyBorder="1" applyAlignment="1">
      <alignment vertical="top"/>
    </xf>
    <xf numFmtId="3" fontId="11" fillId="2" borderId="19" xfId="0" applyNumberFormat="1" applyFont="1" applyFill="1" applyBorder="1" applyAlignment="1"/>
    <xf numFmtId="3" fontId="11" fillId="2" borderId="19" xfId="0" applyNumberFormat="1" applyFont="1" applyFill="1" applyBorder="1"/>
    <xf numFmtId="0" fontId="8" fillId="0" borderId="7" xfId="15" applyNumberFormat="1" applyFont="1" applyBorder="1"/>
    <xf numFmtId="0" fontId="8" fillId="0" borderId="24" xfId="15" applyFont="1" applyBorder="1"/>
    <xf numFmtId="3" fontId="8" fillId="0" borderId="2" xfId="15" applyNumberFormat="1" applyFont="1" applyBorder="1" applyAlignment="1">
      <alignment vertical="top"/>
    </xf>
    <xf numFmtId="0" fontId="8" fillId="0" borderId="2" xfId="15" applyNumberFormat="1" applyFont="1" applyBorder="1" applyAlignment="1">
      <alignment vertical="top"/>
    </xf>
    <xf numFmtId="0" fontId="8" fillId="0" borderId="2" xfId="15" applyNumberFormat="1" applyFont="1" applyBorder="1"/>
    <xf numFmtId="0" fontId="8" fillId="0" borderId="2" xfId="15" applyNumberFormat="1" applyFont="1" applyBorder="1"/>
    <xf numFmtId="0" fontId="8" fillId="0" borderId="2" xfId="15" applyNumberFormat="1" applyFont="1" applyBorder="1"/>
    <xf numFmtId="0" fontId="0" fillId="0" borderId="26" xfId="0" applyBorder="1" applyAlignment="1">
      <alignment horizontal="left" vertical="top" wrapText="1"/>
    </xf>
    <xf numFmtId="3" fontId="11" fillId="2" borderId="27" xfId="0" applyNumberFormat="1" applyFont="1" applyFill="1" applyBorder="1"/>
    <xf numFmtId="3" fontId="11" fillId="2" borderId="22" xfId="0" applyNumberFormat="1" applyFont="1" applyFill="1" applyBorder="1" applyAlignment="1"/>
    <xf numFmtId="164" fontId="8" fillId="0" borderId="2" xfId="15" applyNumberFormat="1" applyFont="1" applyBorder="1"/>
    <xf numFmtId="165" fontId="8" fillId="0" borderId="2" xfId="15" applyNumberFormat="1" applyFont="1" applyBorder="1"/>
    <xf numFmtId="164" fontId="7" fillId="0" borderId="15" xfId="0" applyNumberFormat="1" applyFont="1" applyBorder="1" applyAlignment="1">
      <alignment vertical="top"/>
    </xf>
    <xf numFmtId="165" fontId="7" fillId="0" borderId="15" xfId="0" applyNumberFormat="1" applyFont="1" applyBorder="1" applyAlignment="1">
      <alignment vertical="top"/>
    </xf>
    <xf numFmtId="164" fontId="11" fillId="2" borderId="20" xfId="0" applyNumberFormat="1" applyFont="1" applyFill="1" applyBorder="1"/>
    <xf numFmtId="164" fontId="8" fillId="0" borderId="7" xfId="15" applyNumberFormat="1" applyFont="1" applyBorder="1"/>
    <xf numFmtId="165" fontId="8" fillId="0" borderId="7" xfId="15" applyNumberFormat="1" applyFont="1" applyBorder="1"/>
    <xf numFmtId="165" fontId="8" fillId="0" borderId="6" xfId="15" applyNumberFormat="1" applyFont="1" applyBorder="1"/>
    <xf numFmtId="166" fontId="7" fillId="0" borderId="15" xfId="0" applyNumberFormat="1" applyFont="1" applyBorder="1" applyAlignment="1">
      <alignment vertical="top"/>
    </xf>
    <xf numFmtId="166" fontId="11" fillId="2" borderId="20" xfId="0" applyNumberFormat="1" applyFont="1" applyFill="1" applyBorder="1"/>
    <xf numFmtId="3" fontId="8" fillId="0" borderId="28" xfId="0" applyNumberFormat="1" applyFont="1" applyBorder="1" applyAlignment="1">
      <alignment vertical="top"/>
    </xf>
    <xf numFmtId="3" fontId="8" fillId="0" borderId="29" xfId="0" applyNumberFormat="1" applyFont="1" applyBorder="1" applyAlignment="1">
      <alignment vertical="top"/>
    </xf>
    <xf numFmtId="164" fontId="8" fillId="0" borderId="5" xfId="15" applyNumberFormat="1" applyFont="1" applyBorder="1"/>
    <xf numFmtId="164" fontId="7" fillId="0" borderId="24" xfId="0" applyNumberFormat="1" applyFont="1" applyBorder="1" applyAlignment="1">
      <alignment vertical="top"/>
    </xf>
    <xf numFmtId="166" fontId="7" fillId="0" borderId="24" xfId="0" applyNumberFormat="1" applyFont="1" applyBorder="1" applyAlignment="1">
      <alignment vertical="top"/>
    </xf>
    <xf numFmtId="165" fontId="8" fillId="0" borderId="8" xfId="15" applyNumberFormat="1" applyFont="1" applyBorder="1"/>
    <xf numFmtId="167" fontId="8" fillId="0" borderId="2" xfId="15" applyNumberFormat="1" applyFont="1" applyBorder="1"/>
    <xf numFmtId="164" fontId="8" fillId="0" borderId="2" xfId="15" applyNumberFormat="1" applyFont="1" applyBorder="1" applyAlignment="1">
      <alignment vertical="top"/>
    </xf>
    <xf numFmtId="169" fontId="8" fillId="0" borderId="2" xfId="15" applyNumberFormat="1" applyFont="1" applyBorder="1"/>
    <xf numFmtId="168" fontId="8" fillId="0" borderId="2" xfId="15" applyNumberFormat="1" applyFont="1" applyBorder="1"/>
    <xf numFmtId="165" fontId="8" fillId="0" borderId="2" xfId="15" applyNumberFormat="1" applyFont="1" applyBorder="1" applyAlignment="1">
      <alignment vertical="top"/>
    </xf>
    <xf numFmtId="0" fontId="7" fillId="2" borderId="21" xfId="0" applyFont="1" applyFill="1" applyBorder="1" applyAlignment="1">
      <alignment horizontal="right"/>
    </xf>
    <xf numFmtId="0" fontId="0" fillId="2" borderId="19" xfId="0" applyFill="1" applyBorder="1" applyAlignment="1"/>
    <xf numFmtId="0" fontId="0" fillId="2" borderId="20" xfId="0" applyFill="1" applyBorder="1" applyAlignment="1"/>
    <xf numFmtId="0" fontId="8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7" fillId="2" borderId="21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horizontal="right"/>
    </xf>
    <xf numFmtId="0" fontId="7" fillId="2" borderId="20" xfId="0" applyFont="1" applyFill="1" applyBorder="1" applyAlignment="1">
      <alignment horizontal="right"/>
    </xf>
  </cellXfs>
  <cellStyles count="20">
    <cellStyle name="Comma 2" xfId="1"/>
    <cellStyle name="Comma 2 2" xfId="10"/>
    <cellStyle name="Comma 2 3" xfId="13"/>
    <cellStyle name="Comma 2 4" xfId="17"/>
    <cellStyle name="Normal" xfId="0" builtinId="0"/>
    <cellStyle name="Normal 2" xfId="2"/>
    <cellStyle name="Normal 2 2" xfId="8"/>
    <cellStyle name="Normal 2 3" xfId="14"/>
    <cellStyle name="Normal 2 4" xfId="16"/>
    <cellStyle name="Normal 3" xfId="3"/>
    <cellStyle name="Normal 3 2" xfId="18"/>
    <cellStyle name="Normal 4" xfId="4"/>
    <cellStyle name="Normal 4 2" xfId="19"/>
    <cellStyle name="Normal 5" xfId="6"/>
    <cellStyle name="Normal 5 2" xfId="12"/>
    <cellStyle name="Normal 6" xfId="7"/>
    <cellStyle name="Normal 7" xfId="9"/>
    <cellStyle name="Normal 8" xfId="15"/>
    <cellStyle name="Percent 2" xfId="5"/>
    <cellStyle name="Percent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PAM/TPD/PPB/AusTender/AusTender/Reporting/End%20FY%20-%20Contract%20Reporting%20Finalisation/FY1112/SME/Data%20for%20Publication/AusTender_incOS_11_12_WithParent-ChildUNSP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ivot Table"/>
      <sheetName val="Table 1"/>
      <sheetName val="ParentChildList"/>
      <sheetName val="UNSPSClist"/>
      <sheetName val="SmallCod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sqref="A1:M1"/>
    </sheetView>
  </sheetViews>
  <sheetFormatPr defaultRowHeight="11.25" x14ac:dyDescent="0.2"/>
  <cols>
    <col min="1" max="1" width="26" style="4" customWidth="1"/>
    <col min="2" max="2" width="12.33203125" style="4" bestFit="1" customWidth="1"/>
    <col min="3" max="3" width="52.83203125" style="6" customWidth="1"/>
    <col min="4" max="4" width="12.5" style="5" bestFit="1" customWidth="1"/>
    <col min="5" max="5" width="4.6640625" style="5" bestFit="1" customWidth="1"/>
    <col min="6" max="6" width="9.6640625" style="5" bestFit="1" customWidth="1"/>
    <col min="7" max="7" width="3.5" style="5" bestFit="1" customWidth="1"/>
    <col min="8" max="8" width="12.5" style="5" bestFit="1" customWidth="1"/>
    <col min="9" max="9" width="4.6640625" style="5" bestFit="1" customWidth="1"/>
    <col min="10" max="10" width="9.6640625" style="5" bestFit="1" customWidth="1"/>
    <col min="11" max="11" width="3.5" style="5" bestFit="1" customWidth="1"/>
    <col min="12" max="12" width="12.5" style="5" bestFit="1" customWidth="1"/>
    <col min="13" max="13" width="9.6640625" style="5" bestFit="1" customWidth="1"/>
    <col min="14" max="14" width="11.1640625" bestFit="1" customWidth="1"/>
  </cols>
  <sheetData>
    <row r="1" spans="1:13" ht="18.75" x14ac:dyDescent="0.2">
      <c r="A1" s="90" t="s">
        <v>67</v>
      </c>
      <c r="B1" s="90"/>
      <c r="C1" s="90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15" x14ac:dyDescent="0.2">
      <c r="A2" s="24"/>
      <c r="B2" s="22"/>
      <c r="C2" s="23"/>
      <c r="D2" s="92" t="s">
        <v>0</v>
      </c>
      <c r="E2" s="92"/>
      <c r="F2" s="92"/>
      <c r="G2" s="92"/>
      <c r="H2" s="92" t="s">
        <v>1</v>
      </c>
      <c r="I2" s="92"/>
      <c r="J2" s="92"/>
      <c r="K2" s="92"/>
      <c r="L2" s="93" t="s">
        <v>2</v>
      </c>
      <c r="M2" s="94"/>
    </row>
    <row r="3" spans="1:13" ht="15.75" thickBot="1" x14ac:dyDescent="0.25">
      <c r="A3" s="1" t="s">
        <v>3</v>
      </c>
      <c r="B3" s="2" t="s">
        <v>47</v>
      </c>
      <c r="C3" s="2" t="s">
        <v>4</v>
      </c>
      <c r="D3" s="3" t="s">
        <v>65</v>
      </c>
      <c r="E3" s="3" t="s">
        <v>48</v>
      </c>
      <c r="F3" s="48" t="s">
        <v>46</v>
      </c>
      <c r="G3" s="48" t="s">
        <v>48</v>
      </c>
      <c r="H3" s="49" t="s">
        <v>65</v>
      </c>
      <c r="I3" s="49" t="s">
        <v>48</v>
      </c>
      <c r="J3" s="48" t="s">
        <v>46</v>
      </c>
      <c r="K3" s="50" t="s">
        <v>48</v>
      </c>
      <c r="L3" s="49" t="s">
        <v>65</v>
      </c>
      <c r="M3" s="48" t="s">
        <v>46</v>
      </c>
    </row>
    <row r="4" spans="1:13" ht="15" x14ac:dyDescent="0.25">
      <c r="A4" s="89" t="s">
        <v>5</v>
      </c>
      <c r="B4" s="18">
        <v>43221500</v>
      </c>
      <c r="C4" s="36" t="s">
        <v>6</v>
      </c>
      <c r="D4" s="72">
        <v>160000</v>
      </c>
      <c r="E4" s="14">
        <f t="shared" ref="E4:E21" si="0">D4/L4*100</f>
        <v>55.172413793103445</v>
      </c>
      <c r="F4" s="46">
        <v>5</v>
      </c>
      <c r="G4" s="27">
        <f t="shared" ref="G4:G21" si="1">F4/M4*100</f>
        <v>50</v>
      </c>
      <c r="H4" s="72">
        <v>130000</v>
      </c>
      <c r="I4" s="27">
        <f t="shared" ref="I4:I21" si="2">H4/L4*100</f>
        <v>44.827586206896555</v>
      </c>
      <c r="J4" s="46">
        <v>5</v>
      </c>
      <c r="K4" s="27">
        <f t="shared" ref="K4:K21" si="3">J4/M4*100</f>
        <v>50</v>
      </c>
      <c r="L4" s="72">
        <v>290000</v>
      </c>
      <c r="M4" s="46">
        <v>10</v>
      </c>
    </row>
    <row r="5" spans="1:13" ht="15" x14ac:dyDescent="0.25">
      <c r="A5" s="89"/>
      <c r="B5" s="17">
        <v>43190000</v>
      </c>
      <c r="C5" s="34" t="s">
        <v>54</v>
      </c>
      <c r="D5" s="65">
        <v>48000000</v>
      </c>
      <c r="E5" s="15">
        <f t="shared" si="0"/>
        <v>3.1073793786535986</v>
      </c>
      <c r="F5" s="41">
        <v>355</v>
      </c>
      <c r="G5" s="15">
        <f t="shared" si="1"/>
        <v>47.459893048128343</v>
      </c>
      <c r="H5" s="65">
        <v>1496710000</v>
      </c>
      <c r="I5" s="15">
        <f t="shared" si="2"/>
        <v>96.89262062134641</v>
      </c>
      <c r="J5" s="43">
        <v>393</v>
      </c>
      <c r="K5" s="15">
        <f t="shared" si="3"/>
        <v>52.540106951871657</v>
      </c>
      <c r="L5" s="65">
        <v>1544710000</v>
      </c>
      <c r="M5" s="45">
        <v>748</v>
      </c>
    </row>
    <row r="6" spans="1:13" ht="30" x14ac:dyDescent="0.2">
      <c r="A6" s="89"/>
      <c r="B6" s="17">
        <v>43200000</v>
      </c>
      <c r="C6" s="34" t="s">
        <v>7</v>
      </c>
      <c r="D6" s="82">
        <v>224370000</v>
      </c>
      <c r="E6" s="15">
        <f t="shared" si="0"/>
        <v>21.336668029707962</v>
      </c>
      <c r="F6" s="58">
        <v>496</v>
      </c>
      <c r="G6" s="15">
        <f t="shared" si="1"/>
        <v>45.131938125568702</v>
      </c>
      <c r="H6" s="82">
        <v>827200000</v>
      </c>
      <c r="I6" s="15">
        <f t="shared" si="2"/>
        <v>78.663331970292035</v>
      </c>
      <c r="J6" s="58">
        <v>603</v>
      </c>
      <c r="K6" s="15">
        <f t="shared" si="3"/>
        <v>54.868061874431305</v>
      </c>
      <c r="L6" s="82">
        <v>1051570000</v>
      </c>
      <c r="M6" s="58">
        <v>1099</v>
      </c>
    </row>
    <row r="7" spans="1:13" ht="15" x14ac:dyDescent="0.25">
      <c r="A7" s="89"/>
      <c r="B7" s="17">
        <v>43211600</v>
      </c>
      <c r="C7" s="34" t="s">
        <v>8</v>
      </c>
      <c r="D7" s="65">
        <v>1640000</v>
      </c>
      <c r="E7" s="15">
        <f t="shared" si="0"/>
        <v>50.15290519877675</v>
      </c>
      <c r="F7" s="41">
        <v>0</v>
      </c>
      <c r="G7" s="15">
        <f t="shared" si="1"/>
        <v>0</v>
      </c>
      <c r="H7" s="65">
        <v>1630000</v>
      </c>
      <c r="I7" s="15">
        <f t="shared" si="2"/>
        <v>49.847094801223243</v>
      </c>
      <c r="J7" s="43">
        <v>0</v>
      </c>
      <c r="K7" s="15">
        <f t="shared" si="3"/>
        <v>0</v>
      </c>
      <c r="L7" s="65">
        <v>3270000</v>
      </c>
      <c r="M7" s="45">
        <v>52</v>
      </c>
    </row>
    <row r="8" spans="1:13" ht="15" x14ac:dyDescent="0.25">
      <c r="A8" s="89"/>
      <c r="B8" s="17">
        <v>43210000</v>
      </c>
      <c r="C8" s="34" t="s">
        <v>55</v>
      </c>
      <c r="D8" s="65">
        <v>140310000</v>
      </c>
      <c r="E8" s="15">
        <f t="shared" si="0"/>
        <v>43.517771850381493</v>
      </c>
      <c r="F8" s="41">
        <v>672</v>
      </c>
      <c r="G8" s="15">
        <f t="shared" si="1"/>
        <v>56.375838926174495</v>
      </c>
      <c r="H8" s="65">
        <v>182110000</v>
      </c>
      <c r="I8" s="15">
        <f t="shared" si="2"/>
        <v>56.482228149618507</v>
      </c>
      <c r="J8" s="43">
        <v>520</v>
      </c>
      <c r="K8" s="15">
        <f t="shared" si="3"/>
        <v>43.624161073825505</v>
      </c>
      <c r="L8" s="65">
        <v>322420000</v>
      </c>
      <c r="M8" s="45">
        <v>1192</v>
      </c>
    </row>
    <row r="9" spans="1:13" ht="15" x14ac:dyDescent="0.25">
      <c r="A9" s="89"/>
      <c r="B9" s="17">
        <v>43212100</v>
      </c>
      <c r="C9" s="34" t="s">
        <v>9</v>
      </c>
      <c r="D9" s="80">
        <v>610000</v>
      </c>
      <c r="E9" s="15">
        <f t="shared" si="0"/>
        <v>14.386792452830189</v>
      </c>
      <c r="F9" s="41">
        <v>16</v>
      </c>
      <c r="G9" s="15">
        <f t="shared" si="1"/>
        <v>41.025641025641022</v>
      </c>
      <c r="H9" s="65">
        <v>3620000</v>
      </c>
      <c r="I9" s="15">
        <f t="shared" si="2"/>
        <v>85.377358490566039</v>
      </c>
      <c r="J9" s="43">
        <v>23</v>
      </c>
      <c r="K9" s="15">
        <f t="shared" si="3"/>
        <v>58.974358974358978</v>
      </c>
      <c r="L9" s="65">
        <v>4240000</v>
      </c>
      <c r="M9" s="45">
        <v>39</v>
      </c>
    </row>
    <row r="10" spans="1:13" ht="15" x14ac:dyDescent="0.25">
      <c r="A10" s="89"/>
      <c r="B10" s="17">
        <v>43211501</v>
      </c>
      <c r="C10" s="34" t="s">
        <v>10</v>
      </c>
      <c r="D10" s="81">
        <v>8400000</v>
      </c>
      <c r="E10" s="15">
        <f t="shared" si="0"/>
        <v>22.006811632171864</v>
      </c>
      <c r="F10" s="41">
        <v>60</v>
      </c>
      <c r="G10" s="15">
        <f t="shared" si="1"/>
        <v>32.085561497326204</v>
      </c>
      <c r="H10" s="65">
        <v>29770000</v>
      </c>
      <c r="I10" s="15">
        <f t="shared" si="2"/>
        <v>77.993188367828139</v>
      </c>
      <c r="J10" s="43">
        <v>127</v>
      </c>
      <c r="K10" s="15">
        <f t="shared" si="3"/>
        <v>67.914438502673804</v>
      </c>
      <c r="L10" s="65">
        <v>38170000</v>
      </c>
      <c r="M10" s="45">
        <v>187</v>
      </c>
    </row>
    <row r="11" spans="1:13" ht="15" x14ac:dyDescent="0.25">
      <c r="A11" s="89"/>
      <c r="B11" s="17">
        <v>43211500</v>
      </c>
      <c r="C11" s="34" t="s">
        <v>11</v>
      </c>
      <c r="D11" s="81">
        <v>39750000</v>
      </c>
      <c r="E11" s="15">
        <f t="shared" si="0"/>
        <v>69.810326659641731</v>
      </c>
      <c r="F11" s="41">
        <v>75</v>
      </c>
      <c r="G11" s="15">
        <f t="shared" si="1"/>
        <v>63.02521008403361</v>
      </c>
      <c r="H11" s="65">
        <v>17190000</v>
      </c>
      <c r="I11" s="15">
        <f t="shared" si="2"/>
        <v>30.189673340358269</v>
      </c>
      <c r="J11" s="43">
        <v>44</v>
      </c>
      <c r="K11" s="15">
        <f t="shared" si="3"/>
        <v>36.97478991596639</v>
      </c>
      <c r="L11" s="65">
        <v>56940000</v>
      </c>
      <c r="M11" s="45">
        <v>119</v>
      </c>
    </row>
    <row r="12" spans="1:13" ht="30" x14ac:dyDescent="0.2">
      <c r="A12" s="89"/>
      <c r="B12" s="17">
        <v>43220000</v>
      </c>
      <c r="C12" s="34" t="s">
        <v>56</v>
      </c>
      <c r="D12" s="82">
        <v>26020000</v>
      </c>
      <c r="E12" s="15">
        <f t="shared" si="0"/>
        <v>25.055368319691862</v>
      </c>
      <c r="F12" s="58">
        <v>103</v>
      </c>
      <c r="G12" s="15">
        <f t="shared" si="1"/>
        <v>51.243781094527364</v>
      </c>
      <c r="H12" s="82">
        <v>77820000</v>
      </c>
      <c r="I12" s="15">
        <f t="shared" si="2"/>
        <v>74.935002407318251</v>
      </c>
      <c r="J12" s="58">
        <v>98</v>
      </c>
      <c r="K12" s="15">
        <f t="shared" si="3"/>
        <v>48.756218905472636</v>
      </c>
      <c r="L12" s="82">
        <v>103850000</v>
      </c>
      <c r="M12" s="58">
        <v>201</v>
      </c>
    </row>
    <row r="13" spans="1:13" ht="15" x14ac:dyDescent="0.25">
      <c r="A13" s="89"/>
      <c r="B13" s="17">
        <v>43211507</v>
      </c>
      <c r="C13" s="34" t="s">
        <v>12</v>
      </c>
      <c r="D13" s="65">
        <v>3650000</v>
      </c>
      <c r="E13" s="15">
        <f t="shared" si="0"/>
        <v>27.422990232907591</v>
      </c>
      <c r="F13" s="41">
        <v>33</v>
      </c>
      <c r="G13" s="15">
        <f t="shared" si="1"/>
        <v>35.106382978723403</v>
      </c>
      <c r="H13" s="65">
        <v>9650000</v>
      </c>
      <c r="I13" s="15">
        <f t="shared" si="2"/>
        <v>72.501878287002256</v>
      </c>
      <c r="J13" s="43">
        <v>61</v>
      </c>
      <c r="K13" s="15">
        <f t="shared" si="3"/>
        <v>64.893617021276597</v>
      </c>
      <c r="L13" s="77">
        <v>13310000</v>
      </c>
      <c r="M13" s="45">
        <v>94</v>
      </c>
    </row>
    <row r="14" spans="1:13" ht="15" x14ac:dyDescent="0.25">
      <c r="A14" s="89"/>
      <c r="B14" s="17">
        <v>43211512</v>
      </c>
      <c r="C14" s="34" t="s">
        <v>13</v>
      </c>
      <c r="D14" s="44">
        <v>0</v>
      </c>
      <c r="E14" s="15">
        <f t="shared" si="0"/>
        <v>0</v>
      </c>
      <c r="F14" s="41">
        <v>0</v>
      </c>
      <c r="G14" s="15">
        <f t="shared" si="1"/>
        <v>0</v>
      </c>
      <c r="H14" s="44">
        <v>0</v>
      </c>
      <c r="I14" s="15">
        <f t="shared" si="2"/>
        <v>0</v>
      </c>
      <c r="J14" s="43">
        <v>0</v>
      </c>
      <c r="K14" s="15">
        <f t="shared" si="3"/>
        <v>0</v>
      </c>
      <c r="L14" s="66">
        <v>490000</v>
      </c>
      <c r="M14" s="45">
        <v>2</v>
      </c>
    </row>
    <row r="15" spans="1:13" ht="15" x14ac:dyDescent="0.25">
      <c r="A15" s="89"/>
      <c r="B15" s="17">
        <v>43191501</v>
      </c>
      <c r="C15" s="34" t="s">
        <v>14</v>
      </c>
      <c r="D15" s="66">
        <v>620000</v>
      </c>
      <c r="E15" s="15">
        <f t="shared" si="0"/>
        <v>15.538847117794486</v>
      </c>
      <c r="F15" s="41">
        <v>9</v>
      </c>
      <c r="G15" s="15">
        <f t="shared" si="1"/>
        <v>21.951219512195124</v>
      </c>
      <c r="H15" s="65">
        <v>3380000</v>
      </c>
      <c r="I15" s="15">
        <f t="shared" si="2"/>
        <v>84.711779448621556</v>
      </c>
      <c r="J15" s="43">
        <v>32</v>
      </c>
      <c r="K15" s="15">
        <f t="shared" si="3"/>
        <v>78.048780487804876</v>
      </c>
      <c r="L15" s="65">
        <v>3990000</v>
      </c>
      <c r="M15" s="45">
        <v>41</v>
      </c>
    </row>
    <row r="16" spans="1:13" ht="15" x14ac:dyDescent="0.25">
      <c r="A16" s="89"/>
      <c r="B16" s="17">
        <v>43222500</v>
      </c>
      <c r="C16" s="34" t="s">
        <v>15</v>
      </c>
      <c r="D16" s="65">
        <v>4680000</v>
      </c>
      <c r="E16" s="15">
        <f t="shared" si="0"/>
        <v>26.530612244897959</v>
      </c>
      <c r="F16" s="41">
        <v>57</v>
      </c>
      <c r="G16" s="15">
        <f t="shared" si="1"/>
        <v>41.911764705882355</v>
      </c>
      <c r="H16" s="65">
        <v>12950000</v>
      </c>
      <c r="I16" s="15">
        <f t="shared" si="2"/>
        <v>73.412698412698404</v>
      </c>
      <c r="J16" s="43">
        <v>79</v>
      </c>
      <c r="K16" s="15">
        <f t="shared" si="3"/>
        <v>58.088235294117652</v>
      </c>
      <c r="L16" s="65">
        <v>17640000</v>
      </c>
      <c r="M16" s="45">
        <v>136</v>
      </c>
    </row>
    <row r="17" spans="1:15" ht="15" x14ac:dyDescent="0.25">
      <c r="A17" s="89"/>
      <c r="B17" s="17">
        <v>43211503</v>
      </c>
      <c r="C17" s="34" t="s">
        <v>16</v>
      </c>
      <c r="D17" s="65">
        <v>4380000</v>
      </c>
      <c r="E17" s="15">
        <f t="shared" si="0"/>
        <v>80.811808118081188</v>
      </c>
      <c r="F17" s="41">
        <v>35</v>
      </c>
      <c r="G17" s="15">
        <f t="shared" si="1"/>
        <v>61.403508771929829</v>
      </c>
      <c r="H17" s="77">
        <v>1050000</v>
      </c>
      <c r="I17" s="15">
        <f t="shared" si="2"/>
        <v>19.372693726937271</v>
      </c>
      <c r="J17" s="43">
        <v>22</v>
      </c>
      <c r="K17" s="15">
        <f t="shared" si="3"/>
        <v>38.596491228070171</v>
      </c>
      <c r="L17" s="65">
        <v>5420000</v>
      </c>
      <c r="M17" s="45">
        <v>57</v>
      </c>
    </row>
    <row r="18" spans="1:15" ht="15" x14ac:dyDescent="0.25">
      <c r="A18" s="89"/>
      <c r="B18" s="17">
        <v>43211711</v>
      </c>
      <c r="C18" s="34" t="s">
        <v>17</v>
      </c>
      <c r="D18" s="80">
        <v>80000</v>
      </c>
      <c r="E18" s="15">
        <f t="shared" si="0"/>
        <v>36.363636363636367</v>
      </c>
      <c r="F18" s="41">
        <v>3</v>
      </c>
      <c r="G18" s="15">
        <f t="shared" si="1"/>
        <v>50</v>
      </c>
      <c r="H18" s="66">
        <v>130000</v>
      </c>
      <c r="I18" s="15">
        <f t="shared" si="2"/>
        <v>59.090909090909093</v>
      </c>
      <c r="J18" s="43">
        <v>3</v>
      </c>
      <c r="K18" s="15">
        <f t="shared" si="3"/>
        <v>50</v>
      </c>
      <c r="L18" s="80">
        <v>220000</v>
      </c>
      <c r="M18" s="45">
        <v>6</v>
      </c>
    </row>
    <row r="19" spans="1:15" ht="15" x14ac:dyDescent="0.25">
      <c r="A19" s="89"/>
      <c r="B19" s="17">
        <v>43230000</v>
      </c>
      <c r="C19" s="34" t="s">
        <v>18</v>
      </c>
      <c r="D19" s="65">
        <v>184610000</v>
      </c>
      <c r="E19" s="15">
        <f t="shared" si="0"/>
        <v>28.102784247461599</v>
      </c>
      <c r="F19" s="41">
        <v>1014</v>
      </c>
      <c r="G19" s="15">
        <f t="shared" si="1"/>
        <v>53.707627118644062</v>
      </c>
      <c r="H19" s="65">
        <v>472300000</v>
      </c>
      <c r="I19" s="15">
        <f t="shared" si="2"/>
        <v>71.897215752538401</v>
      </c>
      <c r="J19" s="43">
        <v>874</v>
      </c>
      <c r="K19" s="15">
        <f t="shared" si="3"/>
        <v>46.292372881355931</v>
      </c>
      <c r="L19" s="65">
        <v>656910000</v>
      </c>
      <c r="M19" s="45">
        <v>1888</v>
      </c>
    </row>
    <row r="20" spans="1:15" ht="15" x14ac:dyDescent="0.25">
      <c r="A20" s="89"/>
      <c r="B20" s="17">
        <v>43222800</v>
      </c>
      <c r="C20" s="34" t="s">
        <v>19</v>
      </c>
      <c r="D20" s="65">
        <v>2790000</v>
      </c>
      <c r="E20" s="15">
        <f t="shared" si="0"/>
        <v>17.782026768642449</v>
      </c>
      <c r="F20" s="41">
        <v>41</v>
      </c>
      <c r="G20" s="15">
        <f t="shared" si="1"/>
        <v>45.555555555555557</v>
      </c>
      <c r="H20" s="65">
        <v>12890000</v>
      </c>
      <c r="I20" s="15">
        <f t="shared" si="2"/>
        <v>82.15423836838751</v>
      </c>
      <c r="J20" s="43">
        <v>49</v>
      </c>
      <c r="K20" s="15">
        <f t="shared" si="3"/>
        <v>54.444444444444443</v>
      </c>
      <c r="L20" s="65">
        <v>15690000</v>
      </c>
      <c r="M20" s="45">
        <v>90</v>
      </c>
      <c r="N20" s="31"/>
    </row>
    <row r="21" spans="1:15" ht="15.75" thickBot="1" x14ac:dyDescent="0.3">
      <c r="A21" s="89"/>
      <c r="B21" s="19">
        <v>43191510</v>
      </c>
      <c r="C21" s="37" t="s">
        <v>20</v>
      </c>
      <c r="D21" s="77">
        <v>1150000</v>
      </c>
      <c r="E21" s="16">
        <f t="shared" si="0"/>
        <v>12.527233115468409</v>
      </c>
      <c r="F21" s="7">
        <v>16</v>
      </c>
      <c r="G21" s="75">
        <f t="shared" si="1"/>
        <v>51.612903225806448</v>
      </c>
      <c r="H21" s="71">
        <v>8030000</v>
      </c>
      <c r="I21" s="76">
        <f t="shared" si="2"/>
        <v>87.472766884531595</v>
      </c>
      <c r="J21" s="7">
        <v>15</v>
      </c>
      <c r="K21" s="16">
        <f t="shared" si="3"/>
        <v>48.387096774193552</v>
      </c>
      <c r="L21" s="77">
        <v>9180000</v>
      </c>
      <c r="M21" s="7">
        <v>31</v>
      </c>
    </row>
    <row r="22" spans="1:15" ht="15" x14ac:dyDescent="0.2">
      <c r="A22" s="11"/>
      <c r="B22" s="33"/>
      <c r="C22" s="21" t="s">
        <v>49</v>
      </c>
      <c r="D22" s="78">
        <f>SUM(D4:D21)</f>
        <v>691220000</v>
      </c>
      <c r="E22" s="10"/>
      <c r="F22" s="10">
        <f t="shared" ref="F22:M22" si="4">SUM(F4:F21)</f>
        <v>2990</v>
      </c>
      <c r="G22" s="10"/>
      <c r="H22" s="73">
        <f t="shared" si="4"/>
        <v>3156560000</v>
      </c>
      <c r="I22" s="10"/>
      <c r="J22" s="10">
        <f t="shared" si="4"/>
        <v>2948</v>
      </c>
      <c r="K22" s="10"/>
      <c r="L22" s="79">
        <f t="shared" si="4"/>
        <v>3848310000</v>
      </c>
      <c r="M22" s="10">
        <f t="shared" si="4"/>
        <v>5992</v>
      </c>
    </row>
    <row r="23" spans="1:15" ht="15.75" thickBot="1" x14ac:dyDescent="0.3">
      <c r="A23" s="28"/>
      <c r="B23" s="29"/>
      <c r="C23" s="12" t="s">
        <v>53</v>
      </c>
      <c r="D23" s="68">
        <f>D24-D22</f>
        <v>20000</v>
      </c>
      <c r="E23" s="25"/>
      <c r="F23" s="10">
        <f>F24-F22</f>
        <v>28</v>
      </c>
      <c r="G23" s="25"/>
      <c r="H23" s="68">
        <f>H24-H22</f>
        <v>500000</v>
      </c>
      <c r="I23" s="25"/>
      <c r="J23" s="40">
        <f>J24-J22</f>
        <v>26</v>
      </c>
      <c r="K23" s="25"/>
      <c r="L23" s="68">
        <f>L24-L22</f>
        <v>-10000</v>
      </c>
      <c r="M23" s="10">
        <f>M24-M22</f>
        <v>0</v>
      </c>
    </row>
    <row r="24" spans="1:15" ht="15.75" thickBot="1" x14ac:dyDescent="0.3">
      <c r="A24" s="95" t="s">
        <v>51</v>
      </c>
      <c r="B24" s="96"/>
      <c r="C24" s="97"/>
      <c r="D24" s="69">
        <v>691240000</v>
      </c>
      <c r="E24" s="30">
        <f>D24/L24*100</f>
        <v>17.96221708286776</v>
      </c>
      <c r="F24" s="54">
        <v>3018</v>
      </c>
      <c r="G24" s="30">
        <f>F24/M24*100</f>
        <v>50.367156208277706</v>
      </c>
      <c r="H24" s="74">
        <v>3157060000</v>
      </c>
      <c r="I24" s="30">
        <f>H24/L24*100</f>
        <v>82.037782917132233</v>
      </c>
      <c r="J24" s="54">
        <v>2974</v>
      </c>
      <c r="K24" s="30">
        <f>J24/M24*100</f>
        <v>49.632843791722294</v>
      </c>
      <c r="L24" s="74">
        <v>3848300000</v>
      </c>
      <c r="M24" s="63">
        <v>5992</v>
      </c>
      <c r="O24" s="32" t="s">
        <v>57</v>
      </c>
    </row>
    <row r="25" spans="1:15" ht="12" thickBot="1" x14ac:dyDescent="0.25"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5" ht="15" x14ac:dyDescent="0.25">
      <c r="A26" s="89" t="s">
        <v>21</v>
      </c>
      <c r="B26" s="18">
        <v>81102300</v>
      </c>
      <c r="C26" s="56" t="s">
        <v>59</v>
      </c>
      <c r="D26" s="65">
        <v>9160000</v>
      </c>
      <c r="E26" s="27">
        <f>D26/L26*100</f>
        <v>18.557536466774714</v>
      </c>
      <c r="F26" s="46">
        <v>47</v>
      </c>
      <c r="G26" s="27">
        <f>F26/M26*100</f>
        <v>43.119266055045877</v>
      </c>
      <c r="H26" s="65">
        <v>40200000</v>
      </c>
      <c r="I26" s="27">
        <f>H26/L26*100</f>
        <v>81.442463533225279</v>
      </c>
      <c r="J26" s="46">
        <v>62</v>
      </c>
      <c r="K26" s="27">
        <f>J26/M26*100</f>
        <v>56.88073394495413</v>
      </c>
      <c r="L26" s="65">
        <v>49360000</v>
      </c>
      <c r="M26" s="46">
        <v>109</v>
      </c>
    </row>
    <row r="27" spans="1:15" s="32" customFormat="1" ht="15" x14ac:dyDescent="0.25">
      <c r="A27" s="89"/>
      <c r="B27" s="51">
        <v>81111508</v>
      </c>
      <c r="C27" s="34" t="s">
        <v>22</v>
      </c>
      <c r="D27" s="81">
        <v>52950000</v>
      </c>
      <c r="E27" s="27">
        <f>D27/L27*100</f>
        <v>49.746335963923336</v>
      </c>
      <c r="F27" s="59">
        <v>352</v>
      </c>
      <c r="G27" s="27">
        <f>F27/M27*100</f>
        <v>67.047619047619051</v>
      </c>
      <c r="H27" s="65">
        <v>53500000</v>
      </c>
      <c r="I27" s="27">
        <f>H27/L27*100</f>
        <v>50.263059000375797</v>
      </c>
      <c r="J27" s="60">
        <v>173</v>
      </c>
      <c r="K27" s="27">
        <f>J27/M27*100</f>
        <v>32.952380952380949</v>
      </c>
      <c r="L27" s="65">
        <v>106440000</v>
      </c>
      <c r="M27" s="61">
        <v>525</v>
      </c>
    </row>
    <row r="28" spans="1:15" ht="15" x14ac:dyDescent="0.25">
      <c r="A28" s="89"/>
      <c r="B28" s="17">
        <v>81101508</v>
      </c>
      <c r="C28" s="34" t="s">
        <v>23</v>
      </c>
      <c r="D28" s="65">
        <v>2110000</v>
      </c>
      <c r="E28" s="27">
        <f t="shared" ref="E28:E49" si="5">D28/L28*100</f>
        <v>17.656903765690377</v>
      </c>
      <c r="F28" s="59">
        <v>8</v>
      </c>
      <c r="G28" s="27">
        <f t="shared" ref="G28:G50" si="6">F28/M28*100</f>
        <v>53.333333333333336</v>
      </c>
      <c r="H28" s="65">
        <v>9840000</v>
      </c>
      <c r="I28" s="27">
        <f t="shared" ref="I28:I50" si="7">H28/L28*100</f>
        <v>82.343096234309627</v>
      </c>
      <c r="J28" s="60">
        <v>7</v>
      </c>
      <c r="K28" s="27">
        <f t="shared" ref="K28:K50" si="8">J28/M28*100</f>
        <v>46.666666666666664</v>
      </c>
      <c r="L28" s="65">
        <v>11950000</v>
      </c>
      <c r="M28" s="61">
        <v>15</v>
      </c>
    </row>
    <row r="29" spans="1:15" ht="15" x14ac:dyDescent="0.25">
      <c r="A29" s="89"/>
      <c r="B29" s="17">
        <v>81101500</v>
      </c>
      <c r="C29" s="34" t="s">
        <v>24</v>
      </c>
      <c r="D29" s="57">
        <v>0</v>
      </c>
      <c r="E29" s="27">
        <f t="shared" si="5"/>
        <v>0</v>
      </c>
      <c r="F29" s="59">
        <v>0</v>
      </c>
      <c r="G29" s="27">
        <f t="shared" si="6"/>
        <v>0</v>
      </c>
      <c r="H29" s="57">
        <v>0</v>
      </c>
      <c r="I29" s="27">
        <f t="shared" si="7"/>
        <v>0</v>
      </c>
      <c r="J29" s="60">
        <v>0</v>
      </c>
      <c r="K29" s="27">
        <f t="shared" si="8"/>
        <v>0</v>
      </c>
      <c r="L29" s="65">
        <v>2800000</v>
      </c>
      <c r="M29" s="61">
        <v>6</v>
      </c>
    </row>
    <row r="30" spans="1:15" ht="15" x14ac:dyDescent="0.25">
      <c r="A30" s="89"/>
      <c r="B30" s="17">
        <v>81111812</v>
      </c>
      <c r="C30" s="34" t="s">
        <v>25</v>
      </c>
      <c r="D30" s="81">
        <v>20970000</v>
      </c>
      <c r="E30" s="27">
        <f t="shared" si="5"/>
        <v>8.6122633373033803</v>
      </c>
      <c r="F30" s="59">
        <v>130</v>
      </c>
      <c r="G30" s="27">
        <f t="shared" si="6"/>
        <v>35.812672176308538</v>
      </c>
      <c r="H30" s="65">
        <v>222520000</v>
      </c>
      <c r="I30" s="27">
        <f t="shared" si="7"/>
        <v>91.387736662696611</v>
      </c>
      <c r="J30" s="60">
        <v>233</v>
      </c>
      <c r="K30" s="27">
        <f t="shared" si="8"/>
        <v>64.187327823691462</v>
      </c>
      <c r="L30" s="83">
        <v>243490000</v>
      </c>
      <c r="M30" s="61">
        <v>363</v>
      </c>
    </row>
    <row r="31" spans="1:15" ht="15" x14ac:dyDescent="0.25">
      <c r="A31" s="89"/>
      <c r="B31" s="17">
        <v>81111600</v>
      </c>
      <c r="C31" s="34" t="s">
        <v>26</v>
      </c>
      <c r="D31" s="65">
        <v>110540000</v>
      </c>
      <c r="E31" s="27">
        <f t="shared" si="5"/>
        <v>86.923016434693707</v>
      </c>
      <c r="F31" s="59">
        <v>468</v>
      </c>
      <c r="G31" s="27">
        <f t="shared" si="6"/>
        <v>85.714285714285708</v>
      </c>
      <c r="H31" s="65">
        <v>16630000</v>
      </c>
      <c r="I31" s="27">
        <f t="shared" si="7"/>
        <v>13.076983565306282</v>
      </c>
      <c r="J31" s="60">
        <v>78</v>
      </c>
      <c r="K31" s="27">
        <f t="shared" si="8"/>
        <v>14.285714285714285</v>
      </c>
      <c r="L31" s="65">
        <v>127170000</v>
      </c>
      <c r="M31" s="61">
        <v>546</v>
      </c>
    </row>
    <row r="32" spans="1:15" ht="15" x14ac:dyDescent="0.25">
      <c r="A32" s="89"/>
      <c r="B32" s="17">
        <v>81110000</v>
      </c>
      <c r="C32" s="34" t="s">
        <v>27</v>
      </c>
      <c r="D32" s="65">
        <v>569080000</v>
      </c>
      <c r="E32" s="27">
        <f t="shared" si="5"/>
        <v>71.800047944082053</v>
      </c>
      <c r="F32" s="59">
        <v>1507</v>
      </c>
      <c r="G32" s="27">
        <f t="shared" si="6"/>
        <v>77.800722767165723</v>
      </c>
      <c r="H32" s="65">
        <v>223510000</v>
      </c>
      <c r="I32" s="27">
        <f t="shared" si="7"/>
        <v>28.199952055917937</v>
      </c>
      <c r="J32" s="60">
        <v>430</v>
      </c>
      <c r="K32" s="27">
        <f t="shared" si="8"/>
        <v>22.19927723283428</v>
      </c>
      <c r="L32" s="65">
        <v>792590000</v>
      </c>
      <c r="M32" s="61">
        <v>1937</v>
      </c>
    </row>
    <row r="33" spans="1:13" ht="15" x14ac:dyDescent="0.25">
      <c r="A33" s="89"/>
      <c r="B33" s="17">
        <v>81112002</v>
      </c>
      <c r="C33" s="34" t="s">
        <v>28</v>
      </c>
      <c r="D33" s="65">
        <v>24830000</v>
      </c>
      <c r="E33" s="27">
        <f t="shared" si="5"/>
        <v>84.312393887945674</v>
      </c>
      <c r="F33" s="59">
        <v>41</v>
      </c>
      <c r="G33" s="27">
        <f t="shared" si="6"/>
        <v>64.0625</v>
      </c>
      <c r="H33" s="65">
        <v>4620000</v>
      </c>
      <c r="I33" s="27">
        <f t="shared" si="7"/>
        <v>15.687606112054327</v>
      </c>
      <c r="J33" s="60">
        <v>23</v>
      </c>
      <c r="K33" s="27">
        <f t="shared" si="8"/>
        <v>35.9375</v>
      </c>
      <c r="L33" s="65">
        <v>29450000</v>
      </c>
      <c r="M33" s="61">
        <v>64</v>
      </c>
    </row>
    <row r="34" spans="1:13" ht="15" x14ac:dyDescent="0.25">
      <c r="A34" s="89"/>
      <c r="B34" s="17">
        <v>81112000</v>
      </c>
      <c r="C34" s="34" t="s">
        <v>29</v>
      </c>
      <c r="D34" s="65">
        <v>80820000</v>
      </c>
      <c r="E34" s="27">
        <f t="shared" si="5"/>
        <v>55.603715170278633</v>
      </c>
      <c r="F34" s="59">
        <v>169</v>
      </c>
      <c r="G34" s="27">
        <f t="shared" si="6"/>
        <v>53.144654088050316</v>
      </c>
      <c r="H34" s="65">
        <v>64530000</v>
      </c>
      <c r="I34" s="27">
        <f t="shared" si="7"/>
        <v>44.39628482972136</v>
      </c>
      <c r="J34" s="60">
        <v>149</v>
      </c>
      <c r="K34" s="27">
        <f t="shared" si="8"/>
        <v>46.855345911949684</v>
      </c>
      <c r="L34" s="65">
        <v>145350000</v>
      </c>
      <c r="M34" s="61">
        <v>318</v>
      </c>
    </row>
    <row r="35" spans="1:13" ht="15" x14ac:dyDescent="0.25">
      <c r="A35" s="89"/>
      <c r="B35" s="17">
        <v>81150000</v>
      </c>
      <c r="C35" s="34" t="s">
        <v>30</v>
      </c>
      <c r="D35" s="65">
        <v>13330000</v>
      </c>
      <c r="E35" s="27">
        <f t="shared" si="5"/>
        <v>59.165557035064353</v>
      </c>
      <c r="F35" s="59">
        <v>91</v>
      </c>
      <c r="G35" s="27">
        <f t="shared" si="6"/>
        <v>59.868421052631582</v>
      </c>
      <c r="H35" s="65">
        <v>9190000</v>
      </c>
      <c r="I35" s="27">
        <f t="shared" si="7"/>
        <v>40.79005770084332</v>
      </c>
      <c r="J35" s="60">
        <v>61</v>
      </c>
      <c r="K35" s="27">
        <f t="shared" si="8"/>
        <v>40.131578947368425</v>
      </c>
      <c r="L35" s="65">
        <v>22530000</v>
      </c>
      <c r="M35" s="61">
        <v>152</v>
      </c>
    </row>
    <row r="36" spans="1:13" ht="15" x14ac:dyDescent="0.25">
      <c r="A36" s="89"/>
      <c r="B36" s="17">
        <v>81121500</v>
      </c>
      <c r="C36" s="34" t="s">
        <v>31</v>
      </c>
      <c r="D36" s="65">
        <v>2850000</v>
      </c>
      <c r="E36" s="27">
        <f t="shared" si="5"/>
        <v>60.638297872340431</v>
      </c>
      <c r="F36" s="59">
        <v>25</v>
      </c>
      <c r="G36" s="27">
        <f t="shared" si="6"/>
        <v>69.444444444444443</v>
      </c>
      <c r="H36" s="65">
        <v>1840000</v>
      </c>
      <c r="I36" s="27">
        <f t="shared" si="7"/>
        <v>39.148936170212764</v>
      </c>
      <c r="J36" s="60">
        <v>11</v>
      </c>
      <c r="K36" s="27">
        <f t="shared" si="8"/>
        <v>30.555555555555557</v>
      </c>
      <c r="L36" s="65">
        <v>4700000</v>
      </c>
      <c r="M36" s="61">
        <v>36</v>
      </c>
    </row>
    <row r="37" spans="1:13" ht="15" x14ac:dyDescent="0.25">
      <c r="A37" s="89"/>
      <c r="B37" s="17">
        <v>81120000</v>
      </c>
      <c r="C37" s="34" t="s">
        <v>32</v>
      </c>
      <c r="D37" s="65">
        <v>3930000</v>
      </c>
      <c r="E37" s="27">
        <f t="shared" si="5"/>
        <v>87.723214285714292</v>
      </c>
      <c r="F37" s="59">
        <v>28</v>
      </c>
      <c r="G37" s="27">
        <f t="shared" si="6"/>
        <v>73.68421052631578</v>
      </c>
      <c r="H37" s="65">
        <v>540000</v>
      </c>
      <c r="I37" s="27">
        <f t="shared" si="7"/>
        <v>12.053571428571429</v>
      </c>
      <c r="J37" s="60">
        <v>10</v>
      </c>
      <c r="K37" s="27">
        <f t="shared" si="8"/>
        <v>26.315789473684209</v>
      </c>
      <c r="L37" s="65">
        <v>4480000</v>
      </c>
      <c r="M37" s="61">
        <v>38</v>
      </c>
    </row>
    <row r="38" spans="1:13" ht="15" x14ac:dyDescent="0.25">
      <c r="A38" s="89"/>
      <c r="B38" s="17">
        <v>81111000</v>
      </c>
      <c r="C38" s="34" t="s">
        <v>33</v>
      </c>
      <c r="D38" s="81">
        <v>1480000</v>
      </c>
      <c r="E38" s="27">
        <f t="shared" si="5"/>
        <v>36.815920398009951</v>
      </c>
      <c r="F38" s="59">
        <v>21</v>
      </c>
      <c r="G38" s="27">
        <f t="shared" si="6"/>
        <v>80.769230769230774</v>
      </c>
      <c r="H38" s="80">
        <v>2540000</v>
      </c>
      <c r="I38" s="27">
        <f t="shared" si="7"/>
        <v>63.184079601990049</v>
      </c>
      <c r="J38" s="60">
        <v>5</v>
      </c>
      <c r="K38" s="27">
        <f t="shared" si="8"/>
        <v>19.230769230769234</v>
      </c>
      <c r="L38" s="65">
        <v>4020000</v>
      </c>
      <c r="M38" s="61">
        <v>26</v>
      </c>
    </row>
    <row r="39" spans="1:13" ht="15" x14ac:dyDescent="0.25">
      <c r="A39" s="89"/>
      <c r="B39" s="17">
        <v>81111900</v>
      </c>
      <c r="C39" s="34" t="s">
        <v>34</v>
      </c>
      <c r="D39" s="65">
        <v>1230000</v>
      </c>
      <c r="E39" s="27">
        <f t="shared" si="5"/>
        <v>25.732217573221757</v>
      </c>
      <c r="F39" s="59">
        <v>13</v>
      </c>
      <c r="G39" s="27">
        <f t="shared" si="6"/>
        <v>54.166666666666664</v>
      </c>
      <c r="H39" s="65">
        <v>3550000</v>
      </c>
      <c r="I39" s="27">
        <f t="shared" si="7"/>
        <v>74.26778242677824</v>
      </c>
      <c r="J39" s="60">
        <v>11</v>
      </c>
      <c r="K39" s="27">
        <f t="shared" si="8"/>
        <v>45.833333333333329</v>
      </c>
      <c r="L39" s="65">
        <v>4780000</v>
      </c>
      <c r="M39" s="61">
        <v>24</v>
      </c>
    </row>
    <row r="40" spans="1:13" s="32" customFormat="1" ht="15" x14ac:dyDescent="0.25">
      <c r="A40" s="89"/>
      <c r="B40" s="17">
        <v>81111814</v>
      </c>
      <c r="C40" s="34" t="s">
        <v>60</v>
      </c>
      <c r="D40" s="65">
        <v>6370000</v>
      </c>
      <c r="E40" s="27">
        <f t="shared" si="5"/>
        <v>33.473462953231738</v>
      </c>
      <c r="F40" s="61">
        <v>20</v>
      </c>
      <c r="G40" s="27">
        <f t="shared" si="6"/>
        <v>58.82352941176471</v>
      </c>
      <c r="H40" s="65">
        <v>12650000</v>
      </c>
      <c r="I40" s="27">
        <f t="shared" si="7"/>
        <v>66.473988439306353</v>
      </c>
      <c r="J40" s="61">
        <v>14</v>
      </c>
      <c r="K40" s="27">
        <f t="shared" si="8"/>
        <v>41.17647058823529</v>
      </c>
      <c r="L40" s="65">
        <v>19030000</v>
      </c>
      <c r="M40" s="61">
        <v>34</v>
      </c>
    </row>
    <row r="41" spans="1:13" ht="15" x14ac:dyDescent="0.25">
      <c r="A41" s="89"/>
      <c r="B41" s="17">
        <v>81112100</v>
      </c>
      <c r="C41" s="34" t="s">
        <v>35</v>
      </c>
      <c r="D41" s="65">
        <v>23460000</v>
      </c>
      <c r="E41" s="27">
        <f t="shared" si="5"/>
        <v>70.050761421319791</v>
      </c>
      <c r="F41" s="59">
        <v>97</v>
      </c>
      <c r="G41" s="27">
        <f t="shared" si="6"/>
        <v>61.392405063291143</v>
      </c>
      <c r="H41" s="65">
        <v>10030000</v>
      </c>
      <c r="I41" s="27">
        <f t="shared" si="7"/>
        <v>29.949238578680205</v>
      </c>
      <c r="J41" s="60">
        <v>61</v>
      </c>
      <c r="K41" s="27">
        <f t="shared" si="8"/>
        <v>38.607594936708864</v>
      </c>
      <c r="L41" s="65">
        <v>33490000</v>
      </c>
      <c r="M41" s="61">
        <v>158</v>
      </c>
    </row>
    <row r="42" spans="1:13" ht="15" x14ac:dyDescent="0.25">
      <c r="A42" s="89"/>
      <c r="B42" s="17">
        <v>81112201</v>
      </c>
      <c r="C42" s="34" t="s">
        <v>36</v>
      </c>
      <c r="D42" s="65">
        <v>89040000</v>
      </c>
      <c r="E42" s="27">
        <f t="shared" si="5"/>
        <v>73.892116182572607</v>
      </c>
      <c r="F42" s="59">
        <v>119</v>
      </c>
      <c r="G42" s="27">
        <f t="shared" si="6"/>
        <v>61.025641025641029</v>
      </c>
      <c r="H42" s="65">
        <v>31460000</v>
      </c>
      <c r="I42" s="27">
        <f t="shared" si="7"/>
        <v>26.107883817427386</v>
      </c>
      <c r="J42" s="60">
        <v>76</v>
      </c>
      <c r="K42" s="27">
        <f t="shared" si="8"/>
        <v>38.974358974358978</v>
      </c>
      <c r="L42" s="81">
        <v>120500000</v>
      </c>
      <c r="M42" s="61">
        <v>195</v>
      </c>
    </row>
    <row r="43" spans="1:13" ht="15" x14ac:dyDescent="0.25">
      <c r="A43" s="89"/>
      <c r="B43" s="17">
        <v>81111700</v>
      </c>
      <c r="C43" s="34" t="s">
        <v>37</v>
      </c>
      <c r="D43" s="65">
        <v>11250000</v>
      </c>
      <c r="E43" s="27">
        <f t="shared" si="5"/>
        <v>8.9038385437277405</v>
      </c>
      <c r="F43" s="59">
        <v>50</v>
      </c>
      <c r="G43" s="27">
        <f t="shared" si="6"/>
        <v>42.372881355932201</v>
      </c>
      <c r="H43" s="65">
        <v>115100000</v>
      </c>
      <c r="I43" s="27">
        <f t="shared" si="7"/>
        <v>91.096161456272256</v>
      </c>
      <c r="J43" s="60">
        <v>68</v>
      </c>
      <c r="K43" s="27">
        <f t="shared" si="8"/>
        <v>57.627118644067799</v>
      </c>
      <c r="L43" s="65">
        <v>126350000</v>
      </c>
      <c r="M43" s="61">
        <v>118</v>
      </c>
    </row>
    <row r="44" spans="1:13" ht="15" x14ac:dyDescent="0.25">
      <c r="A44" s="89"/>
      <c r="B44" s="26">
        <v>81140000</v>
      </c>
      <c r="C44" s="35" t="s">
        <v>45</v>
      </c>
      <c r="D44" s="80">
        <v>1820000</v>
      </c>
      <c r="E44" s="27">
        <f t="shared" si="5"/>
        <v>34.27495291902072</v>
      </c>
      <c r="F44" s="59">
        <v>16</v>
      </c>
      <c r="G44" s="27">
        <f t="shared" si="6"/>
        <v>69.565217391304344</v>
      </c>
      <c r="H44" s="81">
        <v>3500000</v>
      </c>
      <c r="I44" s="27">
        <f t="shared" si="7"/>
        <v>65.913370998116761</v>
      </c>
      <c r="J44" s="60">
        <v>7</v>
      </c>
      <c r="K44" s="27">
        <f t="shared" si="8"/>
        <v>30.434782608695656</v>
      </c>
      <c r="L44" s="65">
        <v>5310000</v>
      </c>
      <c r="M44" s="61">
        <v>23</v>
      </c>
    </row>
    <row r="45" spans="1:13" ht="15" x14ac:dyDescent="0.25">
      <c r="A45" s="89"/>
      <c r="B45" s="26">
        <v>81151601</v>
      </c>
      <c r="C45" s="35" t="s">
        <v>38</v>
      </c>
      <c r="D45" s="65">
        <v>2830000</v>
      </c>
      <c r="E45" s="27">
        <f t="shared" si="5"/>
        <v>16.079545454545453</v>
      </c>
      <c r="F45" s="59">
        <v>19</v>
      </c>
      <c r="G45" s="27">
        <f t="shared" si="6"/>
        <v>54.285714285714285</v>
      </c>
      <c r="H45" s="65">
        <v>14770000</v>
      </c>
      <c r="I45" s="27">
        <f t="shared" si="7"/>
        <v>83.920454545454547</v>
      </c>
      <c r="J45" s="60">
        <v>16</v>
      </c>
      <c r="K45" s="27">
        <f t="shared" si="8"/>
        <v>45.714285714285715</v>
      </c>
      <c r="L45" s="65">
        <v>17600000</v>
      </c>
      <c r="M45" s="61">
        <v>35</v>
      </c>
    </row>
    <row r="46" spans="1:13" s="32" customFormat="1" ht="15" x14ac:dyDescent="0.25">
      <c r="A46" s="89"/>
      <c r="B46" s="26">
        <v>81112400</v>
      </c>
      <c r="C46" s="35" t="s">
        <v>61</v>
      </c>
      <c r="D46" s="44">
        <v>0</v>
      </c>
      <c r="E46" s="27">
        <f t="shared" si="5"/>
        <v>0</v>
      </c>
      <c r="F46" s="61">
        <v>0</v>
      </c>
      <c r="G46" s="27">
        <f t="shared" si="6"/>
        <v>0</v>
      </c>
      <c r="H46" s="44">
        <v>0</v>
      </c>
      <c r="I46" s="27">
        <f t="shared" si="7"/>
        <v>0</v>
      </c>
      <c r="J46" s="61">
        <v>0</v>
      </c>
      <c r="K46" s="27">
        <f t="shared" si="8"/>
        <v>0</v>
      </c>
      <c r="L46" s="65">
        <v>6100000</v>
      </c>
      <c r="M46" s="61">
        <v>13</v>
      </c>
    </row>
    <row r="47" spans="1:13" ht="15" x14ac:dyDescent="0.25">
      <c r="A47" s="89"/>
      <c r="B47" s="17">
        <v>81100000</v>
      </c>
      <c r="C47" s="34" t="s">
        <v>39</v>
      </c>
      <c r="D47" s="65">
        <v>249300000</v>
      </c>
      <c r="E47" s="27">
        <f t="shared" si="5"/>
        <v>43.266977906593311</v>
      </c>
      <c r="F47" s="59">
        <v>837</v>
      </c>
      <c r="G47" s="27">
        <f t="shared" si="6"/>
        <v>65.64705882352942</v>
      </c>
      <c r="H47" s="65">
        <v>326890000</v>
      </c>
      <c r="I47" s="27">
        <f t="shared" si="7"/>
        <v>56.733022093406696</v>
      </c>
      <c r="J47" s="60">
        <v>438</v>
      </c>
      <c r="K47" s="27">
        <f t="shared" si="8"/>
        <v>34.352941176470587</v>
      </c>
      <c r="L47" s="65">
        <v>576190000</v>
      </c>
      <c r="M47" s="61">
        <v>1275</v>
      </c>
    </row>
    <row r="48" spans="1:13" ht="15" x14ac:dyDescent="0.25">
      <c r="A48" s="89"/>
      <c r="B48" s="17">
        <v>81141801</v>
      </c>
      <c r="C48" s="34" t="s">
        <v>40</v>
      </c>
      <c r="D48" s="65">
        <v>1920000</v>
      </c>
      <c r="E48" s="27">
        <f t="shared" si="5"/>
        <v>17.550274223034734</v>
      </c>
      <c r="F48" s="59">
        <v>28</v>
      </c>
      <c r="G48" s="27">
        <f t="shared" si="6"/>
        <v>75.675675675675677</v>
      </c>
      <c r="H48" s="65">
        <v>9020000</v>
      </c>
      <c r="I48" s="27">
        <f t="shared" si="7"/>
        <v>82.449725776965266</v>
      </c>
      <c r="J48" s="60">
        <v>9</v>
      </c>
      <c r="K48" s="27">
        <f t="shared" si="8"/>
        <v>24.324324324324326</v>
      </c>
      <c r="L48" s="65">
        <v>10940000</v>
      </c>
      <c r="M48" s="61">
        <v>37</v>
      </c>
    </row>
    <row r="49" spans="1:13" s="32" customFormat="1" ht="15" x14ac:dyDescent="0.25">
      <c r="A49" s="89"/>
      <c r="B49" s="17">
        <v>81112500</v>
      </c>
      <c r="C49" s="34" t="s">
        <v>62</v>
      </c>
      <c r="D49" s="65">
        <v>7460000</v>
      </c>
      <c r="E49" s="27">
        <f t="shared" si="5"/>
        <v>36.568627450980387</v>
      </c>
      <c r="F49" s="61">
        <v>34</v>
      </c>
      <c r="G49" s="27">
        <f t="shared" si="6"/>
        <v>68</v>
      </c>
      <c r="H49" s="65">
        <v>12940000</v>
      </c>
      <c r="I49" s="27">
        <f t="shared" si="7"/>
        <v>63.431372549019606</v>
      </c>
      <c r="J49" s="61">
        <v>16</v>
      </c>
      <c r="K49" s="27">
        <f t="shared" si="8"/>
        <v>32</v>
      </c>
      <c r="L49" s="65">
        <v>20400000</v>
      </c>
      <c r="M49" s="61">
        <v>50</v>
      </c>
    </row>
    <row r="50" spans="1:13" ht="15" x14ac:dyDescent="0.25">
      <c r="A50" s="89"/>
      <c r="B50" s="17">
        <v>81112200</v>
      </c>
      <c r="C50" s="34" t="s">
        <v>41</v>
      </c>
      <c r="D50" s="65">
        <v>185200000</v>
      </c>
      <c r="E50" s="15">
        <f>D50/L50*100</f>
        <v>25.046658191555544</v>
      </c>
      <c r="F50" s="59">
        <v>869</v>
      </c>
      <c r="G50" s="27">
        <f t="shared" si="6"/>
        <v>54.861111111111114</v>
      </c>
      <c r="H50" s="65">
        <v>554220000</v>
      </c>
      <c r="I50" s="27">
        <f t="shared" si="7"/>
        <v>74.953341808444449</v>
      </c>
      <c r="J50" s="60">
        <v>715</v>
      </c>
      <c r="K50" s="27">
        <f t="shared" si="8"/>
        <v>45.138888888888893</v>
      </c>
      <c r="L50" s="65">
        <v>739420000</v>
      </c>
      <c r="M50" s="61">
        <v>1584</v>
      </c>
    </row>
    <row r="51" spans="1:13" ht="15" x14ac:dyDescent="0.25">
      <c r="A51" s="89"/>
      <c r="B51" s="17">
        <v>81111500</v>
      </c>
      <c r="C51" s="34" t="s">
        <v>42</v>
      </c>
      <c r="D51" s="65">
        <v>120430000</v>
      </c>
      <c r="E51" s="15">
        <f>D51/L51*100</f>
        <v>17.206989669805257</v>
      </c>
      <c r="F51" s="59">
        <v>440</v>
      </c>
      <c r="G51" s="15">
        <f>F51/M51*100</f>
        <v>62.146892655367239</v>
      </c>
      <c r="H51" s="77">
        <v>579460000</v>
      </c>
      <c r="I51" s="15">
        <f>H51/L51*100</f>
        <v>82.793010330194747</v>
      </c>
      <c r="J51" s="60">
        <v>268</v>
      </c>
      <c r="K51" s="15">
        <f>J51/M51*100</f>
        <v>37.853107344632768</v>
      </c>
      <c r="L51" s="65">
        <v>699890000</v>
      </c>
      <c r="M51" s="61">
        <v>708</v>
      </c>
    </row>
    <row r="52" spans="1:13" ht="15" x14ac:dyDescent="0.25">
      <c r="A52" s="89"/>
      <c r="B52" s="17">
        <v>81130000</v>
      </c>
      <c r="C52" s="34" t="s">
        <v>43</v>
      </c>
      <c r="D52" s="80">
        <v>350000</v>
      </c>
      <c r="E52" s="15">
        <f>D52/L52*100</f>
        <v>12.962962962962962</v>
      </c>
      <c r="F52" s="59">
        <v>8</v>
      </c>
      <c r="G52" s="15">
        <f>F52/M52*100</f>
        <v>29.629629629629626</v>
      </c>
      <c r="H52" s="66">
        <v>2350000</v>
      </c>
      <c r="I52" s="15">
        <f>H52/L52*100</f>
        <v>87.037037037037038</v>
      </c>
      <c r="J52" s="60">
        <v>19</v>
      </c>
      <c r="K52" s="15">
        <f>J52/M52*100</f>
        <v>70.370370370370367</v>
      </c>
      <c r="L52" s="65">
        <v>2700000</v>
      </c>
      <c r="M52" s="61">
        <v>27</v>
      </c>
    </row>
    <row r="53" spans="1:13" ht="15.75" thickBot="1" x14ac:dyDescent="0.3">
      <c r="A53" s="89"/>
      <c r="B53" s="20">
        <v>81111800</v>
      </c>
      <c r="C53" s="37" t="s">
        <v>44</v>
      </c>
      <c r="D53" s="70">
        <v>35250000</v>
      </c>
      <c r="E53" s="16">
        <f>D53/L53*100</f>
        <v>44.65416772232075</v>
      </c>
      <c r="F53" s="55">
        <v>55</v>
      </c>
      <c r="G53" s="16">
        <f>F53/M53*100</f>
        <v>72.368421052631575</v>
      </c>
      <c r="H53" s="70">
        <v>43690000</v>
      </c>
      <c r="I53" s="16">
        <f>H53/L53*100</f>
        <v>55.34583227767925</v>
      </c>
      <c r="J53" s="55">
        <v>21</v>
      </c>
      <c r="K53" s="16">
        <f>J53/M53*100</f>
        <v>27.631578947368425</v>
      </c>
      <c r="L53" s="70">
        <v>78940000</v>
      </c>
      <c r="M53" s="55">
        <v>76</v>
      </c>
    </row>
    <row r="54" spans="1:13" ht="15" x14ac:dyDescent="0.2">
      <c r="A54" s="13"/>
      <c r="B54" s="29"/>
      <c r="C54" s="21" t="s">
        <v>49</v>
      </c>
      <c r="D54" s="73">
        <f>SUM(D26:D53)</f>
        <v>1627960000</v>
      </c>
      <c r="E54" s="9"/>
      <c r="F54" s="10">
        <f>SUM(F26:F53)</f>
        <v>5492</v>
      </c>
      <c r="G54" s="10"/>
      <c r="H54" s="73">
        <f>SUM(H26:H53)</f>
        <v>2369090000</v>
      </c>
      <c r="I54" s="8"/>
      <c r="J54" s="10">
        <f>SUM(J26:J53)</f>
        <v>2981</v>
      </c>
      <c r="K54" s="10"/>
      <c r="L54" s="73">
        <f>SUM(L26:L53)</f>
        <v>4005970000</v>
      </c>
      <c r="M54" s="10">
        <f>SUM(M26:M53)</f>
        <v>8492</v>
      </c>
    </row>
    <row r="55" spans="1:13" ht="15.75" thickBot="1" x14ac:dyDescent="0.3">
      <c r="A55" s="28"/>
      <c r="B55" s="29"/>
      <c r="C55" s="12" t="s">
        <v>53</v>
      </c>
      <c r="D55" s="67">
        <f>D56-D54</f>
        <v>6290000</v>
      </c>
      <c r="E55" s="10"/>
      <c r="F55" s="10">
        <f>F56-F54</f>
        <v>17</v>
      </c>
      <c r="G55" s="10"/>
      <c r="H55" s="67">
        <f>H56-H54</f>
        <v>2640000</v>
      </c>
      <c r="I55" s="10"/>
      <c r="J55" s="10">
        <f>J56-J54</f>
        <v>2</v>
      </c>
      <c r="K55" s="10"/>
      <c r="L55" s="10">
        <f>SUM(L56-L54)</f>
        <v>10000</v>
      </c>
      <c r="M55" s="10">
        <f>M56-M54</f>
        <v>0</v>
      </c>
    </row>
    <row r="56" spans="1:13" ht="15.75" thickBot="1" x14ac:dyDescent="0.3">
      <c r="A56" s="86" t="s">
        <v>52</v>
      </c>
      <c r="B56" s="87"/>
      <c r="C56" s="88"/>
      <c r="D56" s="74">
        <v>1634250000</v>
      </c>
      <c r="E56" s="30">
        <f>D56/L56*100</f>
        <v>40.795261084678408</v>
      </c>
      <c r="F56" s="54">
        <v>5509</v>
      </c>
      <c r="G56" s="30">
        <f>F56/M56*100</f>
        <v>64.872821479039104</v>
      </c>
      <c r="H56" s="74">
        <v>2371730000</v>
      </c>
      <c r="I56" s="30">
        <f>H56/L56*100</f>
        <v>59.204738915321599</v>
      </c>
      <c r="J56" s="54">
        <v>2983</v>
      </c>
      <c r="K56" s="30">
        <f>J56/M56*100</f>
        <v>35.127178520960904</v>
      </c>
      <c r="L56" s="74">
        <v>4005980000</v>
      </c>
      <c r="M56" s="54">
        <v>8492</v>
      </c>
    </row>
    <row r="57" spans="1:13" ht="34.5" thickBot="1" x14ac:dyDescent="0.3">
      <c r="A57" s="4" t="s">
        <v>50</v>
      </c>
      <c r="B57" s="62"/>
      <c r="C57" s="39" t="s">
        <v>58</v>
      </c>
      <c r="D57" s="74">
        <f>SUM(D24,D56)</f>
        <v>2325490000</v>
      </c>
      <c r="E57" s="38">
        <f>D57/L57*100</f>
        <v>29.607933508863958</v>
      </c>
      <c r="F57" s="53">
        <f>SUM(F24,F56)</f>
        <v>8527</v>
      </c>
      <c r="G57" s="38">
        <f>F57/M57*100</f>
        <v>58.871858602595971</v>
      </c>
      <c r="H57" s="74">
        <f>SUM(H24,H56)</f>
        <v>5528790000</v>
      </c>
      <c r="I57" s="38">
        <f>SUM(H57/L57*100)</f>
        <v>70.392066491136035</v>
      </c>
      <c r="J57" s="53">
        <f>SUM(J24,J56)</f>
        <v>5957</v>
      </c>
      <c r="K57" s="38">
        <f>SUM(J57/M57*100)</f>
        <v>41.128141397404036</v>
      </c>
      <c r="L57" s="74">
        <f>SUM(L24,L56)</f>
        <v>7854280000</v>
      </c>
      <c r="M57" s="64">
        <f>SUM(M24,M56)</f>
        <v>14484</v>
      </c>
    </row>
  </sheetData>
  <mergeCells count="8">
    <mergeCell ref="A56:C56"/>
    <mergeCell ref="A26:A53"/>
    <mergeCell ref="A1:M1"/>
    <mergeCell ref="A4:A21"/>
    <mergeCell ref="D2:G2"/>
    <mergeCell ref="H2:K2"/>
    <mergeCell ref="L2:M2"/>
    <mergeCell ref="A24:C24"/>
  </mergeCells>
  <pageMargins left="0.39370078740157483" right="0.39370078740157483" top="0.39370078740157483" bottom="0.3937007874015748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J8" sqref="J8"/>
    </sheetView>
  </sheetViews>
  <sheetFormatPr defaultRowHeight="11.25" x14ac:dyDescent="0.2"/>
  <cols>
    <col min="1" max="1" width="26" style="4" customWidth="1"/>
    <col min="2" max="2" width="12.33203125" style="4" bestFit="1" customWidth="1"/>
    <col min="3" max="3" width="52.83203125" style="6" customWidth="1"/>
    <col min="4" max="4" width="12.5" style="5" bestFit="1" customWidth="1"/>
    <col min="5" max="5" width="4.6640625" style="5" bestFit="1" customWidth="1"/>
    <col min="6" max="6" width="9.6640625" style="5" bestFit="1" customWidth="1"/>
    <col min="7" max="7" width="3.5" style="5" bestFit="1" customWidth="1"/>
    <col min="8" max="8" width="12.5" style="5" bestFit="1" customWidth="1"/>
    <col min="9" max="9" width="4.6640625" style="5" bestFit="1" customWidth="1"/>
    <col min="10" max="10" width="9.6640625" style="5" bestFit="1" customWidth="1"/>
    <col min="11" max="11" width="3.5" style="5" bestFit="1" customWidth="1"/>
    <col min="12" max="12" width="12.5" style="5" bestFit="1" customWidth="1"/>
    <col min="13" max="13" width="9.6640625" style="5" bestFit="1" customWidth="1"/>
    <col min="14" max="14" width="11.1640625" style="32" bestFit="1" customWidth="1"/>
    <col min="15" max="16384" width="9.33203125" style="32"/>
  </cols>
  <sheetData>
    <row r="1" spans="1:13" ht="18.75" x14ac:dyDescent="0.2">
      <c r="A1" s="90" t="s">
        <v>66</v>
      </c>
      <c r="B1" s="90"/>
      <c r="C1" s="90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15" x14ac:dyDescent="0.2">
      <c r="A2" s="24"/>
      <c r="B2" s="22"/>
      <c r="C2" s="23"/>
      <c r="D2" s="92" t="s">
        <v>63</v>
      </c>
      <c r="E2" s="92"/>
      <c r="F2" s="92"/>
      <c r="G2" s="92"/>
      <c r="H2" s="92" t="s">
        <v>1</v>
      </c>
      <c r="I2" s="92"/>
      <c r="J2" s="92"/>
      <c r="K2" s="92"/>
      <c r="L2" s="93" t="s">
        <v>2</v>
      </c>
      <c r="M2" s="94"/>
    </row>
    <row r="3" spans="1:13" ht="15.75" thickBot="1" x14ac:dyDescent="0.25">
      <c r="A3" s="1" t="s">
        <v>3</v>
      </c>
      <c r="B3" s="2" t="s">
        <v>47</v>
      </c>
      <c r="C3" s="2" t="s">
        <v>4</v>
      </c>
      <c r="D3" s="3" t="s">
        <v>65</v>
      </c>
      <c r="E3" s="3" t="s">
        <v>48</v>
      </c>
      <c r="F3" s="48" t="s">
        <v>46</v>
      </c>
      <c r="G3" s="48" t="s">
        <v>48</v>
      </c>
      <c r="H3" s="49" t="s">
        <v>65</v>
      </c>
      <c r="I3" s="49" t="s">
        <v>48</v>
      </c>
      <c r="J3" s="48" t="s">
        <v>46</v>
      </c>
      <c r="K3" s="50" t="s">
        <v>48</v>
      </c>
      <c r="L3" s="49" t="s">
        <v>65</v>
      </c>
      <c r="M3" s="48" t="s">
        <v>46</v>
      </c>
    </row>
    <row r="4" spans="1:13" ht="15" x14ac:dyDescent="0.25">
      <c r="A4" s="89" t="s">
        <v>5</v>
      </c>
      <c r="B4" s="18">
        <v>43221500</v>
      </c>
      <c r="C4" s="36" t="s">
        <v>6</v>
      </c>
      <c r="D4" s="42">
        <v>0</v>
      </c>
      <c r="E4" s="14">
        <f t="shared" ref="E4:E21" si="0">D4/L4*100</f>
        <v>0</v>
      </c>
      <c r="F4" s="46">
        <v>0</v>
      </c>
      <c r="G4" s="27">
        <f t="shared" ref="G4:G21" si="1">F4/M4*100</f>
        <v>0</v>
      </c>
      <c r="H4" s="47">
        <v>0</v>
      </c>
      <c r="I4" s="27">
        <f t="shared" ref="I4:I21" si="2">H4/L4*100</f>
        <v>0</v>
      </c>
      <c r="J4" s="46">
        <v>0</v>
      </c>
      <c r="K4" s="27">
        <f t="shared" ref="K4:K21" si="3">J4/M4*100</f>
        <v>0</v>
      </c>
      <c r="L4" s="66">
        <v>290000</v>
      </c>
      <c r="M4" s="46">
        <v>10</v>
      </c>
    </row>
    <row r="5" spans="1:13" ht="15" x14ac:dyDescent="0.25">
      <c r="A5" s="89"/>
      <c r="B5" s="17">
        <v>43190000</v>
      </c>
      <c r="C5" s="34" t="s">
        <v>54</v>
      </c>
      <c r="D5" s="65">
        <v>27080000</v>
      </c>
      <c r="E5" s="15">
        <f t="shared" si="0"/>
        <v>1.7530798661237386</v>
      </c>
      <c r="F5" s="61">
        <v>186</v>
      </c>
      <c r="G5" s="15">
        <f t="shared" si="1"/>
        <v>24.866310160427808</v>
      </c>
      <c r="H5" s="66">
        <v>1517630000</v>
      </c>
      <c r="I5" s="15">
        <f t="shared" si="2"/>
        <v>98.246920133876259</v>
      </c>
      <c r="J5" s="61">
        <v>562</v>
      </c>
      <c r="K5" s="15">
        <f t="shared" si="3"/>
        <v>75.133689839572199</v>
      </c>
      <c r="L5" s="65">
        <v>1544710000</v>
      </c>
      <c r="M5" s="61">
        <v>748</v>
      </c>
    </row>
    <row r="6" spans="1:13" ht="30" x14ac:dyDescent="0.2">
      <c r="A6" s="89"/>
      <c r="B6" s="17">
        <v>43200000</v>
      </c>
      <c r="C6" s="34" t="s">
        <v>7</v>
      </c>
      <c r="D6" s="82">
        <v>115150000</v>
      </c>
      <c r="E6" s="15">
        <f t="shared" si="0"/>
        <v>10.950293370864516</v>
      </c>
      <c r="F6" s="58">
        <v>229</v>
      </c>
      <c r="G6" s="15">
        <f t="shared" si="1"/>
        <v>20.837124658780709</v>
      </c>
      <c r="H6" s="85">
        <v>936420000</v>
      </c>
      <c r="I6" s="15">
        <f t="shared" si="2"/>
        <v>89.049706629135486</v>
      </c>
      <c r="J6" s="58">
        <v>870</v>
      </c>
      <c r="K6" s="15">
        <f t="shared" si="3"/>
        <v>79.162875341219291</v>
      </c>
      <c r="L6" s="82">
        <v>1051570000</v>
      </c>
      <c r="M6" s="58">
        <v>1099</v>
      </c>
    </row>
    <row r="7" spans="1:13" ht="15" x14ac:dyDescent="0.25">
      <c r="A7" s="89"/>
      <c r="B7" s="17">
        <v>43211600</v>
      </c>
      <c r="C7" s="34" t="s">
        <v>8</v>
      </c>
      <c r="D7" s="66">
        <v>420000</v>
      </c>
      <c r="E7" s="15">
        <f t="shared" si="0"/>
        <v>12.844036697247708</v>
      </c>
      <c r="F7" s="61">
        <v>12</v>
      </c>
      <c r="G7" s="15">
        <f t="shared" si="1"/>
        <v>23.076923076923077</v>
      </c>
      <c r="H7" s="65">
        <v>2850000</v>
      </c>
      <c r="I7" s="15">
        <f t="shared" si="2"/>
        <v>87.155963302752298</v>
      </c>
      <c r="J7" s="61">
        <v>40</v>
      </c>
      <c r="K7" s="15">
        <f t="shared" si="3"/>
        <v>76.923076923076934</v>
      </c>
      <c r="L7" s="81">
        <v>3270000</v>
      </c>
      <c r="M7" s="61">
        <v>52</v>
      </c>
    </row>
    <row r="8" spans="1:13" ht="15" x14ac:dyDescent="0.25">
      <c r="A8" s="89"/>
      <c r="B8" s="17">
        <v>43210000</v>
      </c>
      <c r="C8" s="34" t="s">
        <v>55</v>
      </c>
      <c r="D8" s="81">
        <v>11710000</v>
      </c>
      <c r="E8" s="15">
        <f t="shared" si="0"/>
        <v>3.631908690527883</v>
      </c>
      <c r="F8" s="61">
        <v>108</v>
      </c>
      <c r="G8" s="15">
        <f t="shared" si="1"/>
        <v>9.0604026845637584</v>
      </c>
      <c r="H8" s="66">
        <v>310710000</v>
      </c>
      <c r="I8" s="15">
        <f t="shared" si="2"/>
        <v>96.368091309472121</v>
      </c>
      <c r="J8" s="61">
        <v>1084</v>
      </c>
      <c r="K8" s="15">
        <f t="shared" si="3"/>
        <v>90.939597315436231</v>
      </c>
      <c r="L8" s="65">
        <v>322420000</v>
      </c>
      <c r="M8" s="61">
        <v>1192</v>
      </c>
    </row>
    <row r="9" spans="1:13" ht="15" x14ac:dyDescent="0.25">
      <c r="A9" s="89"/>
      <c r="B9" s="17">
        <v>43212100</v>
      </c>
      <c r="C9" s="34" t="s">
        <v>9</v>
      </c>
      <c r="D9" s="44">
        <v>0</v>
      </c>
      <c r="E9" s="15">
        <f t="shared" si="0"/>
        <v>0</v>
      </c>
      <c r="F9" s="61">
        <v>0</v>
      </c>
      <c r="G9" s="15">
        <f t="shared" si="1"/>
        <v>0</v>
      </c>
      <c r="H9" s="44">
        <v>0</v>
      </c>
      <c r="I9" s="15">
        <f t="shared" si="2"/>
        <v>0</v>
      </c>
      <c r="J9" s="61">
        <v>0</v>
      </c>
      <c r="K9" s="15">
        <f t="shared" si="3"/>
        <v>0</v>
      </c>
      <c r="L9" s="65">
        <v>4240000</v>
      </c>
      <c r="M9" s="61">
        <v>39</v>
      </c>
    </row>
    <row r="10" spans="1:13" ht="15" x14ac:dyDescent="0.25">
      <c r="A10" s="89"/>
      <c r="B10" s="17">
        <v>43211501</v>
      </c>
      <c r="C10" s="34" t="s">
        <v>10</v>
      </c>
      <c r="D10" s="65">
        <v>1230000</v>
      </c>
      <c r="E10" s="15">
        <f t="shared" si="0"/>
        <v>3.2224259889965938</v>
      </c>
      <c r="F10" s="61">
        <v>18</v>
      </c>
      <c r="G10" s="15">
        <f t="shared" si="1"/>
        <v>9.6256684491978604</v>
      </c>
      <c r="H10" s="65">
        <v>36940000</v>
      </c>
      <c r="I10" s="15">
        <f t="shared" si="2"/>
        <v>96.777574011003409</v>
      </c>
      <c r="J10" s="61">
        <v>169</v>
      </c>
      <c r="K10" s="15">
        <f t="shared" si="3"/>
        <v>90.37433155080214</v>
      </c>
      <c r="L10" s="65">
        <v>38170000</v>
      </c>
      <c r="M10" s="61">
        <v>187</v>
      </c>
    </row>
    <row r="11" spans="1:13" ht="15" x14ac:dyDescent="0.25">
      <c r="A11" s="89"/>
      <c r="B11" s="17">
        <v>43211500</v>
      </c>
      <c r="C11" s="34" t="s">
        <v>11</v>
      </c>
      <c r="D11" s="66">
        <v>34800000</v>
      </c>
      <c r="E11" s="15">
        <f t="shared" si="0"/>
        <v>61.116965226554264</v>
      </c>
      <c r="F11" s="61">
        <v>25</v>
      </c>
      <c r="G11" s="15">
        <f t="shared" si="1"/>
        <v>21.008403361344538</v>
      </c>
      <c r="H11" s="65">
        <v>22150000</v>
      </c>
      <c r="I11" s="15">
        <f t="shared" si="2"/>
        <v>38.900597119775206</v>
      </c>
      <c r="J11" s="61">
        <v>94</v>
      </c>
      <c r="K11" s="15">
        <f t="shared" si="3"/>
        <v>78.991596638655466</v>
      </c>
      <c r="L11" s="65">
        <v>56940000</v>
      </c>
      <c r="M11" s="61">
        <v>119</v>
      </c>
    </row>
    <row r="12" spans="1:13" ht="30" x14ac:dyDescent="0.2">
      <c r="A12" s="89"/>
      <c r="B12" s="17">
        <v>43220000</v>
      </c>
      <c r="C12" s="34" t="s">
        <v>56</v>
      </c>
      <c r="D12" s="82">
        <v>18360000</v>
      </c>
      <c r="E12" s="15">
        <f t="shared" si="0"/>
        <v>17.679345209436686</v>
      </c>
      <c r="F12" s="58">
        <v>75</v>
      </c>
      <c r="G12" s="15">
        <f t="shared" si="1"/>
        <v>37.313432835820898</v>
      </c>
      <c r="H12" s="82">
        <v>85480000</v>
      </c>
      <c r="I12" s="15">
        <f t="shared" si="2"/>
        <v>82.311025517573427</v>
      </c>
      <c r="J12" s="58">
        <v>126</v>
      </c>
      <c r="K12" s="15">
        <f t="shared" si="3"/>
        <v>62.68656716417911</v>
      </c>
      <c r="L12" s="82">
        <v>103850000</v>
      </c>
      <c r="M12" s="58">
        <v>201</v>
      </c>
    </row>
    <row r="13" spans="1:13" ht="15" x14ac:dyDescent="0.25">
      <c r="A13" s="89"/>
      <c r="B13" s="17">
        <v>43211507</v>
      </c>
      <c r="C13" s="34" t="s">
        <v>12</v>
      </c>
      <c r="D13" s="84">
        <v>50000</v>
      </c>
      <c r="E13" s="15">
        <f t="shared" si="0"/>
        <v>0.37565740045078888</v>
      </c>
      <c r="F13" s="61">
        <v>3</v>
      </c>
      <c r="G13" s="15">
        <f t="shared" si="1"/>
        <v>3.1914893617021276</v>
      </c>
      <c r="H13" s="65">
        <v>13260000</v>
      </c>
      <c r="I13" s="15">
        <f t="shared" si="2"/>
        <v>99.624342599549209</v>
      </c>
      <c r="J13" s="61">
        <v>91</v>
      </c>
      <c r="K13" s="15">
        <f t="shared" si="3"/>
        <v>96.808510638297875</v>
      </c>
      <c r="L13" s="65">
        <v>13310000</v>
      </c>
      <c r="M13" s="61">
        <v>94</v>
      </c>
    </row>
    <row r="14" spans="1:13" ht="15" x14ac:dyDescent="0.25">
      <c r="A14" s="89"/>
      <c r="B14" s="17">
        <v>43211512</v>
      </c>
      <c r="C14" s="34" t="s">
        <v>13</v>
      </c>
      <c r="D14" s="44">
        <v>0</v>
      </c>
      <c r="E14" s="15">
        <f t="shared" si="0"/>
        <v>0</v>
      </c>
      <c r="F14" s="61">
        <v>0</v>
      </c>
      <c r="G14" s="15">
        <f t="shared" si="1"/>
        <v>0</v>
      </c>
      <c r="H14" s="44">
        <v>0</v>
      </c>
      <c r="I14" s="15">
        <f t="shared" si="2"/>
        <v>0</v>
      </c>
      <c r="J14" s="61">
        <v>0</v>
      </c>
      <c r="K14" s="15">
        <f t="shared" si="3"/>
        <v>0</v>
      </c>
      <c r="L14" s="66">
        <v>490000</v>
      </c>
      <c r="M14" s="61">
        <v>2</v>
      </c>
    </row>
    <row r="15" spans="1:13" ht="15" x14ac:dyDescent="0.25">
      <c r="A15" s="89"/>
      <c r="B15" s="17">
        <v>43191501</v>
      </c>
      <c r="C15" s="34" t="s">
        <v>14</v>
      </c>
      <c r="D15" s="66">
        <v>240000</v>
      </c>
      <c r="E15" s="15">
        <f t="shared" si="0"/>
        <v>6.0150375939849621</v>
      </c>
      <c r="F15" s="61">
        <v>7</v>
      </c>
      <c r="G15" s="15">
        <f t="shared" si="1"/>
        <v>17.073170731707318</v>
      </c>
      <c r="H15" s="65">
        <v>3750000</v>
      </c>
      <c r="I15" s="15">
        <f t="shared" si="2"/>
        <v>93.984962406015043</v>
      </c>
      <c r="J15" s="61">
        <v>34</v>
      </c>
      <c r="K15" s="15">
        <f t="shared" si="3"/>
        <v>82.926829268292678</v>
      </c>
      <c r="L15" s="65">
        <v>3990000</v>
      </c>
      <c r="M15" s="61">
        <v>41</v>
      </c>
    </row>
    <row r="16" spans="1:13" ht="15" x14ac:dyDescent="0.25">
      <c r="A16" s="89"/>
      <c r="B16" s="17">
        <v>43222500</v>
      </c>
      <c r="C16" s="34" t="s">
        <v>15</v>
      </c>
      <c r="D16" s="65">
        <v>1760000</v>
      </c>
      <c r="E16" s="15">
        <f t="shared" si="0"/>
        <v>9.9773242630385486</v>
      </c>
      <c r="F16" s="61">
        <v>24</v>
      </c>
      <c r="G16" s="15">
        <f t="shared" si="1"/>
        <v>17.647058823529413</v>
      </c>
      <c r="H16" s="65">
        <v>15870000</v>
      </c>
      <c r="I16" s="15">
        <f t="shared" si="2"/>
        <v>89.965986394557831</v>
      </c>
      <c r="J16" s="61">
        <v>112</v>
      </c>
      <c r="K16" s="15">
        <f t="shared" si="3"/>
        <v>82.35294117647058</v>
      </c>
      <c r="L16" s="65">
        <v>17640000</v>
      </c>
      <c r="M16" s="61">
        <v>136</v>
      </c>
    </row>
    <row r="17" spans="1:15" ht="15" x14ac:dyDescent="0.25">
      <c r="A17" s="89"/>
      <c r="B17" s="17">
        <v>43211503</v>
      </c>
      <c r="C17" s="34" t="s">
        <v>16</v>
      </c>
      <c r="D17" s="66">
        <v>270000</v>
      </c>
      <c r="E17" s="15">
        <f t="shared" si="0"/>
        <v>4.9815498154981546</v>
      </c>
      <c r="F17" s="61">
        <v>5</v>
      </c>
      <c r="G17" s="15">
        <f t="shared" si="1"/>
        <v>8.7719298245614024</v>
      </c>
      <c r="H17" s="65">
        <v>5150000</v>
      </c>
      <c r="I17" s="15">
        <f t="shared" si="2"/>
        <v>95.018450184501845</v>
      </c>
      <c r="J17" s="61">
        <v>52</v>
      </c>
      <c r="K17" s="15">
        <f t="shared" si="3"/>
        <v>91.228070175438589</v>
      </c>
      <c r="L17" s="65">
        <v>5420000</v>
      </c>
      <c r="M17" s="61">
        <v>57</v>
      </c>
    </row>
    <row r="18" spans="1:15" ht="15" x14ac:dyDescent="0.25">
      <c r="A18" s="89"/>
      <c r="B18" s="17">
        <v>43211711</v>
      </c>
      <c r="C18" s="34" t="s">
        <v>17</v>
      </c>
      <c r="D18" s="44">
        <v>0</v>
      </c>
      <c r="E18" s="15">
        <f t="shared" si="0"/>
        <v>0</v>
      </c>
      <c r="F18" s="61">
        <v>0</v>
      </c>
      <c r="G18" s="15">
        <f t="shared" si="1"/>
        <v>0</v>
      </c>
      <c r="H18" s="44">
        <v>0</v>
      </c>
      <c r="I18" s="15">
        <f t="shared" si="2"/>
        <v>0</v>
      </c>
      <c r="J18" s="61">
        <v>0</v>
      </c>
      <c r="K18" s="15">
        <f t="shared" si="3"/>
        <v>0</v>
      </c>
      <c r="L18" s="66">
        <v>220000</v>
      </c>
      <c r="M18" s="61">
        <v>6</v>
      </c>
    </row>
    <row r="19" spans="1:15" ht="15" x14ac:dyDescent="0.25">
      <c r="A19" s="89"/>
      <c r="B19" s="17">
        <v>43230000</v>
      </c>
      <c r="C19" s="34" t="s">
        <v>18</v>
      </c>
      <c r="D19" s="65">
        <v>99270000</v>
      </c>
      <c r="E19" s="15">
        <f t="shared" si="0"/>
        <v>15.111659131387862</v>
      </c>
      <c r="F19" s="61">
        <v>582</v>
      </c>
      <c r="G19" s="15">
        <f t="shared" si="1"/>
        <v>30.826271186440678</v>
      </c>
      <c r="H19" s="66">
        <v>557640000</v>
      </c>
      <c r="I19" s="15">
        <f t="shared" si="2"/>
        <v>84.888340868612133</v>
      </c>
      <c r="J19" s="61">
        <v>1306</v>
      </c>
      <c r="K19" s="15">
        <f t="shared" si="3"/>
        <v>69.173728813559322</v>
      </c>
      <c r="L19" s="65">
        <v>656910000</v>
      </c>
      <c r="M19" s="61">
        <v>1888</v>
      </c>
    </row>
    <row r="20" spans="1:15" ht="15" x14ac:dyDescent="0.25">
      <c r="A20" s="89"/>
      <c r="B20" s="17">
        <v>43222800</v>
      </c>
      <c r="C20" s="34" t="s">
        <v>19</v>
      </c>
      <c r="D20" s="66">
        <v>1410000</v>
      </c>
      <c r="E20" s="15">
        <f t="shared" si="0"/>
        <v>8.9866156787762907</v>
      </c>
      <c r="F20" s="61">
        <v>21</v>
      </c>
      <c r="G20" s="15">
        <f t="shared" si="1"/>
        <v>23.333333333333332</v>
      </c>
      <c r="H20" s="65">
        <v>14280000</v>
      </c>
      <c r="I20" s="15">
        <f t="shared" si="2"/>
        <v>91.013384321223711</v>
      </c>
      <c r="J20" s="61">
        <v>69</v>
      </c>
      <c r="K20" s="15">
        <f t="shared" si="3"/>
        <v>76.666666666666671</v>
      </c>
      <c r="L20" s="65">
        <v>15690000</v>
      </c>
      <c r="M20" s="61">
        <v>90</v>
      </c>
      <c r="N20" s="31"/>
    </row>
    <row r="21" spans="1:15" ht="15.75" thickBot="1" x14ac:dyDescent="0.3">
      <c r="A21" s="89"/>
      <c r="B21" s="19">
        <v>43191510</v>
      </c>
      <c r="C21" s="37" t="s">
        <v>20</v>
      </c>
      <c r="D21" s="71">
        <v>590000</v>
      </c>
      <c r="E21" s="16">
        <f t="shared" si="0"/>
        <v>6.4270152505446623</v>
      </c>
      <c r="F21" s="7">
        <v>8</v>
      </c>
      <c r="G21" s="16">
        <f t="shared" si="1"/>
        <v>25.806451612903224</v>
      </c>
      <c r="H21" s="70">
        <v>8590000</v>
      </c>
      <c r="I21" s="16">
        <f t="shared" si="2"/>
        <v>93.57298474945533</v>
      </c>
      <c r="J21" s="7">
        <v>23</v>
      </c>
      <c r="K21" s="16">
        <f t="shared" si="3"/>
        <v>74.193548387096769</v>
      </c>
      <c r="L21" s="70">
        <v>9180000</v>
      </c>
      <c r="M21" s="7">
        <v>31</v>
      </c>
    </row>
    <row r="22" spans="1:15" ht="15" x14ac:dyDescent="0.2">
      <c r="A22" s="11"/>
      <c r="B22" s="33"/>
      <c r="C22" s="21" t="s">
        <v>49</v>
      </c>
      <c r="D22" s="67">
        <f>SUM(D4:D21)</f>
        <v>312340000</v>
      </c>
      <c r="E22" s="10"/>
      <c r="F22" s="10">
        <f t="shared" ref="F22:M22" si="4">SUM(F4:F21)</f>
        <v>1303</v>
      </c>
      <c r="G22" s="10"/>
      <c r="H22" s="73">
        <f t="shared" si="4"/>
        <v>3530720000</v>
      </c>
      <c r="I22" s="10"/>
      <c r="J22" s="10">
        <f t="shared" si="4"/>
        <v>4632</v>
      </c>
      <c r="K22" s="10"/>
      <c r="L22" s="73">
        <f t="shared" si="4"/>
        <v>3848310000</v>
      </c>
      <c r="M22" s="10">
        <f t="shared" si="4"/>
        <v>5992</v>
      </c>
    </row>
    <row r="23" spans="1:15" ht="15.75" thickBot="1" x14ac:dyDescent="0.3">
      <c r="A23" s="28"/>
      <c r="B23" s="29"/>
      <c r="C23" s="12" t="s">
        <v>53</v>
      </c>
      <c r="D23" s="68">
        <f>D24-D22</f>
        <v>140000</v>
      </c>
      <c r="E23" s="25"/>
      <c r="F23" s="10">
        <f>F24-F22</f>
        <v>7</v>
      </c>
      <c r="G23" s="25"/>
      <c r="H23" s="67">
        <f>H24-H22</f>
        <v>5100000</v>
      </c>
      <c r="I23" s="25"/>
      <c r="J23" s="40">
        <f>J24-J22</f>
        <v>50</v>
      </c>
      <c r="K23" s="25"/>
      <c r="L23" s="68">
        <f>L24-L22</f>
        <v>-10000</v>
      </c>
      <c r="M23" s="10">
        <f>M24-M22</f>
        <v>0</v>
      </c>
    </row>
    <row r="24" spans="1:15" ht="15.75" thickBot="1" x14ac:dyDescent="0.3">
      <c r="A24" s="95" t="s">
        <v>51</v>
      </c>
      <c r="B24" s="96"/>
      <c r="C24" s="97"/>
      <c r="D24" s="69">
        <v>312480000</v>
      </c>
      <c r="E24" s="30">
        <f>D24/L24*100</f>
        <v>8.119949068419821</v>
      </c>
      <c r="F24" s="54">
        <v>1310</v>
      </c>
      <c r="G24" s="30">
        <f>F24/M24*100</f>
        <v>21.862483311081444</v>
      </c>
      <c r="H24" s="74">
        <v>3535820000</v>
      </c>
      <c r="I24" s="30">
        <f>H24/L24*100</f>
        <v>91.880050931580186</v>
      </c>
      <c r="J24" s="54">
        <v>4682</v>
      </c>
      <c r="K24" s="30">
        <f>J24/M24*100</f>
        <v>78.137516688918566</v>
      </c>
      <c r="L24" s="74">
        <v>3848300000</v>
      </c>
      <c r="M24" s="63">
        <v>5992</v>
      </c>
      <c r="O24" s="32" t="s">
        <v>57</v>
      </c>
    </row>
    <row r="25" spans="1:15" ht="12" thickBot="1" x14ac:dyDescent="0.25"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5" ht="15" x14ac:dyDescent="0.25">
      <c r="A26" s="89" t="s">
        <v>21</v>
      </c>
      <c r="B26" s="18">
        <v>81102300</v>
      </c>
      <c r="C26" s="56" t="s">
        <v>59</v>
      </c>
      <c r="D26" s="65">
        <v>4670000</v>
      </c>
      <c r="E26" s="27">
        <f>D26/L26*100</f>
        <v>9.4611021069692054</v>
      </c>
      <c r="F26" s="46">
        <v>22</v>
      </c>
      <c r="G26" s="27">
        <f>F26/M26*100</f>
        <v>20.183486238532112</v>
      </c>
      <c r="H26" s="65">
        <v>44690000</v>
      </c>
      <c r="I26" s="27">
        <f>H26/L26*100</f>
        <v>90.538897893030793</v>
      </c>
      <c r="J26" s="46">
        <v>87</v>
      </c>
      <c r="K26" s="27">
        <f>J26/M26*100</f>
        <v>79.816513761467888</v>
      </c>
      <c r="L26" s="65">
        <v>49360000</v>
      </c>
      <c r="M26" s="46">
        <v>109</v>
      </c>
    </row>
    <row r="27" spans="1:15" ht="15" x14ac:dyDescent="0.25">
      <c r="A27" s="89"/>
      <c r="B27" s="51">
        <v>81111508</v>
      </c>
      <c r="C27" s="34" t="s">
        <v>22</v>
      </c>
      <c r="D27" s="65">
        <v>29580000</v>
      </c>
      <c r="E27" s="27">
        <f>D27/L27*100</f>
        <v>27.79030439684329</v>
      </c>
      <c r="F27" s="61">
        <v>198</v>
      </c>
      <c r="G27" s="27">
        <f>F27/M27*100</f>
        <v>37.714285714285715</v>
      </c>
      <c r="H27" s="65">
        <v>76870000</v>
      </c>
      <c r="I27" s="27">
        <f>H27/L27*100</f>
        <v>72.219090567455851</v>
      </c>
      <c r="J27" s="61">
        <v>327</v>
      </c>
      <c r="K27" s="27">
        <f>J27/M27*100</f>
        <v>62.285714285714292</v>
      </c>
      <c r="L27" s="65">
        <v>106440000</v>
      </c>
      <c r="M27" s="61">
        <v>525</v>
      </c>
    </row>
    <row r="28" spans="1:15" ht="15" x14ac:dyDescent="0.25">
      <c r="A28" s="89"/>
      <c r="B28" s="17">
        <v>81101508</v>
      </c>
      <c r="C28" s="34" t="s">
        <v>23</v>
      </c>
      <c r="D28" s="65">
        <v>2110000</v>
      </c>
      <c r="E28" s="27">
        <f t="shared" ref="E28:E49" si="5">D28/L28*100</f>
        <v>17.656903765690377</v>
      </c>
      <c r="F28" s="61">
        <v>8</v>
      </c>
      <c r="G28" s="27">
        <f t="shared" ref="G28:G50" si="6">F28/M28*100</f>
        <v>53.333333333333336</v>
      </c>
      <c r="H28" s="65">
        <v>9840000</v>
      </c>
      <c r="I28" s="27">
        <f t="shared" ref="I28:I50" si="7">H28/L28*100</f>
        <v>82.343096234309627</v>
      </c>
      <c r="J28" s="61">
        <v>7</v>
      </c>
      <c r="K28" s="27">
        <f t="shared" ref="K28:K50" si="8">J28/M28*100</f>
        <v>46.666666666666664</v>
      </c>
      <c r="L28" s="81">
        <v>11950000</v>
      </c>
      <c r="M28" s="61">
        <v>15</v>
      </c>
    </row>
    <row r="29" spans="1:15" ht="15" x14ac:dyDescent="0.25">
      <c r="A29" s="89"/>
      <c r="B29" s="17">
        <v>81101500</v>
      </c>
      <c r="C29" s="34" t="s">
        <v>24</v>
      </c>
      <c r="D29" s="57">
        <v>0</v>
      </c>
      <c r="E29" s="27">
        <f t="shared" si="5"/>
        <v>0</v>
      </c>
      <c r="F29" s="61">
        <v>0</v>
      </c>
      <c r="G29" s="27">
        <f t="shared" si="6"/>
        <v>0</v>
      </c>
      <c r="H29" s="57">
        <v>0</v>
      </c>
      <c r="I29" s="27">
        <f t="shared" si="7"/>
        <v>0</v>
      </c>
      <c r="J29" s="61">
        <v>0</v>
      </c>
      <c r="K29" s="27">
        <f t="shared" si="8"/>
        <v>0</v>
      </c>
      <c r="L29" s="65">
        <v>2800000</v>
      </c>
      <c r="M29" s="61">
        <v>6</v>
      </c>
    </row>
    <row r="30" spans="1:15" ht="15" x14ac:dyDescent="0.25">
      <c r="A30" s="89"/>
      <c r="B30" s="17">
        <v>81111812</v>
      </c>
      <c r="C30" s="34" t="s">
        <v>25</v>
      </c>
      <c r="D30" s="65">
        <v>7040000</v>
      </c>
      <c r="E30" s="27">
        <f t="shared" si="5"/>
        <v>2.8912891699864471</v>
      </c>
      <c r="F30" s="61">
        <v>53</v>
      </c>
      <c r="G30" s="27">
        <f t="shared" si="6"/>
        <v>14.600550964187327</v>
      </c>
      <c r="H30" s="65">
        <v>236450000</v>
      </c>
      <c r="I30" s="27">
        <f t="shared" si="7"/>
        <v>97.10871083001355</v>
      </c>
      <c r="J30" s="61">
        <v>310</v>
      </c>
      <c r="K30" s="27">
        <f t="shared" si="8"/>
        <v>85.399449035812665</v>
      </c>
      <c r="L30" s="83">
        <v>243490000</v>
      </c>
      <c r="M30" s="61">
        <v>363</v>
      </c>
    </row>
    <row r="31" spans="1:15" ht="15" x14ac:dyDescent="0.25">
      <c r="A31" s="89"/>
      <c r="B31" s="17">
        <v>81111600</v>
      </c>
      <c r="C31" s="34" t="s">
        <v>26</v>
      </c>
      <c r="D31" s="65">
        <v>6840000</v>
      </c>
      <c r="E31" s="27">
        <f t="shared" si="5"/>
        <v>5.3786270346779901</v>
      </c>
      <c r="F31" s="61">
        <v>34</v>
      </c>
      <c r="G31" s="27">
        <f t="shared" si="6"/>
        <v>6.2271062271062272</v>
      </c>
      <c r="H31" s="65">
        <v>120330000</v>
      </c>
      <c r="I31" s="27">
        <f t="shared" si="7"/>
        <v>94.62137296532201</v>
      </c>
      <c r="J31" s="61">
        <v>512</v>
      </c>
      <c r="K31" s="27">
        <f t="shared" si="8"/>
        <v>93.772893772893767</v>
      </c>
      <c r="L31" s="65">
        <v>127170000</v>
      </c>
      <c r="M31" s="61">
        <v>546</v>
      </c>
    </row>
    <row r="32" spans="1:15" ht="15" x14ac:dyDescent="0.25">
      <c r="A32" s="89"/>
      <c r="B32" s="17">
        <v>81110000</v>
      </c>
      <c r="C32" s="34" t="s">
        <v>27</v>
      </c>
      <c r="D32" s="65">
        <v>193860000</v>
      </c>
      <c r="E32" s="27">
        <f t="shared" si="5"/>
        <v>24.45905196886158</v>
      </c>
      <c r="F32" s="61">
        <v>488</v>
      </c>
      <c r="G32" s="27">
        <f t="shared" si="6"/>
        <v>25.193598347960766</v>
      </c>
      <c r="H32" s="65">
        <v>598730000</v>
      </c>
      <c r="I32" s="27">
        <f t="shared" si="7"/>
        <v>75.540948031138427</v>
      </c>
      <c r="J32" s="61">
        <v>1449</v>
      </c>
      <c r="K32" s="27">
        <f t="shared" si="8"/>
        <v>74.806401652039227</v>
      </c>
      <c r="L32" s="65">
        <v>792590000</v>
      </c>
      <c r="M32" s="61">
        <v>1937</v>
      </c>
    </row>
    <row r="33" spans="1:13" ht="15" x14ac:dyDescent="0.25">
      <c r="A33" s="89"/>
      <c r="B33" s="17">
        <v>81112002</v>
      </c>
      <c r="C33" s="34" t="s">
        <v>28</v>
      </c>
      <c r="D33" s="65">
        <v>3020000</v>
      </c>
      <c r="E33" s="27">
        <f t="shared" si="5"/>
        <v>10.254668930390492</v>
      </c>
      <c r="F33" s="61">
        <v>24</v>
      </c>
      <c r="G33" s="27">
        <f t="shared" si="6"/>
        <v>37.5</v>
      </c>
      <c r="H33" s="65">
        <v>26430000</v>
      </c>
      <c r="I33" s="27">
        <f t="shared" si="7"/>
        <v>89.745331069609506</v>
      </c>
      <c r="J33" s="61">
        <v>40</v>
      </c>
      <c r="K33" s="27">
        <f t="shared" si="8"/>
        <v>62.5</v>
      </c>
      <c r="L33" s="65">
        <v>29450000</v>
      </c>
      <c r="M33" s="61">
        <v>64</v>
      </c>
    </row>
    <row r="34" spans="1:13" ht="15" x14ac:dyDescent="0.25">
      <c r="A34" s="89"/>
      <c r="B34" s="17">
        <v>81112000</v>
      </c>
      <c r="C34" s="34" t="s">
        <v>29</v>
      </c>
      <c r="D34" s="65">
        <v>17200000</v>
      </c>
      <c r="E34" s="27">
        <f t="shared" si="5"/>
        <v>11.833505331957344</v>
      </c>
      <c r="F34" s="61">
        <v>75</v>
      </c>
      <c r="G34" s="27">
        <f t="shared" si="6"/>
        <v>23.584905660377359</v>
      </c>
      <c r="H34" s="65">
        <v>128150000</v>
      </c>
      <c r="I34" s="27">
        <f t="shared" si="7"/>
        <v>88.16649466804266</v>
      </c>
      <c r="J34" s="61">
        <v>243</v>
      </c>
      <c r="K34" s="27">
        <f t="shared" si="8"/>
        <v>76.415094339622641</v>
      </c>
      <c r="L34" s="65">
        <v>145350000</v>
      </c>
      <c r="M34" s="61">
        <v>318</v>
      </c>
    </row>
    <row r="35" spans="1:13" ht="15" x14ac:dyDescent="0.25">
      <c r="A35" s="89"/>
      <c r="B35" s="17">
        <v>81150000</v>
      </c>
      <c r="C35" s="34" t="s">
        <v>30</v>
      </c>
      <c r="D35" s="81">
        <v>9950000</v>
      </c>
      <c r="E35" s="27">
        <f t="shared" si="5"/>
        <v>44.163337771859744</v>
      </c>
      <c r="F35" s="61">
        <v>57</v>
      </c>
      <c r="G35" s="27">
        <f t="shared" si="6"/>
        <v>37.5</v>
      </c>
      <c r="H35" s="65">
        <v>12580000</v>
      </c>
      <c r="I35" s="27">
        <f t="shared" si="7"/>
        <v>55.836662228140256</v>
      </c>
      <c r="J35" s="61">
        <v>95</v>
      </c>
      <c r="K35" s="27">
        <f t="shared" si="8"/>
        <v>62.5</v>
      </c>
      <c r="L35" s="65">
        <v>22530000</v>
      </c>
      <c r="M35" s="61">
        <v>152</v>
      </c>
    </row>
    <row r="36" spans="1:13" ht="15" x14ac:dyDescent="0.25">
      <c r="A36" s="89"/>
      <c r="B36" s="17">
        <v>81121500</v>
      </c>
      <c r="C36" s="34" t="s">
        <v>31</v>
      </c>
      <c r="D36" s="65">
        <v>2210000</v>
      </c>
      <c r="E36" s="27">
        <f t="shared" si="5"/>
        <v>47.021276595744681</v>
      </c>
      <c r="F36" s="61">
        <v>19</v>
      </c>
      <c r="G36" s="27">
        <f t="shared" si="6"/>
        <v>52.777777777777779</v>
      </c>
      <c r="H36" s="65">
        <v>2490000</v>
      </c>
      <c r="I36" s="27">
        <f t="shared" si="7"/>
        <v>52.978723404255327</v>
      </c>
      <c r="J36" s="61">
        <v>17</v>
      </c>
      <c r="K36" s="27">
        <f t="shared" si="8"/>
        <v>47.222222222222221</v>
      </c>
      <c r="L36" s="65">
        <v>4700000</v>
      </c>
      <c r="M36" s="61">
        <v>36</v>
      </c>
    </row>
    <row r="37" spans="1:13" ht="15" x14ac:dyDescent="0.25">
      <c r="A37" s="89"/>
      <c r="B37" s="17">
        <v>81120000</v>
      </c>
      <c r="C37" s="34" t="s">
        <v>32</v>
      </c>
      <c r="D37" s="65">
        <v>3510000</v>
      </c>
      <c r="E37" s="27">
        <f t="shared" si="5"/>
        <v>78.348214285714292</v>
      </c>
      <c r="F37" s="61">
        <v>26</v>
      </c>
      <c r="G37" s="27">
        <f t="shared" si="6"/>
        <v>68.421052631578945</v>
      </c>
      <c r="H37" s="66">
        <v>970000</v>
      </c>
      <c r="I37" s="27">
        <f t="shared" si="7"/>
        <v>21.651785714285715</v>
      </c>
      <c r="J37" s="61">
        <v>12</v>
      </c>
      <c r="K37" s="27">
        <f t="shared" si="8"/>
        <v>31.578947368421051</v>
      </c>
      <c r="L37" s="65">
        <v>4480000</v>
      </c>
      <c r="M37" s="61">
        <v>38</v>
      </c>
    </row>
    <row r="38" spans="1:13" ht="15" x14ac:dyDescent="0.25">
      <c r="A38" s="89"/>
      <c r="B38" s="17">
        <v>81111000</v>
      </c>
      <c r="C38" s="34" t="s">
        <v>33</v>
      </c>
      <c r="D38" s="66">
        <v>600000</v>
      </c>
      <c r="E38" s="27">
        <f t="shared" si="5"/>
        <v>14.925373134328357</v>
      </c>
      <c r="F38" s="61">
        <v>14</v>
      </c>
      <c r="G38" s="27">
        <f t="shared" si="6"/>
        <v>53.846153846153847</v>
      </c>
      <c r="H38" s="66">
        <v>3420000</v>
      </c>
      <c r="I38" s="27">
        <f t="shared" si="7"/>
        <v>85.074626865671647</v>
      </c>
      <c r="J38" s="61">
        <v>12</v>
      </c>
      <c r="K38" s="27">
        <f t="shared" si="8"/>
        <v>46.153846153846153</v>
      </c>
      <c r="L38" s="65">
        <v>4020000</v>
      </c>
      <c r="M38" s="61">
        <v>26</v>
      </c>
    </row>
    <row r="39" spans="1:13" ht="15" x14ac:dyDescent="0.25">
      <c r="A39" s="89"/>
      <c r="B39" s="17">
        <v>81111900</v>
      </c>
      <c r="C39" s="34" t="s">
        <v>34</v>
      </c>
      <c r="D39" s="66">
        <v>250000</v>
      </c>
      <c r="E39" s="27">
        <f t="shared" si="5"/>
        <v>5.2301255230125516</v>
      </c>
      <c r="F39" s="61">
        <v>7</v>
      </c>
      <c r="G39" s="27">
        <f t="shared" si="6"/>
        <v>29.166666666666668</v>
      </c>
      <c r="H39" s="65">
        <v>4530000</v>
      </c>
      <c r="I39" s="27">
        <f t="shared" si="7"/>
        <v>94.769874476987454</v>
      </c>
      <c r="J39" s="61">
        <v>17</v>
      </c>
      <c r="K39" s="27">
        <f t="shared" si="8"/>
        <v>70.833333333333343</v>
      </c>
      <c r="L39" s="65">
        <v>4780000</v>
      </c>
      <c r="M39" s="61">
        <v>24</v>
      </c>
    </row>
    <row r="40" spans="1:13" ht="15" x14ac:dyDescent="0.25">
      <c r="A40" s="89"/>
      <c r="B40" s="17">
        <v>81111814</v>
      </c>
      <c r="C40" s="34" t="s">
        <v>60</v>
      </c>
      <c r="D40" s="66">
        <v>5280000</v>
      </c>
      <c r="E40" s="27">
        <f t="shared" si="5"/>
        <v>27.74566473988439</v>
      </c>
      <c r="F40" s="61">
        <v>16</v>
      </c>
      <c r="G40" s="27">
        <f t="shared" si="6"/>
        <v>47.058823529411761</v>
      </c>
      <c r="H40" s="65">
        <v>13750000</v>
      </c>
      <c r="I40" s="27">
        <f t="shared" si="7"/>
        <v>72.25433526011561</v>
      </c>
      <c r="J40" s="61">
        <v>18</v>
      </c>
      <c r="K40" s="27">
        <f t="shared" si="8"/>
        <v>52.941176470588239</v>
      </c>
      <c r="L40" s="65">
        <v>19030000</v>
      </c>
      <c r="M40" s="61">
        <v>34</v>
      </c>
    </row>
    <row r="41" spans="1:13" ht="15" x14ac:dyDescent="0.25">
      <c r="A41" s="89"/>
      <c r="B41" s="17">
        <v>81112100</v>
      </c>
      <c r="C41" s="34" t="s">
        <v>35</v>
      </c>
      <c r="D41" s="65">
        <v>11850000</v>
      </c>
      <c r="E41" s="27">
        <f t="shared" si="5"/>
        <v>35.383696625858462</v>
      </c>
      <c r="F41" s="61">
        <v>41</v>
      </c>
      <c r="G41" s="27">
        <f t="shared" si="6"/>
        <v>25.949367088607595</v>
      </c>
      <c r="H41" s="65">
        <v>21640000</v>
      </c>
      <c r="I41" s="27">
        <f t="shared" si="7"/>
        <v>64.616303374141538</v>
      </c>
      <c r="J41" s="61">
        <v>117</v>
      </c>
      <c r="K41" s="27">
        <f t="shared" si="8"/>
        <v>74.050632911392398</v>
      </c>
      <c r="L41" s="65">
        <v>33490000</v>
      </c>
      <c r="M41" s="61">
        <v>158</v>
      </c>
    </row>
    <row r="42" spans="1:13" ht="15" x14ac:dyDescent="0.25">
      <c r="A42" s="89"/>
      <c r="B42" s="17">
        <v>81112201</v>
      </c>
      <c r="C42" s="34" t="s">
        <v>36</v>
      </c>
      <c r="D42" s="65">
        <v>70830000</v>
      </c>
      <c r="E42" s="27">
        <f t="shared" si="5"/>
        <v>58.780082987551864</v>
      </c>
      <c r="F42" s="61">
        <v>55</v>
      </c>
      <c r="G42" s="27">
        <f t="shared" si="6"/>
        <v>28.205128205128204</v>
      </c>
      <c r="H42" s="65">
        <v>49670000</v>
      </c>
      <c r="I42" s="27">
        <f t="shared" si="7"/>
        <v>41.219917012448128</v>
      </c>
      <c r="J42" s="61">
        <v>140</v>
      </c>
      <c r="K42" s="27">
        <f t="shared" si="8"/>
        <v>71.794871794871796</v>
      </c>
      <c r="L42" s="81">
        <v>120500000</v>
      </c>
      <c r="M42" s="61">
        <v>195</v>
      </c>
    </row>
    <row r="43" spans="1:13" ht="15" x14ac:dyDescent="0.25">
      <c r="A43" s="89"/>
      <c r="B43" s="17">
        <v>81111700</v>
      </c>
      <c r="C43" s="34" t="s">
        <v>37</v>
      </c>
      <c r="D43" s="65">
        <v>4410000</v>
      </c>
      <c r="E43" s="27">
        <f t="shared" si="5"/>
        <v>3.4903047091412747</v>
      </c>
      <c r="F43" s="61">
        <v>21</v>
      </c>
      <c r="G43" s="27">
        <f t="shared" si="6"/>
        <v>17.796610169491526</v>
      </c>
      <c r="H43" s="65">
        <v>121950000</v>
      </c>
      <c r="I43" s="27">
        <f t="shared" si="7"/>
        <v>96.517609814008708</v>
      </c>
      <c r="J43" s="61">
        <v>97</v>
      </c>
      <c r="K43" s="27">
        <f t="shared" si="8"/>
        <v>82.203389830508485</v>
      </c>
      <c r="L43" s="65">
        <v>126350000</v>
      </c>
      <c r="M43" s="61">
        <v>118</v>
      </c>
    </row>
    <row r="44" spans="1:13" ht="15" x14ac:dyDescent="0.25">
      <c r="A44" s="89"/>
      <c r="B44" s="26">
        <v>81140000</v>
      </c>
      <c r="C44" s="35" t="s">
        <v>45</v>
      </c>
      <c r="D44" s="66">
        <v>1210000</v>
      </c>
      <c r="E44" s="27">
        <f t="shared" si="5"/>
        <v>22.78719397363465</v>
      </c>
      <c r="F44" s="61">
        <v>11</v>
      </c>
      <c r="G44" s="27">
        <f t="shared" si="6"/>
        <v>47.826086956521742</v>
      </c>
      <c r="H44" s="65">
        <v>4110000</v>
      </c>
      <c r="I44" s="27">
        <f t="shared" si="7"/>
        <v>77.401129943502823</v>
      </c>
      <c r="J44" s="61">
        <v>12</v>
      </c>
      <c r="K44" s="27">
        <f t="shared" si="8"/>
        <v>52.173913043478258</v>
      </c>
      <c r="L44" s="65">
        <v>5310000</v>
      </c>
      <c r="M44" s="61">
        <v>23</v>
      </c>
    </row>
    <row r="45" spans="1:13" ht="15" x14ac:dyDescent="0.25">
      <c r="A45" s="89"/>
      <c r="B45" s="26">
        <v>81151601</v>
      </c>
      <c r="C45" s="35" t="s">
        <v>38</v>
      </c>
      <c r="D45" s="66">
        <v>1170000</v>
      </c>
      <c r="E45" s="27">
        <f t="shared" si="5"/>
        <v>6.6477272727272734</v>
      </c>
      <c r="F45" s="61">
        <v>9</v>
      </c>
      <c r="G45" s="27">
        <f t="shared" si="6"/>
        <v>25.714285714285712</v>
      </c>
      <c r="H45" s="65">
        <v>16430000</v>
      </c>
      <c r="I45" s="27">
        <f t="shared" si="7"/>
        <v>93.35227272727272</v>
      </c>
      <c r="J45" s="61">
        <v>26</v>
      </c>
      <c r="K45" s="27">
        <f t="shared" si="8"/>
        <v>74.285714285714292</v>
      </c>
      <c r="L45" s="65">
        <v>17600000</v>
      </c>
      <c r="M45" s="61">
        <v>35</v>
      </c>
    </row>
    <row r="46" spans="1:13" ht="15" x14ac:dyDescent="0.25">
      <c r="A46" s="89"/>
      <c r="B46" s="26">
        <v>81112400</v>
      </c>
      <c r="C46" s="35" t="s">
        <v>61</v>
      </c>
      <c r="D46" s="57">
        <v>0</v>
      </c>
      <c r="E46" s="27">
        <f t="shared" si="5"/>
        <v>0</v>
      </c>
      <c r="F46" s="61">
        <v>0</v>
      </c>
      <c r="G46" s="27">
        <f t="shared" si="6"/>
        <v>0</v>
      </c>
      <c r="H46" s="57">
        <v>0</v>
      </c>
      <c r="I46" s="27">
        <f t="shared" si="7"/>
        <v>0</v>
      </c>
      <c r="J46" s="61">
        <v>0</v>
      </c>
      <c r="K46" s="27">
        <f t="shared" si="8"/>
        <v>0</v>
      </c>
      <c r="L46" s="65">
        <v>6100000</v>
      </c>
      <c r="M46" s="61">
        <v>13</v>
      </c>
    </row>
    <row r="47" spans="1:13" ht="15" x14ac:dyDescent="0.25">
      <c r="A47" s="89"/>
      <c r="B47" s="17">
        <v>81100000</v>
      </c>
      <c r="C47" s="34" t="s">
        <v>39</v>
      </c>
      <c r="D47" s="65">
        <v>129530000</v>
      </c>
      <c r="E47" s="27">
        <f t="shared" si="5"/>
        <v>22.480431802009754</v>
      </c>
      <c r="F47" s="61">
        <v>462</v>
      </c>
      <c r="G47" s="27">
        <f t="shared" si="6"/>
        <v>36.235294117647058</v>
      </c>
      <c r="H47" s="65">
        <v>446670000</v>
      </c>
      <c r="I47" s="27">
        <f t="shared" si="7"/>
        <v>77.521303736614655</v>
      </c>
      <c r="J47" s="61">
        <v>813</v>
      </c>
      <c r="K47" s="27">
        <f t="shared" si="8"/>
        <v>63.764705882352942</v>
      </c>
      <c r="L47" s="65">
        <v>576190000</v>
      </c>
      <c r="M47" s="61">
        <v>1275</v>
      </c>
    </row>
    <row r="48" spans="1:13" ht="15" x14ac:dyDescent="0.25">
      <c r="A48" s="89"/>
      <c r="B48" s="17">
        <v>81141801</v>
      </c>
      <c r="C48" s="34" t="s">
        <v>40</v>
      </c>
      <c r="D48" s="65">
        <v>1190000</v>
      </c>
      <c r="E48" s="27">
        <f t="shared" si="5"/>
        <v>10.877513711151737</v>
      </c>
      <c r="F48" s="61">
        <v>18</v>
      </c>
      <c r="G48" s="27">
        <f t="shared" si="6"/>
        <v>48.648648648648653</v>
      </c>
      <c r="H48" s="65">
        <v>9750000</v>
      </c>
      <c r="I48" s="27">
        <f t="shared" si="7"/>
        <v>89.122486288848265</v>
      </c>
      <c r="J48" s="61">
        <v>19</v>
      </c>
      <c r="K48" s="27">
        <f t="shared" si="8"/>
        <v>51.351351351351347</v>
      </c>
      <c r="L48" s="81">
        <v>10940000</v>
      </c>
      <c r="M48" s="61">
        <v>37</v>
      </c>
    </row>
    <row r="49" spans="1:13" ht="15" x14ac:dyDescent="0.25">
      <c r="A49" s="89"/>
      <c r="B49" s="17">
        <v>81112500</v>
      </c>
      <c r="C49" s="34" t="s">
        <v>62</v>
      </c>
      <c r="D49" s="65">
        <v>6160000</v>
      </c>
      <c r="E49" s="27">
        <f t="shared" si="5"/>
        <v>30.196078431372548</v>
      </c>
      <c r="F49" s="61">
        <v>24</v>
      </c>
      <c r="G49" s="27">
        <f t="shared" si="6"/>
        <v>48</v>
      </c>
      <c r="H49" s="65">
        <v>14250000</v>
      </c>
      <c r="I49" s="27">
        <f t="shared" si="7"/>
        <v>69.85294117647058</v>
      </c>
      <c r="J49" s="61">
        <v>26</v>
      </c>
      <c r="K49" s="27">
        <f t="shared" si="8"/>
        <v>52</v>
      </c>
      <c r="L49" s="65">
        <v>20400000</v>
      </c>
      <c r="M49" s="61">
        <v>50</v>
      </c>
    </row>
    <row r="50" spans="1:13" ht="15" x14ac:dyDescent="0.25">
      <c r="A50" s="89"/>
      <c r="B50" s="17">
        <v>81112200</v>
      </c>
      <c r="C50" s="34" t="s">
        <v>41</v>
      </c>
      <c r="D50" s="81">
        <v>83450000</v>
      </c>
      <c r="E50" s="15">
        <f>D50/L50*100</f>
        <v>11.285872711043792</v>
      </c>
      <c r="F50" s="61">
        <v>451</v>
      </c>
      <c r="G50" s="27">
        <f t="shared" si="6"/>
        <v>28.472222222222221</v>
      </c>
      <c r="H50" s="65">
        <v>655970000</v>
      </c>
      <c r="I50" s="27">
        <f t="shared" si="7"/>
        <v>88.714127288956206</v>
      </c>
      <c r="J50" s="61">
        <v>1133</v>
      </c>
      <c r="K50" s="27">
        <f t="shared" si="8"/>
        <v>71.527777777777786</v>
      </c>
      <c r="L50" s="65">
        <v>739420000</v>
      </c>
      <c r="M50" s="61">
        <v>1584</v>
      </c>
    </row>
    <row r="51" spans="1:13" ht="15" x14ac:dyDescent="0.25">
      <c r="A51" s="89"/>
      <c r="B51" s="17">
        <v>81111500</v>
      </c>
      <c r="C51" s="34" t="s">
        <v>42</v>
      </c>
      <c r="D51" s="81">
        <v>63440000</v>
      </c>
      <c r="E51" s="15">
        <f>D51/L51*100</f>
        <v>9.064281529954707</v>
      </c>
      <c r="F51" s="61">
        <v>239</v>
      </c>
      <c r="G51" s="15">
        <f>F51/M51*100</f>
        <v>33.757062146892657</v>
      </c>
      <c r="H51" s="81">
        <v>636450000</v>
      </c>
      <c r="I51" s="15">
        <f>H51/L51*100</f>
        <v>90.935718470045288</v>
      </c>
      <c r="J51" s="61">
        <v>469</v>
      </c>
      <c r="K51" s="15">
        <f>J51/M51*100</f>
        <v>66.242937853107335</v>
      </c>
      <c r="L51" s="65">
        <v>699890000</v>
      </c>
      <c r="M51" s="61">
        <v>708</v>
      </c>
    </row>
    <row r="52" spans="1:13" ht="15" x14ac:dyDescent="0.25">
      <c r="A52" s="89"/>
      <c r="B52" s="17">
        <v>81130000</v>
      </c>
      <c r="C52" s="34" t="s">
        <v>43</v>
      </c>
      <c r="D52" s="66">
        <v>150000</v>
      </c>
      <c r="E52" s="15">
        <f>D52/L52*100</f>
        <v>5.5555555555555554</v>
      </c>
      <c r="F52" s="61">
        <v>5</v>
      </c>
      <c r="G52" s="15">
        <f>F52/M52*100</f>
        <v>18.518518518518519</v>
      </c>
      <c r="H52" s="65">
        <v>2540000</v>
      </c>
      <c r="I52" s="15">
        <f>H52/L52*100</f>
        <v>94.074074074074076</v>
      </c>
      <c r="J52" s="61">
        <v>22</v>
      </c>
      <c r="K52" s="15">
        <f>J52/M52*100</f>
        <v>81.481481481481481</v>
      </c>
      <c r="L52" s="65">
        <v>2700000</v>
      </c>
      <c r="M52" s="61">
        <v>27</v>
      </c>
    </row>
    <row r="53" spans="1:13" ht="15.75" thickBot="1" x14ac:dyDescent="0.3">
      <c r="A53" s="89"/>
      <c r="B53" s="20">
        <v>81111800</v>
      </c>
      <c r="C53" s="37" t="s">
        <v>44</v>
      </c>
      <c r="D53" s="70">
        <v>10690000</v>
      </c>
      <c r="E53" s="16">
        <f>D53/L53*100</f>
        <v>13.541930580187483</v>
      </c>
      <c r="F53" s="55">
        <v>33</v>
      </c>
      <c r="G53" s="16">
        <f>F53/M53*100</f>
        <v>43.421052631578952</v>
      </c>
      <c r="H53" s="70">
        <v>68240000</v>
      </c>
      <c r="I53" s="16">
        <f>H53/L53*100</f>
        <v>86.445401570813274</v>
      </c>
      <c r="J53" s="55">
        <v>43</v>
      </c>
      <c r="K53" s="16">
        <f>J53/M53*100</f>
        <v>56.578947368421048</v>
      </c>
      <c r="L53" s="70">
        <v>78940000</v>
      </c>
      <c r="M53" s="55">
        <v>76</v>
      </c>
    </row>
    <row r="54" spans="1:13" ht="15" x14ac:dyDescent="0.2">
      <c r="A54" s="13"/>
      <c r="B54" s="29"/>
      <c r="C54" s="21" t="s">
        <v>49</v>
      </c>
      <c r="D54" s="67">
        <f>SUM(D26:D53)</f>
        <v>670200000</v>
      </c>
      <c r="E54" s="9"/>
      <c r="F54" s="10">
        <f>SUM(F26:F53)</f>
        <v>2410</v>
      </c>
      <c r="G54" s="10"/>
      <c r="H54" s="73">
        <f>SUM(H26:H53)</f>
        <v>3326900000</v>
      </c>
      <c r="I54" s="8"/>
      <c r="J54" s="10">
        <f>SUM(J26:J53)</f>
        <v>6063</v>
      </c>
      <c r="K54" s="10"/>
      <c r="L54" s="73">
        <f>SUM(L26:L53)</f>
        <v>4005970000</v>
      </c>
      <c r="M54" s="10">
        <f>SUM(M26:M53)</f>
        <v>8492</v>
      </c>
    </row>
    <row r="55" spans="1:13" ht="15.75" thickBot="1" x14ac:dyDescent="0.3">
      <c r="A55" s="28"/>
      <c r="B55" s="29"/>
      <c r="C55" s="12" t="s">
        <v>53</v>
      </c>
      <c r="D55" s="68">
        <f>D56-D54</f>
        <v>6160000</v>
      </c>
      <c r="E55" s="10"/>
      <c r="F55" s="10">
        <f>F56-F54</f>
        <v>15</v>
      </c>
      <c r="G55" s="10"/>
      <c r="H55" s="68">
        <f>H56-H54</f>
        <v>2720000</v>
      </c>
      <c r="I55" s="10"/>
      <c r="J55" s="10">
        <f>J56-J54</f>
        <v>4</v>
      </c>
      <c r="K55" s="10"/>
      <c r="L55" s="68">
        <f>SUM(L56-L54)</f>
        <v>10000</v>
      </c>
      <c r="M55" s="10">
        <f>M56-M54</f>
        <v>0</v>
      </c>
    </row>
    <row r="56" spans="1:13" ht="15.75" thickBot="1" x14ac:dyDescent="0.3">
      <c r="A56" s="86" t="s">
        <v>52</v>
      </c>
      <c r="B56" s="87"/>
      <c r="C56" s="88"/>
      <c r="D56" s="69">
        <v>676360000</v>
      </c>
      <c r="E56" s="30">
        <f>D56/L56*100</f>
        <v>16.883758780622969</v>
      </c>
      <c r="F56" s="54">
        <v>2425</v>
      </c>
      <c r="G56" s="30">
        <f>F56/M56*100</f>
        <v>28.55628827131418</v>
      </c>
      <c r="H56" s="74">
        <v>3329620000</v>
      </c>
      <c r="I56" s="30">
        <f>H56/L56*100</f>
        <v>83.116241219377031</v>
      </c>
      <c r="J56" s="54">
        <v>6067</v>
      </c>
      <c r="K56" s="30">
        <f>J56/M56*100</f>
        <v>71.443711728685827</v>
      </c>
      <c r="L56" s="74">
        <v>4005980000</v>
      </c>
      <c r="M56" s="54">
        <v>8492</v>
      </c>
    </row>
    <row r="57" spans="1:13" ht="34.5" thickBot="1" x14ac:dyDescent="0.3">
      <c r="A57" s="4" t="s">
        <v>50</v>
      </c>
      <c r="B57" s="62"/>
      <c r="C57" s="39" t="s">
        <v>58</v>
      </c>
      <c r="D57" s="69">
        <f>SUM(D24,D56)</f>
        <v>988840000</v>
      </c>
      <c r="E57" s="38">
        <f>D57/L57*100</f>
        <v>12.589823637558121</v>
      </c>
      <c r="F57" s="53">
        <f>SUM(F24,F56)</f>
        <v>3735</v>
      </c>
      <c r="G57" s="38">
        <f>F57/M57*100</f>
        <v>25.787075393537695</v>
      </c>
      <c r="H57" s="74">
        <f>SUM(H24,H56)</f>
        <v>6865440000</v>
      </c>
      <c r="I57" s="38">
        <f>SUM(H57/L57*100)</f>
        <v>87.410176362441888</v>
      </c>
      <c r="J57" s="53">
        <f>SUM(J24,J56)</f>
        <v>10749</v>
      </c>
      <c r="K57" s="38">
        <f>SUM(J57/M57*100)</f>
        <v>74.212924606462309</v>
      </c>
      <c r="L57" s="74">
        <f>SUM(L24,L56)</f>
        <v>7854280000</v>
      </c>
      <c r="M57" s="64">
        <f>SUM(M24,M56)</f>
        <v>14484</v>
      </c>
    </row>
    <row r="58" spans="1:13" ht="45" x14ac:dyDescent="0.2">
      <c r="A58" s="4" t="s">
        <v>64</v>
      </c>
    </row>
  </sheetData>
  <mergeCells count="8">
    <mergeCell ref="A26:A53"/>
    <mergeCell ref="A56:C56"/>
    <mergeCell ref="A1:M1"/>
    <mergeCell ref="D2:G2"/>
    <mergeCell ref="H2:K2"/>
    <mergeCell ref="L2:M2"/>
    <mergeCell ref="A4:A21"/>
    <mergeCell ref="A24:C24"/>
  </mergeCells>
  <pageMargins left="0.39370078740157483" right="0.39370078740157483" top="0.3937007874015748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ICT Categories_SME</vt:lpstr>
      <vt:lpstr>ICT Categories_SmallBusiness</vt:lpstr>
    </vt:vector>
  </TitlesOfParts>
  <Company>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ludric</dc:creator>
  <cp:lastModifiedBy>Ludovici, Richard</cp:lastModifiedBy>
  <cp:lastPrinted>2014-11-18T23:32:51Z</cp:lastPrinted>
  <dcterms:created xsi:type="dcterms:W3CDTF">2012-11-08T04:03:12Z</dcterms:created>
  <dcterms:modified xsi:type="dcterms:W3CDTF">2016-10-10T23:56:09Z</dcterms:modified>
</cp:coreProperties>
</file>