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90" activeTab="1"/>
  </bookViews>
  <sheets>
    <sheet name="ICT Categories_SME" sheetId="1" r:id="rId1"/>
    <sheet name="ICT Categories_Small" sheetId="2" r:id="rId2"/>
  </sheets>
  <externalReferences>
    <externalReference r:id="rId3"/>
  </externalReferences>
  <definedNames>
    <definedName name="Full" localSheetId="1">#REF!</definedName>
    <definedName name="Full">#REF!</definedName>
    <definedName name="Glossary" localSheetId="1">#REF!</definedName>
    <definedName name="Glossary">#REF!</definedName>
    <definedName name="Introduction" localSheetId="1">#REF!</definedName>
    <definedName name="Introduction">#REF!</definedName>
    <definedName name="_xlnm.Print_Area" localSheetId="0">'ICT Categories_SME'!$A$1:$O$59</definedName>
    <definedName name="scope" localSheetId="1">#REF!</definedName>
    <definedName name="scope">#REF!</definedName>
    <definedName name="table1" localSheetId="1">[1]Contents!#REF!</definedName>
    <definedName name="table1">[1]Contents!#REF!</definedName>
    <definedName name="Table3" localSheetId="1">[1]Contents!#REF!</definedName>
    <definedName name="Table3">[1]Contents!#REF!</definedName>
  </definedNames>
  <calcPr calcId="125725"/>
</workbook>
</file>

<file path=xl/calcChain.xml><?xml version="1.0" encoding="utf-8"?>
<calcChain xmlns="http://schemas.openxmlformats.org/spreadsheetml/2006/main">
  <c r="G31" i="1"/>
  <c r="I31"/>
  <c r="K31"/>
  <c r="M31"/>
  <c r="M53"/>
  <c r="K53"/>
  <c r="I53"/>
  <c r="G53"/>
  <c r="M52"/>
  <c r="K52"/>
  <c r="I52"/>
  <c r="G52"/>
  <c r="D57"/>
  <c r="B57"/>
  <c r="I6" i="2"/>
  <c r="E6"/>
  <c r="L6"/>
  <c r="K6"/>
  <c r="G6"/>
  <c r="C6"/>
  <c r="D6" l="1"/>
  <c r="J6"/>
  <c r="H6"/>
  <c r="F6"/>
  <c r="J4"/>
  <c r="H4"/>
  <c r="F4"/>
  <c r="D4"/>
  <c r="J5"/>
  <c r="H5"/>
  <c r="F5"/>
  <c r="D5"/>
  <c r="K16" i="1"/>
  <c r="I16"/>
  <c r="G16"/>
  <c r="M16"/>
  <c r="M8"/>
  <c r="K8"/>
  <c r="I8"/>
  <c r="G8"/>
  <c r="K23"/>
  <c r="M22"/>
  <c r="K22"/>
  <c r="I22"/>
  <c r="G22"/>
  <c r="M20"/>
  <c r="K20"/>
  <c r="I20"/>
  <c r="G20"/>
  <c r="O57"/>
  <c r="N57"/>
  <c r="L57"/>
  <c r="M57" s="1"/>
  <c r="J57"/>
  <c r="H57"/>
  <c r="I57" s="1"/>
  <c r="K57" l="1"/>
  <c r="F57"/>
  <c r="G57" s="1"/>
  <c r="M56"/>
  <c r="K56"/>
  <c r="I56"/>
  <c r="G56"/>
  <c r="O54" l="1"/>
  <c r="O55" s="1"/>
  <c r="N54"/>
  <c r="N55" s="1"/>
  <c r="L54"/>
  <c r="J54"/>
  <c r="J55" s="1"/>
  <c r="H54"/>
  <c r="F54"/>
  <c r="F55" s="1"/>
  <c r="M51"/>
  <c r="K51"/>
  <c r="I51"/>
  <c r="H55" l="1"/>
  <c r="L55"/>
  <c r="G51"/>
  <c r="M50"/>
  <c r="K50"/>
  <c r="I50"/>
  <c r="G50"/>
  <c r="M49"/>
  <c r="K49"/>
  <c r="I49"/>
  <c r="G49"/>
  <c r="M48"/>
  <c r="K48"/>
  <c r="I48"/>
  <c r="G48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M42"/>
  <c r="K42"/>
  <c r="I42"/>
  <c r="G42"/>
  <c r="M41"/>
  <c r="K41"/>
  <c r="I41"/>
  <c r="G41"/>
  <c r="M40"/>
  <c r="K40"/>
  <c r="I40"/>
  <c r="G40"/>
  <c r="M39"/>
  <c r="K39"/>
  <c r="I39"/>
  <c r="G39"/>
  <c r="M38"/>
  <c r="K38"/>
  <c r="I38"/>
  <c r="G38"/>
  <c r="M37"/>
  <c r="K37"/>
  <c r="I37"/>
  <c r="G37"/>
  <c r="M36"/>
  <c r="K36"/>
  <c r="I36"/>
  <c r="G36"/>
  <c r="M35"/>
  <c r="K35"/>
  <c r="I35"/>
  <c r="G35"/>
  <c r="M34"/>
  <c r="K34"/>
  <c r="I34"/>
  <c r="G34"/>
  <c r="M33"/>
  <c r="K33"/>
  <c r="I33"/>
  <c r="G33"/>
  <c r="M32"/>
  <c r="K32"/>
  <c r="I32"/>
  <c r="G32"/>
  <c r="M26"/>
  <c r="K26"/>
  <c r="I26"/>
  <c r="G26"/>
  <c r="O25"/>
  <c r="N25"/>
  <c r="L25"/>
  <c r="J25"/>
  <c r="H24"/>
  <c r="F24"/>
  <c r="M23"/>
  <c r="I23"/>
  <c r="G23"/>
  <c r="M21"/>
  <c r="K21"/>
  <c r="I21"/>
  <c r="G21"/>
  <c r="M19"/>
  <c r="K19"/>
  <c r="I19"/>
  <c r="G19"/>
  <c r="M18"/>
  <c r="K18"/>
  <c r="I18"/>
  <c r="G18"/>
  <c r="M17"/>
  <c r="K17"/>
  <c r="I17"/>
  <c r="G17"/>
  <c r="M15"/>
  <c r="K15"/>
  <c r="I15"/>
  <c r="G15"/>
  <c r="M14"/>
  <c r="K14"/>
  <c r="I14"/>
  <c r="G14"/>
  <c r="M13"/>
  <c r="K13"/>
  <c r="I13"/>
  <c r="G13"/>
  <c r="M12"/>
  <c r="K12"/>
  <c r="I12"/>
  <c r="G12"/>
  <c r="M11"/>
  <c r="K11"/>
  <c r="I11"/>
  <c r="G11"/>
  <c r="M10"/>
  <c r="K10"/>
  <c r="I10"/>
  <c r="G10"/>
  <c r="M9"/>
  <c r="K9"/>
  <c r="I9"/>
  <c r="G9"/>
  <c r="M7"/>
  <c r="K7"/>
  <c r="I7"/>
  <c r="G7"/>
  <c r="M6"/>
  <c r="K6"/>
  <c r="I6"/>
  <c r="G6"/>
  <c r="H25" l="1"/>
  <c r="F25"/>
</calcChain>
</file>

<file path=xl/sharedStrings.xml><?xml version="1.0" encoding="utf-8"?>
<sst xmlns="http://schemas.openxmlformats.org/spreadsheetml/2006/main" count="112" uniqueCount="63">
  <si>
    <t xml:space="preserve">1. SME                   </t>
  </si>
  <si>
    <t xml:space="preserve">2. Other                 </t>
  </si>
  <si>
    <t xml:space="preserve">3. Total                 </t>
  </si>
  <si>
    <t>Information Technology Broadcasting and Telecommunications</t>
  </si>
  <si>
    <t>Call management systems or accessories</t>
  </si>
  <si>
    <t>Components for information technology or broadcasting or telecommunications</t>
  </si>
  <si>
    <t>Computer accessories</t>
  </si>
  <si>
    <t>Computer printers</t>
  </si>
  <si>
    <t>Computer servers</t>
  </si>
  <si>
    <t>Computers</t>
  </si>
  <si>
    <t>Desktop computers</t>
  </si>
  <si>
    <t>Mainframe computers</t>
  </si>
  <si>
    <t>Mobile phones</t>
  </si>
  <si>
    <t>Network security equipment</t>
  </si>
  <si>
    <t>Notebook computers</t>
  </si>
  <si>
    <t>Scanners</t>
  </si>
  <si>
    <t>Software</t>
  </si>
  <si>
    <t>Telephony equipment</t>
  </si>
  <si>
    <t>Two way radios</t>
  </si>
  <si>
    <t>Engineering and Research and Technology Based Services</t>
  </si>
  <si>
    <t>Application implementation services</t>
  </si>
  <si>
    <t>Computer hardware maintenance or support</t>
  </si>
  <si>
    <t>Computer programmers</t>
  </si>
  <si>
    <t>Computer services</t>
  </si>
  <si>
    <t>Data processing or preparation services</t>
  </si>
  <si>
    <t>Data services</t>
  </si>
  <si>
    <t>Earth science services</t>
  </si>
  <si>
    <t>Economic analysis</t>
  </si>
  <si>
    <t>Economics</t>
  </si>
  <si>
    <t>Forensic IT Services</t>
  </si>
  <si>
    <t>Information retrieval systems</t>
  </si>
  <si>
    <t>Internet services</t>
  </si>
  <si>
    <t>Maintenance or support fees</t>
  </si>
  <si>
    <t>Management information systems MIS</t>
  </si>
  <si>
    <t>Mapping</t>
  </si>
  <si>
    <t>Professional engineering services</t>
  </si>
  <si>
    <t>Safety or risk analysis</t>
  </si>
  <si>
    <t>Software maintenance and support</t>
  </si>
  <si>
    <t>Software or hardware engineering</t>
  </si>
  <si>
    <t>Statistics</t>
  </si>
  <si>
    <t>System administrators</t>
  </si>
  <si>
    <t>Manufacturing technologies</t>
  </si>
  <si>
    <t>Value ($)</t>
  </si>
  <si>
    <t>Number</t>
  </si>
  <si>
    <t>%</t>
  </si>
  <si>
    <t>Total</t>
  </si>
  <si>
    <t>* UNSPSC - United Nations Standard Products and Services Category</t>
  </si>
  <si>
    <t>Total Engineering and Research and Technology Based Services (Parent Code)</t>
  </si>
  <si>
    <t>Unallocated Balance</t>
  </si>
  <si>
    <t>Communications devices and accessories</t>
  </si>
  <si>
    <t>Computer equipment and accessories</t>
  </si>
  <si>
    <t>Data Voice or Multimedia network equipment or platforms and accessories</t>
  </si>
  <si>
    <t xml:space="preserve"> </t>
  </si>
  <si>
    <t>Grand Total</t>
  </si>
  <si>
    <t>2013-14 Small Enterprise Participation - Information and Communications Technology Sector by Goods and Services Category (UNSPSC* Code)</t>
  </si>
  <si>
    <t>UNSPSC Code</t>
  </si>
  <si>
    <t>UNSPSC Title</t>
  </si>
  <si>
    <t xml:space="preserve">1. Small             </t>
  </si>
  <si>
    <t>Small Enterprise#</t>
  </si>
  <si>
    <t xml:space="preserve"># Small Enterprise is a subset of SME 
</t>
  </si>
  <si>
    <t>Other</t>
  </si>
  <si>
    <t>2013-14 Information and Communications Technology Sector by Goods and Services Category (UNSPSC* Code)</t>
  </si>
  <si>
    <t>Category Code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</si>
</sst>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0"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9" fillId="0" borderId="0"/>
    <xf numFmtId="0" fontId="5" fillId="0" borderId="0"/>
    <xf numFmtId="9" fontId="4" fillId="0" borderId="0" applyFon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5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0" fontId="2" fillId="0" borderId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5" fillId="0" borderId="0"/>
  </cellStyleXfs>
  <cellXfs count="134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8" fillId="0" borderId="4" xfId="0" applyFont="1" applyBorder="1" applyAlignment="1">
      <alignment vertical="top"/>
    </xf>
    <xf numFmtId="0" fontId="7" fillId="0" borderId="9" xfId="0" applyFont="1" applyFill="1" applyBorder="1" applyAlignment="1">
      <alignment horizontal="right"/>
    </xf>
    <xf numFmtId="3" fontId="8" fillId="0" borderId="3" xfId="0" applyNumberFormat="1" applyFont="1" applyBorder="1" applyAlignment="1">
      <alignment vertical="top"/>
    </xf>
    <xf numFmtId="3" fontId="8" fillId="0" borderId="4" xfId="0" applyNumberFormat="1" applyFont="1" applyBorder="1" applyAlignment="1">
      <alignment vertical="top"/>
    </xf>
    <xf numFmtId="0" fontId="3" fillId="0" borderId="8" xfId="8" applyFont="1" applyBorder="1" applyAlignment="1">
      <alignment horizontal="center" vertical="top"/>
    </xf>
    <xf numFmtId="0" fontId="7" fillId="0" borderId="9" xfId="0" applyFont="1" applyBorder="1" applyAlignment="1">
      <alignment horizontal="right" vertical="top"/>
    </xf>
    <xf numFmtId="3" fontId="8" fillId="0" borderId="5" xfId="0" applyNumberFormat="1" applyFont="1" applyBorder="1" applyAlignment="1">
      <alignment vertical="top"/>
    </xf>
    <xf numFmtId="3" fontId="0" fillId="0" borderId="0" xfId="0" applyNumberFormat="1"/>
    <xf numFmtId="0" fontId="0" fillId="0" borderId="0" xfId="0"/>
    <xf numFmtId="3" fontId="7" fillId="2" borderId="13" xfId="0" applyNumberFormat="1" applyFont="1" applyFill="1" applyBorder="1" applyAlignment="1"/>
    <xf numFmtId="0" fontId="7" fillId="2" borderId="15" xfId="0" applyFont="1" applyFill="1" applyBorder="1" applyAlignment="1">
      <alignment horizontal="left"/>
    </xf>
    <xf numFmtId="0" fontId="7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3" fontId="11" fillId="2" borderId="14" xfId="0" applyNumberFormat="1" applyFont="1" applyFill="1" applyBorder="1" applyAlignment="1"/>
    <xf numFmtId="3" fontId="8" fillId="0" borderId="1" xfId="15" applyNumberFormat="1" applyFont="1" applyBorder="1" applyAlignment="1">
      <alignment vertical="top"/>
    </xf>
    <xf numFmtId="0" fontId="8" fillId="0" borderId="1" xfId="15" applyNumberFormat="1" applyFont="1" applyBorder="1" applyAlignment="1">
      <alignment vertical="top"/>
    </xf>
    <xf numFmtId="0" fontId="11" fillId="2" borderId="14" xfId="0" applyNumberFormat="1" applyFont="1" applyFill="1" applyBorder="1" applyAlignment="1"/>
    <xf numFmtId="0" fontId="8" fillId="0" borderId="2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3" fontId="8" fillId="0" borderId="3" xfId="15" applyNumberFormat="1" applyFont="1" applyBorder="1" applyAlignment="1">
      <alignment vertical="top"/>
    </xf>
    <xf numFmtId="0" fontId="8" fillId="0" borderId="5" xfId="15" applyNumberFormat="1" applyFont="1" applyBorder="1" applyAlignment="1">
      <alignment vertical="top"/>
    </xf>
    <xf numFmtId="3" fontId="8" fillId="0" borderId="5" xfId="15" applyNumberFormat="1" applyFont="1" applyBorder="1" applyAlignment="1">
      <alignment vertical="top"/>
    </xf>
    <xf numFmtId="0" fontId="8" fillId="0" borderId="11" xfId="0" applyFont="1" applyBorder="1" applyAlignment="1">
      <alignment horizontal="left" vertical="top" wrapText="1"/>
    </xf>
    <xf numFmtId="0" fontId="3" fillId="0" borderId="21" xfId="8" applyFont="1" applyBorder="1" applyAlignment="1">
      <alignment horizontal="center" vertical="top"/>
    </xf>
    <xf numFmtId="0" fontId="8" fillId="0" borderId="3" xfId="15" applyNumberFormat="1" applyFont="1" applyBorder="1" applyAlignment="1">
      <alignment vertical="top"/>
    </xf>
    <xf numFmtId="4" fontId="7" fillId="0" borderId="16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3" fontId="11" fillId="2" borderId="24" xfId="0" applyNumberFormat="1" applyFont="1" applyFill="1" applyBorder="1" applyAlignment="1"/>
    <xf numFmtId="0" fontId="11" fillId="2" borderId="25" xfId="0" applyNumberFormat="1" applyFont="1" applyFill="1" applyBorder="1" applyAlignment="1"/>
    <xf numFmtId="0" fontId="0" fillId="0" borderId="0" xfId="0" applyBorder="1" applyAlignment="1">
      <alignment vertical="top"/>
    </xf>
    <xf numFmtId="3" fontId="8" fillId="0" borderId="4" xfId="15" applyNumberFormat="1" applyFont="1" applyBorder="1" applyAlignment="1">
      <alignment vertical="top"/>
    </xf>
    <xf numFmtId="0" fontId="14" fillId="0" borderId="3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3" fillId="0" borderId="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4" fontId="13" fillId="0" borderId="12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right"/>
    </xf>
    <xf numFmtId="3" fontId="15" fillId="0" borderId="28" xfId="0" applyNumberFormat="1" applyFont="1" applyFill="1" applyBorder="1"/>
    <xf numFmtId="0" fontId="13" fillId="0" borderId="28" xfId="0" applyFont="1" applyFill="1" applyBorder="1" applyAlignment="1">
      <alignment horizontal="right"/>
    </xf>
    <xf numFmtId="3" fontId="11" fillId="0" borderId="28" xfId="0" applyNumberFormat="1" applyFont="1" applyFill="1" applyBorder="1"/>
    <xf numFmtId="0" fontId="11" fillId="0" borderId="28" xfId="0" applyNumberFormat="1" applyFont="1" applyFill="1" applyBorder="1"/>
    <xf numFmtId="0" fontId="0" fillId="0" borderId="0" xfId="0" applyAlignment="1">
      <alignment horizontal="center" vertical="top"/>
    </xf>
    <xf numFmtId="3" fontId="17" fillId="4" borderId="13" xfId="0" applyNumberFormat="1" applyFont="1" applyFill="1" applyBorder="1"/>
    <xf numFmtId="0" fontId="17" fillId="4" borderId="13" xfId="0" applyFont="1" applyFill="1" applyBorder="1" applyAlignment="1">
      <alignment horizontal="right"/>
    </xf>
    <xf numFmtId="3" fontId="16" fillId="4" borderId="14" xfId="0" applyNumberFormat="1" applyFont="1" applyFill="1" applyBorder="1" applyAlignment="1"/>
    <xf numFmtId="3" fontId="16" fillId="4" borderId="13" xfId="0" applyNumberFormat="1" applyFont="1" applyFill="1" applyBorder="1" applyAlignment="1"/>
    <xf numFmtId="0" fontId="16" fillId="4" borderId="14" xfId="0" applyNumberFormat="1" applyFont="1" applyFill="1" applyBorder="1" applyAlignment="1"/>
    <xf numFmtId="0" fontId="16" fillId="4" borderId="25" xfId="0" applyNumberFormat="1" applyFont="1" applyFill="1" applyBorder="1" applyAlignment="1"/>
    <xf numFmtId="0" fontId="0" fillId="0" borderId="31" xfId="0" applyBorder="1"/>
    <xf numFmtId="0" fontId="7" fillId="0" borderId="30" xfId="0" applyFont="1" applyBorder="1" applyAlignment="1">
      <alignment horizontal="center" vertical="center" wrapText="1"/>
    </xf>
    <xf numFmtId="0" fontId="8" fillId="0" borderId="29" xfId="15" applyNumberFormat="1" applyFont="1" applyBorder="1" applyAlignment="1">
      <alignment vertical="top"/>
    </xf>
    <xf numFmtId="0" fontId="8" fillId="0" borderId="30" xfId="0" applyFont="1" applyBorder="1" applyAlignment="1">
      <alignment vertical="top"/>
    </xf>
    <xf numFmtId="0" fontId="7" fillId="0" borderId="8" xfId="0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right" vertical="top"/>
    </xf>
    <xf numFmtId="3" fontId="15" fillId="2" borderId="13" xfId="0" applyNumberFormat="1" applyFont="1" applyFill="1" applyBorder="1" applyAlignment="1">
      <alignment horizontal="right" vertical="top"/>
    </xf>
    <xf numFmtId="3" fontId="11" fillId="2" borderId="14" xfId="0" applyNumberFormat="1" applyFont="1" applyFill="1" applyBorder="1" applyAlignment="1">
      <alignment horizontal="right" vertical="top"/>
    </xf>
    <xf numFmtId="0" fontId="11" fillId="2" borderId="14" xfId="0" applyNumberFormat="1" applyFont="1" applyFill="1" applyBorder="1" applyAlignment="1">
      <alignment horizontal="right" vertical="top"/>
    </xf>
    <xf numFmtId="3" fontId="11" fillId="2" borderId="13" xfId="0" applyNumberFormat="1" applyFont="1" applyFill="1" applyBorder="1" applyAlignment="1">
      <alignment horizontal="right" vertical="top"/>
    </xf>
    <xf numFmtId="0" fontId="11" fillId="2" borderId="25" xfId="0" applyNumberFormat="1" applyFont="1" applyFill="1" applyBorder="1" applyAlignment="1">
      <alignment horizontal="right" vertical="top"/>
    </xf>
    <xf numFmtId="3" fontId="15" fillId="2" borderId="24" xfId="0" applyNumberFormat="1" applyFont="1" applyFill="1" applyBorder="1" applyAlignment="1">
      <alignment horizontal="right" vertical="top"/>
    </xf>
    <xf numFmtId="3" fontId="11" fillId="2" borderId="15" xfId="0" applyNumberFormat="1" applyFont="1" applyFill="1" applyBorder="1" applyAlignment="1">
      <alignment horizontal="right" vertical="top"/>
    </xf>
    <xf numFmtId="0" fontId="7" fillId="0" borderId="7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7" fillId="2" borderId="34" xfId="0" applyFont="1" applyFill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7" fillId="2" borderId="34" xfId="0" applyFont="1" applyFill="1" applyBorder="1" applyAlignment="1">
      <alignment wrapText="1"/>
    </xf>
    <xf numFmtId="0" fontId="16" fillId="4" borderId="21" xfId="0" applyFont="1" applyFill="1" applyBorder="1" applyAlignment="1"/>
    <xf numFmtId="0" fontId="13" fillId="0" borderId="3" xfId="0" applyFont="1" applyBorder="1" applyAlignment="1">
      <alignment horizontal="right" vertical="top"/>
    </xf>
    <xf numFmtId="0" fontId="13" fillId="0" borderId="39" xfId="0" applyFont="1" applyBorder="1" applyAlignment="1">
      <alignment horizontal="right" vertical="top"/>
    </xf>
    <xf numFmtId="3" fontId="8" fillId="0" borderId="3" xfId="0" applyNumberFormat="1" applyFont="1" applyBorder="1" applyAlignment="1">
      <alignment horizontal="center" vertical="top"/>
    </xf>
    <xf numFmtId="3" fontId="8" fillId="0" borderId="1" xfId="0" applyNumberFormat="1" applyFont="1" applyBorder="1" applyAlignment="1">
      <alignment horizontal="center" vertical="top"/>
    </xf>
    <xf numFmtId="3" fontId="8" fillId="0" borderId="4" xfId="0" applyNumberFormat="1" applyFont="1" applyBorder="1" applyAlignment="1">
      <alignment horizontal="center" vertical="top"/>
    </xf>
    <xf numFmtId="3" fontId="8" fillId="0" borderId="12" xfId="0" applyNumberFormat="1" applyFont="1" applyBorder="1" applyAlignment="1">
      <alignment horizontal="center" vertical="top"/>
    </xf>
    <xf numFmtId="3" fontId="7" fillId="2" borderId="13" xfId="0" applyNumberFormat="1" applyFont="1" applyFill="1" applyBorder="1" applyAlignment="1">
      <alignment horizontal="center" vertical="top"/>
    </xf>
    <xf numFmtId="3" fontId="7" fillId="0" borderId="28" xfId="0" applyNumberFormat="1" applyFont="1" applyFill="1" applyBorder="1" applyAlignment="1">
      <alignment horizontal="center" vertical="top"/>
    </xf>
    <xf numFmtId="3" fontId="8" fillId="0" borderId="5" xfId="0" applyNumberFormat="1" applyFont="1" applyBorder="1" applyAlignment="1">
      <alignment horizontal="center" vertical="top"/>
    </xf>
    <xf numFmtId="4" fontId="8" fillId="0" borderId="3" xfId="0" applyNumberFormat="1" applyFont="1" applyBorder="1" applyAlignment="1">
      <alignment horizontal="center" vertical="top"/>
    </xf>
    <xf numFmtId="3" fontId="16" fillId="4" borderId="13" xfId="0" applyNumberFormat="1" applyFont="1" applyFill="1" applyBorder="1" applyAlignment="1">
      <alignment horizontal="center"/>
    </xf>
    <xf numFmtId="0" fontId="8" fillId="0" borderId="27" xfId="15" applyNumberFormat="1" applyFont="1" applyBorder="1" applyAlignment="1">
      <alignment vertical="top"/>
    </xf>
    <xf numFmtId="0" fontId="8" fillId="0" borderId="36" xfId="15" applyNumberFormat="1" applyFont="1" applyBorder="1" applyAlignment="1">
      <alignment vertical="top"/>
    </xf>
    <xf numFmtId="3" fontId="8" fillId="0" borderId="40" xfId="15" applyNumberFormat="1" applyFont="1" applyBorder="1" applyAlignment="1">
      <alignment vertical="top"/>
    </xf>
    <xf numFmtId="0" fontId="8" fillId="0" borderId="38" xfId="15" applyNumberFormat="1" applyFont="1" applyBorder="1" applyAlignment="1">
      <alignment vertical="top"/>
    </xf>
    <xf numFmtId="0" fontId="13" fillId="0" borderId="9" xfId="0" applyFont="1" applyFill="1" applyBorder="1" applyAlignment="1">
      <alignment horizontal="right" vertical="top"/>
    </xf>
    <xf numFmtId="0" fontId="8" fillId="0" borderId="4" xfId="15" applyNumberFormat="1" applyFont="1" applyBorder="1" applyAlignment="1">
      <alignment vertical="top"/>
    </xf>
    <xf numFmtId="0" fontId="8" fillId="0" borderId="30" xfId="15" applyNumberFormat="1" applyFont="1" applyBorder="1" applyAlignment="1">
      <alignment vertical="top"/>
    </xf>
    <xf numFmtId="0" fontId="7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 vertical="top"/>
    </xf>
    <xf numFmtId="3" fontId="8" fillId="0" borderId="12" xfId="0" applyNumberFormat="1" applyFont="1" applyBorder="1" applyAlignment="1">
      <alignment vertical="top"/>
    </xf>
    <xf numFmtId="3" fontId="8" fillId="0" borderId="16" xfId="0" applyNumberFormat="1" applyFont="1" applyBorder="1" applyAlignment="1">
      <alignment vertical="top"/>
    </xf>
    <xf numFmtId="0" fontId="19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6" fillId="3" borderId="35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/>
    </xf>
    <xf numFmtId="4" fontId="7" fillId="0" borderId="22" xfId="0" applyNumberFormat="1" applyFont="1" applyBorder="1" applyAlignment="1">
      <alignment horizontal="center" vertical="center"/>
    </xf>
    <xf numFmtId="4" fontId="7" fillId="0" borderId="23" xfId="0" applyNumberFormat="1" applyFont="1" applyBorder="1" applyAlignment="1">
      <alignment horizontal="center" vertical="center"/>
    </xf>
  </cellXfs>
  <cellStyles count="20">
    <cellStyle name="Comma 2" xfId="1"/>
    <cellStyle name="Comma 2 2" xfId="10"/>
    <cellStyle name="Comma 2 3" xfId="13"/>
    <cellStyle name="Comma 2 4" xfId="17"/>
    <cellStyle name="Normal" xfId="0" builtinId="0"/>
    <cellStyle name="Normal 2" xfId="2"/>
    <cellStyle name="Normal 2 2" xfId="8"/>
    <cellStyle name="Normal 2 3" xfId="14"/>
    <cellStyle name="Normal 2 4" xfId="16"/>
    <cellStyle name="Normal 3" xfId="3"/>
    <cellStyle name="Normal 3 2" xfId="18"/>
    <cellStyle name="Normal 4" xfId="4"/>
    <cellStyle name="Normal 4 2" xfId="19"/>
    <cellStyle name="Normal 5" xfId="6"/>
    <cellStyle name="Normal 5 2" xfId="12"/>
    <cellStyle name="Normal 6" xfId="7"/>
    <cellStyle name="Normal 7" xfId="9"/>
    <cellStyle name="Normal 8" xfId="15"/>
    <cellStyle name="Percent 2" xfId="5"/>
    <cellStyle name="Percent 2 2" xf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PAM\TPD\PPB\AusTender\AusTender\Reporting\End%20FY%20-%20Contract%20Reporting%20Finalisation\FY1112\SME\Data%20for%20Publication\AusTender_incOS_11_12_WithParent-ChildUNSPS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Pivot Table"/>
      <sheetName val="Table 1"/>
      <sheetName val="ParentChildList"/>
      <sheetName val="UNSPSClist"/>
      <sheetName val="SmallCod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"/>
  <sheetViews>
    <sheetView topLeftCell="A22" workbookViewId="0">
      <selection activeCell="B8" sqref="B8"/>
    </sheetView>
  </sheetViews>
  <sheetFormatPr defaultRowHeight="11.25"/>
  <cols>
    <col min="1" max="1" width="41.5" style="3" customWidth="1"/>
    <col min="2" max="2" width="14.5" style="3" customWidth="1"/>
    <col min="3" max="3" width="4.1640625" style="3" bestFit="1" customWidth="1"/>
    <col min="4" max="4" width="10.5" style="3" customWidth="1"/>
    <col min="5" max="5" width="4.1640625" style="3" bestFit="1" customWidth="1"/>
    <col min="6" max="6" width="15.83203125" style="2" customWidth="1"/>
    <col min="7" max="7" width="4.6640625" style="57" customWidth="1"/>
    <col min="8" max="8" width="10" style="2" customWidth="1"/>
    <col min="9" max="9" width="4.6640625" style="57" customWidth="1"/>
    <col min="10" max="10" width="15.6640625" style="2" customWidth="1"/>
    <col min="11" max="11" width="4.6640625" style="57" customWidth="1"/>
    <col min="12" max="12" width="10" style="2" customWidth="1"/>
    <col min="13" max="13" width="4.6640625" style="57" customWidth="1"/>
    <col min="14" max="14" width="15.6640625" style="2" customWidth="1"/>
    <col min="15" max="15" width="11.1640625" style="2" customWidth="1"/>
    <col min="16" max="16" width="11.1640625" bestFit="1" customWidth="1"/>
  </cols>
  <sheetData>
    <row r="1" spans="1:15" ht="18.75" customHeight="1" thickBot="1">
      <c r="A1" s="118" t="s">
        <v>61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</row>
    <row r="2" spans="1:15" s="12" customFormat="1" ht="18.75" customHeight="1" thickBo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s="12" customFormat="1" ht="18.75">
      <c r="A3" s="115" t="s">
        <v>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7"/>
    </row>
    <row r="4" spans="1:15" ht="15">
      <c r="A4" s="79"/>
      <c r="B4" s="127" t="s">
        <v>58</v>
      </c>
      <c r="C4" s="127"/>
      <c r="D4" s="127"/>
      <c r="E4" s="127"/>
      <c r="F4" s="125" t="s">
        <v>0</v>
      </c>
      <c r="G4" s="125"/>
      <c r="H4" s="125"/>
      <c r="I4" s="125"/>
      <c r="J4" s="125" t="s">
        <v>1</v>
      </c>
      <c r="K4" s="125"/>
      <c r="L4" s="125"/>
      <c r="M4" s="125"/>
      <c r="N4" s="125" t="s">
        <v>2</v>
      </c>
      <c r="O4" s="126"/>
    </row>
    <row r="5" spans="1:15" ht="15.75" thickBot="1">
      <c r="A5" s="70" t="s">
        <v>62</v>
      </c>
      <c r="B5" s="49" t="s">
        <v>42</v>
      </c>
      <c r="C5" s="50" t="s">
        <v>44</v>
      </c>
      <c r="D5" s="51" t="s">
        <v>43</v>
      </c>
      <c r="E5" s="50" t="s">
        <v>44</v>
      </c>
      <c r="F5" s="50" t="s">
        <v>42</v>
      </c>
      <c r="G5" s="50" t="s">
        <v>44</v>
      </c>
      <c r="H5" s="31" t="s">
        <v>43</v>
      </c>
      <c r="I5" s="31" t="s">
        <v>44</v>
      </c>
      <c r="J5" s="30" t="s">
        <v>42</v>
      </c>
      <c r="K5" s="30" t="s">
        <v>44</v>
      </c>
      <c r="L5" s="31" t="s">
        <v>43</v>
      </c>
      <c r="M5" s="32" t="s">
        <v>44</v>
      </c>
      <c r="N5" s="30" t="s">
        <v>42</v>
      </c>
      <c r="O5" s="65" t="s">
        <v>43</v>
      </c>
    </row>
    <row r="6" spans="1:15" ht="30">
      <c r="A6" s="80" t="s">
        <v>4</v>
      </c>
      <c r="B6" s="42"/>
      <c r="C6" s="42"/>
      <c r="D6" s="42"/>
      <c r="E6" s="42"/>
      <c r="F6" s="24">
        <v>428585.71</v>
      </c>
      <c r="G6" s="91">
        <f>F6/N6*100</f>
        <v>42.937097799423405</v>
      </c>
      <c r="H6" s="25">
        <v>6</v>
      </c>
      <c r="I6" s="97">
        <f>H6/O6*100</f>
        <v>33.333333333333329</v>
      </c>
      <c r="J6" s="26">
        <v>569585.41</v>
      </c>
      <c r="K6" s="97">
        <f>J6/N6*100</f>
        <v>57.062902200576595</v>
      </c>
      <c r="L6" s="25">
        <v>12</v>
      </c>
      <c r="M6" s="97">
        <f>L6/O6*100</f>
        <v>66.666666666666657</v>
      </c>
      <c r="N6" s="26">
        <v>998171.12000000011</v>
      </c>
      <c r="O6" s="100">
        <v>18</v>
      </c>
    </row>
    <row r="7" spans="1:15" ht="30">
      <c r="A7" s="81" t="s">
        <v>49</v>
      </c>
      <c r="B7" s="43"/>
      <c r="C7" s="43"/>
      <c r="D7" s="43"/>
      <c r="E7" s="43"/>
      <c r="F7" s="19">
        <v>0</v>
      </c>
      <c r="G7" s="92">
        <f t="shared" ref="G7:G51" si="0">F7/N7*100</f>
        <v>0</v>
      </c>
      <c r="H7" s="20">
        <v>0</v>
      </c>
      <c r="I7" s="92">
        <f t="shared" ref="I7:I51" si="1">H7/O7*100</f>
        <v>0</v>
      </c>
      <c r="J7" s="19">
        <v>0</v>
      </c>
      <c r="K7" s="92">
        <f t="shared" ref="K7:K51" si="2">J7/N7*100</f>
        <v>0</v>
      </c>
      <c r="L7" s="20">
        <v>0</v>
      </c>
      <c r="M7" s="92">
        <f t="shared" ref="M7:M51" si="3">L7/O7*100</f>
        <v>0</v>
      </c>
      <c r="N7" s="19">
        <v>472485189.90999997</v>
      </c>
      <c r="O7" s="66">
        <v>623</v>
      </c>
    </row>
    <row r="8" spans="1:15" ht="45">
      <c r="A8" s="81" t="s">
        <v>5</v>
      </c>
      <c r="B8" s="43"/>
      <c r="C8" s="43"/>
      <c r="D8" s="43"/>
      <c r="E8" s="43"/>
      <c r="F8" s="19">
        <v>85092795.86999996</v>
      </c>
      <c r="G8" s="92">
        <f t="shared" si="0"/>
        <v>26.335605318239509</v>
      </c>
      <c r="H8" s="20">
        <v>378</v>
      </c>
      <c r="I8" s="92">
        <f t="shared" si="1"/>
        <v>56.000000000000007</v>
      </c>
      <c r="J8" s="19">
        <v>238016526.43999991</v>
      </c>
      <c r="K8" s="92">
        <f t="shared" si="2"/>
        <v>73.664394681760498</v>
      </c>
      <c r="L8" s="20">
        <v>297</v>
      </c>
      <c r="M8" s="92">
        <f t="shared" si="3"/>
        <v>44</v>
      </c>
      <c r="N8" s="19">
        <v>323109322.30999988</v>
      </c>
      <c r="O8" s="66">
        <v>675</v>
      </c>
    </row>
    <row r="9" spans="1:15" ht="15">
      <c r="A9" s="81" t="s">
        <v>6</v>
      </c>
      <c r="B9" s="43"/>
      <c r="C9" s="43"/>
      <c r="D9" s="43"/>
      <c r="E9" s="43"/>
      <c r="F9" s="19">
        <v>2524870.0699999998</v>
      </c>
      <c r="G9" s="92">
        <f t="shared" si="0"/>
        <v>52.554257965898522</v>
      </c>
      <c r="H9" s="20">
        <v>49</v>
      </c>
      <c r="I9" s="92">
        <f t="shared" si="1"/>
        <v>59.036144578313255</v>
      </c>
      <c r="J9" s="19">
        <v>2279441.0699999998</v>
      </c>
      <c r="K9" s="92">
        <f t="shared" si="2"/>
        <v>47.445742034101478</v>
      </c>
      <c r="L9" s="20">
        <v>34</v>
      </c>
      <c r="M9" s="92">
        <f t="shared" si="3"/>
        <v>40.963855421686745</v>
      </c>
      <c r="N9" s="19">
        <v>4804311.1399999997</v>
      </c>
      <c r="O9" s="66">
        <v>83</v>
      </c>
    </row>
    <row r="10" spans="1:15" ht="15">
      <c r="A10" s="81" t="s">
        <v>50</v>
      </c>
      <c r="B10" s="43"/>
      <c r="C10" s="43"/>
      <c r="D10" s="43"/>
      <c r="E10" s="43"/>
      <c r="F10" s="19">
        <v>76793771.509999976</v>
      </c>
      <c r="G10" s="92">
        <f t="shared" si="0"/>
        <v>41.797941006039949</v>
      </c>
      <c r="H10" s="20">
        <v>539</v>
      </c>
      <c r="I10" s="92">
        <f t="shared" si="1"/>
        <v>46.788194444444443</v>
      </c>
      <c r="J10" s="19">
        <v>106932435.23999999</v>
      </c>
      <c r="K10" s="92">
        <f t="shared" si="2"/>
        <v>58.202058993960051</v>
      </c>
      <c r="L10" s="20">
        <v>613</v>
      </c>
      <c r="M10" s="92">
        <f t="shared" si="3"/>
        <v>53.211805555555557</v>
      </c>
      <c r="N10" s="19">
        <v>183726206.74999997</v>
      </c>
      <c r="O10" s="66">
        <v>1152</v>
      </c>
    </row>
    <row r="11" spans="1:15" ht="15">
      <c r="A11" s="81" t="s">
        <v>7</v>
      </c>
      <c r="B11" s="43"/>
      <c r="C11" s="43"/>
      <c r="D11" s="43"/>
      <c r="E11" s="43"/>
      <c r="F11" s="19">
        <v>1265579.8400000001</v>
      </c>
      <c r="G11" s="92">
        <f t="shared" si="0"/>
        <v>38.468493567850523</v>
      </c>
      <c r="H11" s="20">
        <v>23</v>
      </c>
      <c r="I11" s="92">
        <f t="shared" si="1"/>
        <v>46</v>
      </c>
      <c r="J11" s="19">
        <v>2024332.8200000003</v>
      </c>
      <c r="K11" s="92">
        <f t="shared" si="2"/>
        <v>61.531506432149484</v>
      </c>
      <c r="L11" s="20">
        <v>27</v>
      </c>
      <c r="M11" s="92">
        <f t="shared" si="3"/>
        <v>54</v>
      </c>
      <c r="N11" s="19">
        <v>3289912.66</v>
      </c>
      <c r="O11" s="66">
        <v>50</v>
      </c>
    </row>
    <row r="12" spans="1:15" ht="15">
      <c r="A12" s="81" t="s">
        <v>8</v>
      </c>
      <c r="B12" s="43"/>
      <c r="C12" s="43"/>
      <c r="D12" s="43"/>
      <c r="E12" s="43"/>
      <c r="F12" s="19">
        <v>6081485.8100000005</v>
      </c>
      <c r="G12" s="92">
        <f t="shared" si="0"/>
        <v>10.151127536839438</v>
      </c>
      <c r="H12" s="20">
        <v>70</v>
      </c>
      <c r="I12" s="92">
        <f t="shared" si="1"/>
        <v>25.641025641025639</v>
      </c>
      <c r="J12" s="19">
        <v>53827975.359999992</v>
      </c>
      <c r="K12" s="92">
        <f t="shared" si="2"/>
        <v>89.848872463160561</v>
      </c>
      <c r="L12" s="20">
        <v>203</v>
      </c>
      <c r="M12" s="92">
        <f t="shared" si="3"/>
        <v>74.358974358974365</v>
      </c>
      <c r="N12" s="19">
        <v>59909461.169999994</v>
      </c>
      <c r="O12" s="66">
        <v>273</v>
      </c>
    </row>
    <row r="13" spans="1:15" ht="15">
      <c r="A13" s="81" t="s">
        <v>9</v>
      </c>
      <c r="B13" s="43"/>
      <c r="C13" s="43"/>
      <c r="D13" s="43"/>
      <c r="E13" s="43"/>
      <c r="F13" s="19">
        <v>15142713.76</v>
      </c>
      <c r="G13" s="92">
        <f t="shared" si="0"/>
        <v>35.116249484794423</v>
      </c>
      <c r="H13" s="20">
        <v>79</v>
      </c>
      <c r="I13" s="92">
        <f t="shared" si="1"/>
        <v>34.051724137931032</v>
      </c>
      <c r="J13" s="19">
        <v>27978957.780000012</v>
      </c>
      <c r="K13" s="92">
        <f t="shared" si="2"/>
        <v>64.883750515205577</v>
      </c>
      <c r="L13" s="20">
        <v>153</v>
      </c>
      <c r="M13" s="92">
        <f t="shared" si="3"/>
        <v>65.948275862068968</v>
      </c>
      <c r="N13" s="19">
        <v>43121671.540000014</v>
      </c>
      <c r="O13" s="66">
        <v>232</v>
      </c>
    </row>
    <row r="14" spans="1:15" ht="45">
      <c r="A14" s="81" t="s">
        <v>51</v>
      </c>
      <c r="B14" s="43"/>
      <c r="C14" s="43"/>
      <c r="D14" s="43"/>
      <c r="E14" s="43"/>
      <c r="F14" s="19">
        <v>14230049.160000002</v>
      </c>
      <c r="G14" s="92">
        <f t="shared" si="0"/>
        <v>5.2878163188900782</v>
      </c>
      <c r="H14" s="20">
        <v>88</v>
      </c>
      <c r="I14" s="92">
        <f t="shared" si="1"/>
        <v>43.781094527363187</v>
      </c>
      <c r="J14" s="19">
        <v>254880076.87000009</v>
      </c>
      <c r="K14" s="92">
        <f t="shared" si="2"/>
        <v>94.71218368110992</v>
      </c>
      <c r="L14" s="20">
        <v>113</v>
      </c>
      <c r="M14" s="92">
        <f t="shared" si="3"/>
        <v>56.218905472636813</v>
      </c>
      <c r="N14" s="19">
        <v>269110126.03000009</v>
      </c>
      <c r="O14" s="66">
        <v>201</v>
      </c>
    </row>
    <row r="15" spans="1:15" ht="15">
      <c r="A15" s="81" t="s">
        <v>10</v>
      </c>
      <c r="B15" s="43"/>
      <c r="C15" s="43"/>
      <c r="D15" s="43"/>
      <c r="E15" s="43"/>
      <c r="F15" s="19">
        <v>2934653.0999999996</v>
      </c>
      <c r="G15" s="92">
        <f t="shared" si="0"/>
        <v>18.36939854040099</v>
      </c>
      <c r="H15" s="20">
        <v>30</v>
      </c>
      <c r="I15" s="92">
        <f t="shared" si="1"/>
        <v>43.478260869565219</v>
      </c>
      <c r="J15" s="19">
        <v>13041118.199999997</v>
      </c>
      <c r="K15" s="92">
        <f t="shared" si="2"/>
        <v>81.630601459599006</v>
      </c>
      <c r="L15" s="20">
        <v>39</v>
      </c>
      <c r="M15" s="92">
        <f t="shared" si="3"/>
        <v>56.521739130434781</v>
      </c>
      <c r="N15" s="19">
        <v>15975771.299999997</v>
      </c>
      <c r="O15" s="66">
        <v>69</v>
      </c>
    </row>
    <row r="16" spans="1:15" ht="15">
      <c r="A16" s="81" t="s">
        <v>11</v>
      </c>
      <c r="B16" s="43"/>
      <c r="C16" s="43"/>
      <c r="D16" s="43"/>
      <c r="E16" s="43"/>
      <c r="F16" s="19">
        <v>0</v>
      </c>
      <c r="G16" s="92">
        <f t="shared" si="0"/>
        <v>0</v>
      </c>
      <c r="H16" s="20">
        <v>0</v>
      </c>
      <c r="I16" s="92">
        <f t="shared" si="1"/>
        <v>0</v>
      </c>
      <c r="J16" s="19">
        <v>0</v>
      </c>
      <c r="K16" s="92">
        <f t="shared" si="2"/>
        <v>0</v>
      </c>
      <c r="L16" s="20">
        <v>0</v>
      </c>
      <c r="M16" s="92">
        <f t="shared" si="3"/>
        <v>0</v>
      </c>
      <c r="N16" s="19">
        <v>6055477.9900000002</v>
      </c>
      <c r="O16" s="66">
        <v>9</v>
      </c>
    </row>
    <row r="17" spans="1:17" ht="15">
      <c r="A17" s="81" t="s">
        <v>12</v>
      </c>
      <c r="B17" s="43"/>
      <c r="C17" s="43"/>
      <c r="D17" s="43"/>
      <c r="E17" s="43"/>
      <c r="F17" s="19">
        <v>1351834.24</v>
      </c>
      <c r="G17" s="92">
        <f t="shared" si="0"/>
        <v>35.005527486041217</v>
      </c>
      <c r="H17" s="20">
        <v>17</v>
      </c>
      <c r="I17" s="92">
        <f t="shared" si="1"/>
        <v>30.357142857142854</v>
      </c>
      <c r="J17" s="19">
        <v>2509939.42</v>
      </c>
      <c r="K17" s="92">
        <f t="shared" si="2"/>
        <v>64.994472513958783</v>
      </c>
      <c r="L17" s="20">
        <v>39</v>
      </c>
      <c r="M17" s="92">
        <f t="shared" si="3"/>
        <v>69.642857142857139</v>
      </c>
      <c r="N17" s="19">
        <v>3861773.66</v>
      </c>
      <c r="O17" s="66">
        <v>56</v>
      </c>
    </row>
    <row r="18" spans="1:17" ht="15">
      <c r="A18" s="81" t="s">
        <v>13</v>
      </c>
      <c r="B18" s="43"/>
      <c r="C18" s="43"/>
      <c r="D18" s="43"/>
      <c r="E18" s="43"/>
      <c r="F18" s="19">
        <v>4611790.4799999986</v>
      </c>
      <c r="G18" s="92">
        <f t="shared" si="0"/>
        <v>29.916091074904294</v>
      </c>
      <c r="H18" s="20">
        <v>35</v>
      </c>
      <c r="I18" s="92">
        <f t="shared" si="1"/>
        <v>32.11009174311927</v>
      </c>
      <c r="J18" s="19">
        <v>10803961.760000002</v>
      </c>
      <c r="K18" s="92">
        <f t="shared" si="2"/>
        <v>70.083908925095699</v>
      </c>
      <c r="L18" s="20">
        <v>74</v>
      </c>
      <c r="M18" s="92">
        <f t="shared" si="3"/>
        <v>67.889908256880744</v>
      </c>
      <c r="N18" s="19">
        <v>15415752.24</v>
      </c>
      <c r="O18" s="66">
        <v>109</v>
      </c>
    </row>
    <row r="19" spans="1:17" ht="15">
      <c r="A19" s="81" t="s">
        <v>14</v>
      </c>
      <c r="B19" s="43"/>
      <c r="C19" s="43"/>
      <c r="D19" s="43"/>
      <c r="E19" s="43"/>
      <c r="F19" s="19">
        <v>1271753.6800000002</v>
      </c>
      <c r="G19" s="92">
        <f t="shared" si="0"/>
        <v>34.316779360836072</v>
      </c>
      <c r="H19" s="20">
        <v>33</v>
      </c>
      <c r="I19" s="92">
        <f t="shared" si="1"/>
        <v>53.225806451612897</v>
      </c>
      <c r="J19" s="19">
        <v>2434170.08</v>
      </c>
      <c r="K19" s="92">
        <f t="shared" si="2"/>
        <v>65.683220639163935</v>
      </c>
      <c r="L19" s="20">
        <v>29</v>
      </c>
      <c r="M19" s="92">
        <f t="shared" si="3"/>
        <v>46.774193548387096</v>
      </c>
      <c r="N19" s="19">
        <v>3705923.7600000002</v>
      </c>
      <c r="O19" s="66">
        <v>62</v>
      </c>
    </row>
    <row r="20" spans="1:17" ht="15">
      <c r="A20" s="81" t="s">
        <v>15</v>
      </c>
      <c r="B20" s="43"/>
      <c r="C20" s="43"/>
      <c r="D20" s="43"/>
      <c r="E20" s="43"/>
      <c r="F20" s="19">
        <v>554890.11</v>
      </c>
      <c r="G20" s="92">
        <f t="shared" si="0"/>
        <v>70.671565817134905</v>
      </c>
      <c r="H20" s="20">
        <v>21</v>
      </c>
      <c r="I20" s="92">
        <f t="shared" si="1"/>
        <v>77.777777777777786</v>
      </c>
      <c r="J20" s="19">
        <v>230277.31</v>
      </c>
      <c r="K20" s="92">
        <f t="shared" si="2"/>
        <v>29.328434182865102</v>
      </c>
      <c r="L20" s="20">
        <v>6</v>
      </c>
      <c r="M20" s="92">
        <f t="shared" si="3"/>
        <v>22.222222222222221</v>
      </c>
      <c r="N20" s="19">
        <v>785167.41999999993</v>
      </c>
      <c r="O20" s="66">
        <v>27</v>
      </c>
    </row>
    <row r="21" spans="1:17" ht="15">
      <c r="A21" s="81" t="s">
        <v>16</v>
      </c>
      <c r="B21" s="43"/>
      <c r="C21" s="43"/>
      <c r="D21" s="43"/>
      <c r="E21" s="43"/>
      <c r="F21" s="19">
        <v>262521728.81000018</v>
      </c>
      <c r="G21" s="92">
        <f t="shared" si="0"/>
        <v>37.82286567120012</v>
      </c>
      <c r="H21" s="20">
        <v>928</v>
      </c>
      <c r="I21" s="92">
        <f t="shared" si="1"/>
        <v>47.106598984771573</v>
      </c>
      <c r="J21" s="19">
        <v>431560340.7300002</v>
      </c>
      <c r="K21" s="92">
        <f t="shared" si="2"/>
        <v>62.177134328799866</v>
      </c>
      <c r="L21" s="20">
        <v>1042</v>
      </c>
      <c r="M21" s="92">
        <f t="shared" si="3"/>
        <v>52.893401015228427</v>
      </c>
      <c r="N21" s="19">
        <v>694082069.54000044</v>
      </c>
      <c r="O21" s="66">
        <v>1970</v>
      </c>
    </row>
    <row r="22" spans="1:17" ht="15">
      <c r="A22" s="81" t="s">
        <v>17</v>
      </c>
      <c r="B22" s="43"/>
      <c r="C22" s="43"/>
      <c r="D22" s="43"/>
      <c r="E22" s="43"/>
      <c r="F22" s="19">
        <v>7881605.5499999998</v>
      </c>
      <c r="G22" s="92">
        <f t="shared" si="0"/>
        <v>85.947695485854354</v>
      </c>
      <c r="H22" s="20">
        <v>24</v>
      </c>
      <c r="I22" s="92">
        <f t="shared" si="1"/>
        <v>52.173913043478258</v>
      </c>
      <c r="J22" s="19">
        <v>1288629.33</v>
      </c>
      <c r="K22" s="92">
        <f t="shared" si="2"/>
        <v>14.052304514145664</v>
      </c>
      <c r="L22" s="20">
        <v>22</v>
      </c>
      <c r="M22" s="92">
        <f t="shared" si="3"/>
        <v>47.826086956521742</v>
      </c>
      <c r="N22" s="19">
        <v>9170234.879999999</v>
      </c>
      <c r="O22" s="66">
        <v>46</v>
      </c>
      <c r="P22" s="11"/>
    </row>
    <row r="23" spans="1:17" ht="15.75" thickBot="1">
      <c r="A23" s="82" t="s">
        <v>18</v>
      </c>
      <c r="B23" s="44"/>
      <c r="C23" s="44"/>
      <c r="D23" s="44"/>
      <c r="E23" s="44"/>
      <c r="F23" s="7">
        <v>744536.6399999999</v>
      </c>
      <c r="G23" s="93">
        <f t="shared" si="0"/>
        <v>9.0671000545878311</v>
      </c>
      <c r="H23" s="4">
        <v>9</v>
      </c>
      <c r="I23" s="93">
        <f t="shared" si="1"/>
        <v>39.130434782608695</v>
      </c>
      <c r="J23" s="7">
        <v>7466872.0299999993</v>
      </c>
      <c r="K23" s="93">
        <f t="shared" si="2"/>
        <v>90.932899945412174</v>
      </c>
      <c r="L23" s="4">
        <v>14</v>
      </c>
      <c r="M23" s="93">
        <f t="shared" si="3"/>
        <v>60.869565217391312</v>
      </c>
      <c r="N23" s="7">
        <v>8211408.669999999</v>
      </c>
      <c r="O23" s="67">
        <v>23</v>
      </c>
    </row>
    <row r="24" spans="1:17" ht="15">
      <c r="A24" s="9" t="s">
        <v>45</v>
      </c>
      <c r="B24" s="89"/>
      <c r="C24" s="90"/>
      <c r="D24" s="90"/>
      <c r="E24" s="90"/>
      <c r="F24" s="6">
        <f>SUM(F6:F23)</f>
        <v>483432644.34000009</v>
      </c>
      <c r="G24" s="91"/>
      <c r="H24" s="6">
        <f>SUM(H6:H23)</f>
        <v>2329</v>
      </c>
      <c r="I24" s="91"/>
      <c r="J24" s="24">
        <v>1155844639.8500001</v>
      </c>
      <c r="K24" s="91"/>
      <c r="L24" s="101">
        <v>2717</v>
      </c>
      <c r="M24" s="91"/>
      <c r="N24" s="102">
        <v>2117817952.0900009</v>
      </c>
      <c r="O24" s="103">
        <v>5678</v>
      </c>
    </row>
    <row r="25" spans="1:17" ht="15.75" thickBot="1">
      <c r="A25" s="5" t="s">
        <v>48</v>
      </c>
      <c r="B25" s="104"/>
      <c r="C25" s="104"/>
      <c r="D25" s="104"/>
      <c r="E25" s="104"/>
      <c r="F25" s="111">
        <f>F26-F24</f>
        <v>204766417.47999996</v>
      </c>
      <c r="G25" s="94"/>
      <c r="H25" s="111">
        <f>H26-H24</f>
        <v>284</v>
      </c>
      <c r="I25" s="94"/>
      <c r="J25" s="112">
        <f>J26-J24</f>
        <v>273774250.44999981</v>
      </c>
      <c r="K25" s="94"/>
      <c r="L25" s="112">
        <f>L26-L24</f>
        <v>348</v>
      </c>
      <c r="M25" s="94"/>
      <c r="N25" s="111">
        <f>N26-N24</f>
        <v>9.9990367889404297E-3</v>
      </c>
      <c r="O25" s="111">
        <f>O26-O24</f>
        <v>0</v>
      </c>
    </row>
    <row r="26" spans="1:17" ht="30.75" customHeight="1" thickBot="1">
      <c r="A26" s="83"/>
      <c r="B26" s="77">
        <v>421666477.70999998</v>
      </c>
      <c r="C26" s="72">
        <v>20</v>
      </c>
      <c r="D26" s="71">
        <v>1241</v>
      </c>
      <c r="E26" s="71">
        <v>22</v>
      </c>
      <c r="F26" s="78">
        <v>688199061.82000005</v>
      </c>
      <c r="G26" s="95">
        <f>F26/N26*100</f>
        <v>32.495666642998806</v>
      </c>
      <c r="H26" s="74">
        <v>2613</v>
      </c>
      <c r="I26" s="95">
        <f>H26/O26*100</f>
        <v>46.019725255371604</v>
      </c>
      <c r="J26" s="73">
        <v>1429618890.3</v>
      </c>
      <c r="K26" s="95">
        <f>J26/N26*100</f>
        <v>67.504333357945569</v>
      </c>
      <c r="L26" s="74">
        <v>3065</v>
      </c>
      <c r="M26" s="95">
        <f>L26/O26*100</f>
        <v>53.980274744628389</v>
      </c>
      <c r="N26" s="73">
        <v>2117817952.0999999</v>
      </c>
      <c r="O26" s="76">
        <v>5678</v>
      </c>
      <c r="P26" s="64"/>
      <c r="Q26" s="12" t="s">
        <v>52</v>
      </c>
    </row>
    <row r="27" spans="1:17" s="12" customFormat="1" ht="15.75" thickBot="1">
      <c r="A27" s="52"/>
      <c r="B27" s="53"/>
      <c r="C27" s="53"/>
      <c r="D27" s="54"/>
      <c r="E27" s="54"/>
      <c r="F27" s="55"/>
      <c r="G27" s="96"/>
      <c r="H27" s="56"/>
      <c r="I27" s="96"/>
      <c r="J27" s="55"/>
      <c r="K27" s="96"/>
      <c r="L27" s="56"/>
      <c r="M27" s="96"/>
      <c r="N27" s="55"/>
      <c r="O27" s="56"/>
    </row>
    <row r="28" spans="1:17" ht="18.75">
      <c r="A28" s="121" t="s">
        <v>19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3"/>
    </row>
    <row r="29" spans="1:17" s="12" customFormat="1" ht="15">
      <c r="A29" s="79"/>
      <c r="B29" s="127" t="s">
        <v>58</v>
      </c>
      <c r="C29" s="127"/>
      <c r="D29" s="127"/>
      <c r="E29" s="127"/>
      <c r="F29" s="125" t="s">
        <v>0</v>
      </c>
      <c r="G29" s="125"/>
      <c r="H29" s="125"/>
      <c r="I29" s="125"/>
      <c r="J29" s="125" t="s">
        <v>1</v>
      </c>
      <c r="K29" s="125"/>
      <c r="L29" s="125"/>
      <c r="M29" s="125"/>
      <c r="N29" s="125" t="s">
        <v>2</v>
      </c>
      <c r="O29" s="126"/>
    </row>
    <row r="30" spans="1:17" s="12" customFormat="1" ht="15.75" thickBot="1">
      <c r="A30" s="68" t="s">
        <v>62</v>
      </c>
      <c r="B30" s="69" t="s">
        <v>42</v>
      </c>
      <c r="C30" s="16" t="s">
        <v>44</v>
      </c>
      <c r="D30" s="46" t="s">
        <v>43</v>
      </c>
      <c r="E30" s="16" t="s">
        <v>44</v>
      </c>
      <c r="F30" s="16" t="s">
        <v>42</v>
      </c>
      <c r="G30" s="16" t="s">
        <v>44</v>
      </c>
      <c r="H30" s="15" t="s">
        <v>43</v>
      </c>
      <c r="I30" s="15" t="s">
        <v>44</v>
      </c>
      <c r="J30" s="16" t="s">
        <v>42</v>
      </c>
      <c r="K30" s="16" t="s">
        <v>44</v>
      </c>
      <c r="L30" s="15" t="s">
        <v>43</v>
      </c>
      <c r="M30" s="17" t="s">
        <v>44</v>
      </c>
      <c r="N30" s="16" t="s">
        <v>42</v>
      </c>
      <c r="O30" s="65" t="s">
        <v>43</v>
      </c>
    </row>
    <row r="31" spans="1:17" s="12" customFormat="1" ht="15">
      <c r="A31" s="84" t="s">
        <v>20</v>
      </c>
      <c r="B31" s="48"/>
      <c r="C31" s="48"/>
      <c r="D31" s="48"/>
      <c r="E31" s="48"/>
      <c r="F31" s="26">
        <v>100270662.10000001</v>
      </c>
      <c r="G31" s="97">
        <f>F31/N31*100</f>
        <v>54.326504720072201</v>
      </c>
      <c r="H31" s="25">
        <v>310</v>
      </c>
      <c r="I31" s="97">
        <f>H31/O31*100</f>
        <v>70.29478458049887</v>
      </c>
      <c r="J31" s="26">
        <v>84299765.569999993</v>
      </c>
      <c r="K31" s="97">
        <f>J31/N31*100</f>
        <v>45.673495279927792</v>
      </c>
      <c r="L31" s="25">
        <v>131</v>
      </c>
      <c r="M31" s="97">
        <f>L31/O31*100</f>
        <v>29.705215419501137</v>
      </c>
      <c r="N31" s="26">
        <v>184570427.67000002</v>
      </c>
      <c r="O31" s="100">
        <v>441</v>
      </c>
    </row>
    <row r="32" spans="1:17" ht="30">
      <c r="A32" s="81" t="s">
        <v>21</v>
      </c>
      <c r="B32" s="43"/>
      <c r="C32" s="43"/>
      <c r="D32" s="43"/>
      <c r="E32" s="43"/>
      <c r="F32" s="19">
        <v>24239633.940000001</v>
      </c>
      <c r="G32" s="92">
        <f t="shared" si="0"/>
        <v>6.2258417298101856</v>
      </c>
      <c r="H32" s="20">
        <v>142</v>
      </c>
      <c r="I32" s="92">
        <f t="shared" si="1"/>
        <v>35.858585858585855</v>
      </c>
      <c r="J32" s="19">
        <v>365099430.43000001</v>
      </c>
      <c r="K32" s="92">
        <f t="shared" si="2"/>
        <v>93.774158270189815</v>
      </c>
      <c r="L32" s="20">
        <v>254</v>
      </c>
      <c r="M32" s="92">
        <f t="shared" si="3"/>
        <v>64.141414141414145</v>
      </c>
      <c r="N32" s="19">
        <v>389339064.37</v>
      </c>
      <c r="O32" s="66">
        <v>396</v>
      </c>
    </row>
    <row r="33" spans="1:19" ht="15">
      <c r="A33" s="81" t="s">
        <v>22</v>
      </c>
      <c r="B33" s="43"/>
      <c r="C33" s="43"/>
      <c r="D33" s="43"/>
      <c r="E33" s="43"/>
      <c r="F33" s="19">
        <v>53727551.210000008</v>
      </c>
      <c r="G33" s="92">
        <f t="shared" si="0"/>
        <v>79.747096621154583</v>
      </c>
      <c r="H33" s="20">
        <v>239</v>
      </c>
      <c r="I33" s="92">
        <f t="shared" si="1"/>
        <v>78.877887788778878</v>
      </c>
      <c r="J33" s="19">
        <v>13644871.720000001</v>
      </c>
      <c r="K33" s="92">
        <f t="shared" si="2"/>
        <v>20.252903378845424</v>
      </c>
      <c r="L33" s="20">
        <v>64</v>
      </c>
      <c r="M33" s="92">
        <f t="shared" si="3"/>
        <v>21.122112211221122</v>
      </c>
      <c r="N33" s="19">
        <v>67372422.930000007</v>
      </c>
      <c r="O33" s="66">
        <v>303</v>
      </c>
    </row>
    <row r="34" spans="1:19" ht="15">
      <c r="A34" s="81" t="s">
        <v>23</v>
      </c>
      <c r="B34" s="43"/>
      <c r="C34" s="43"/>
      <c r="D34" s="43"/>
      <c r="E34" s="43"/>
      <c r="F34" s="19">
        <v>320437612.64999992</v>
      </c>
      <c r="G34" s="92">
        <f t="shared" si="0"/>
        <v>70.040309910012638</v>
      </c>
      <c r="H34" s="20">
        <v>1217</v>
      </c>
      <c r="I34" s="92">
        <f t="shared" si="1"/>
        <v>72.182680901542113</v>
      </c>
      <c r="J34" s="19">
        <v>137066948.73999998</v>
      </c>
      <c r="K34" s="92">
        <f t="shared" si="2"/>
        <v>29.959690089987372</v>
      </c>
      <c r="L34" s="20">
        <v>469</v>
      </c>
      <c r="M34" s="92">
        <f t="shared" si="3"/>
        <v>27.817319098457887</v>
      </c>
      <c r="N34" s="19">
        <v>457504561.38999987</v>
      </c>
      <c r="O34" s="66">
        <v>1686</v>
      </c>
    </row>
    <row r="35" spans="1:19" ht="30">
      <c r="A35" s="81" t="s">
        <v>24</v>
      </c>
      <c r="B35" s="43"/>
      <c r="C35" s="43"/>
      <c r="D35" s="43"/>
      <c r="E35" s="43"/>
      <c r="F35" s="19">
        <v>6949409.2400000012</v>
      </c>
      <c r="G35" s="92">
        <f t="shared" si="0"/>
        <v>20.509363335309583</v>
      </c>
      <c r="H35" s="20">
        <v>53</v>
      </c>
      <c r="I35" s="92">
        <f t="shared" si="1"/>
        <v>60.919540229885058</v>
      </c>
      <c r="J35" s="19">
        <v>26934671.539999999</v>
      </c>
      <c r="K35" s="92">
        <f t="shared" si="2"/>
        <v>79.490636664690413</v>
      </c>
      <c r="L35" s="20">
        <v>34</v>
      </c>
      <c r="M35" s="92">
        <f t="shared" si="3"/>
        <v>39.080459770114942</v>
      </c>
      <c r="N35" s="19">
        <v>33884080.780000001</v>
      </c>
      <c r="O35" s="66">
        <v>87</v>
      </c>
    </row>
    <row r="36" spans="1:19" ht="15">
      <c r="A36" s="81" t="s">
        <v>25</v>
      </c>
      <c r="B36" s="43"/>
      <c r="C36" s="43"/>
      <c r="D36" s="43"/>
      <c r="E36" s="43"/>
      <c r="F36" s="19">
        <v>44452863.030000001</v>
      </c>
      <c r="G36" s="92">
        <f t="shared" si="0"/>
        <v>42.772313733183971</v>
      </c>
      <c r="H36" s="20">
        <v>145</v>
      </c>
      <c r="I36" s="92">
        <f t="shared" si="1"/>
        <v>38.461538461538467</v>
      </c>
      <c r="J36" s="19">
        <v>59476195.629999995</v>
      </c>
      <c r="K36" s="92">
        <f t="shared" si="2"/>
        <v>57.227686266816036</v>
      </c>
      <c r="L36" s="20">
        <v>232</v>
      </c>
      <c r="M36" s="92">
        <f t="shared" si="3"/>
        <v>61.53846153846154</v>
      </c>
      <c r="N36" s="19">
        <v>103929058.66</v>
      </c>
      <c r="O36" s="66">
        <v>377</v>
      </c>
    </row>
    <row r="37" spans="1:19" ht="15">
      <c r="A37" s="81" t="s">
        <v>26</v>
      </c>
      <c r="B37" s="43"/>
      <c r="C37" s="43"/>
      <c r="D37" s="43"/>
      <c r="E37" s="43"/>
      <c r="F37" s="19">
        <v>29525087.670000002</v>
      </c>
      <c r="G37" s="92">
        <f t="shared" si="0"/>
        <v>53.950785349118021</v>
      </c>
      <c r="H37" s="20">
        <v>132</v>
      </c>
      <c r="I37" s="92">
        <f t="shared" si="1"/>
        <v>59.192825112107627</v>
      </c>
      <c r="J37" s="19">
        <v>25200876.889999997</v>
      </c>
      <c r="K37" s="92">
        <f t="shared" si="2"/>
        <v>46.049214650881972</v>
      </c>
      <c r="L37" s="20">
        <v>91</v>
      </c>
      <c r="M37" s="92">
        <f t="shared" si="3"/>
        <v>40.80717488789238</v>
      </c>
      <c r="N37" s="19">
        <v>54725964.560000002</v>
      </c>
      <c r="O37" s="66">
        <v>223</v>
      </c>
    </row>
    <row r="38" spans="1:19" ht="15">
      <c r="A38" s="81" t="s">
        <v>27</v>
      </c>
      <c r="B38" s="43"/>
      <c r="C38" s="43"/>
      <c r="D38" s="43"/>
      <c r="E38" s="43"/>
      <c r="F38" s="19">
        <v>1711261.8399999999</v>
      </c>
      <c r="G38" s="92">
        <f t="shared" si="0"/>
        <v>60.980006874256674</v>
      </c>
      <c r="H38" s="20">
        <v>28</v>
      </c>
      <c r="I38" s="92">
        <f t="shared" si="1"/>
        <v>57.142857142857139</v>
      </c>
      <c r="J38" s="19">
        <v>1095005.21</v>
      </c>
      <c r="K38" s="92">
        <f t="shared" si="2"/>
        <v>39.019993125743326</v>
      </c>
      <c r="L38" s="20">
        <v>21</v>
      </c>
      <c r="M38" s="92">
        <f t="shared" si="3"/>
        <v>42.857142857142854</v>
      </c>
      <c r="N38" s="19">
        <v>2806267.05</v>
      </c>
      <c r="O38" s="66">
        <v>49</v>
      </c>
    </row>
    <row r="39" spans="1:19" ht="15">
      <c r="A39" s="81" t="s">
        <v>28</v>
      </c>
      <c r="B39" s="43"/>
      <c r="C39" s="43"/>
      <c r="D39" s="43"/>
      <c r="E39" s="43"/>
      <c r="F39" s="19">
        <v>2178916.7199999997</v>
      </c>
      <c r="G39" s="92">
        <f t="shared" si="0"/>
        <v>47.103980377292565</v>
      </c>
      <c r="H39" s="20">
        <v>32</v>
      </c>
      <c r="I39" s="92">
        <f t="shared" si="1"/>
        <v>57.142857142857139</v>
      </c>
      <c r="J39" s="19">
        <v>2446842.5100000002</v>
      </c>
      <c r="K39" s="92">
        <f t="shared" si="2"/>
        <v>52.896019622707428</v>
      </c>
      <c r="L39" s="20">
        <v>24</v>
      </c>
      <c r="M39" s="92">
        <f t="shared" si="3"/>
        <v>42.857142857142854</v>
      </c>
      <c r="N39" s="19">
        <v>4625759.2300000004</v>
      </c>
      <c r="O39" s="66">
        <v>56</v>
      </c>
    </row>
    <row r="40" spans="1:19" ht="15">
      <c r="A40" s="81" t="s">
        <v>29</v>
      </c>
      <c r="B40" s="43"/>
      <c r="C40" s="43"/>
      <c r="D40" s="43"/>
      <c r="E40" s="43"/>
      <c r="F40" s="19">
        <v>881532.65</v>
      </c>
      <c r="G40" s="92">
        <f t="shared" si="0"/>
        <v>51.884358022241528</v>
      </c>
      <c r="H40" s="20">
        <v>15</v>
      </c>
      <c r="I40" s="92">
        <f t="shared" si="1"/>
        <v>65.217391304347828</v>
      </c>
      <c r="J40" s="19">
        <v>817500.9</v>
      </c>
      <c r="K40" s="92">
        <f t="shared" si="2"/>
        <v>48.115641977758472</v>
      </c>
      <c r="L40" s="20">
        <v>8</v>
      </c>
      <c r="M40" s="92">
        <f t="shared" si="3"/>
        <v>34.782608695652172</v>
      </c>
      <c r="N40" s="19">
        <v>1699033.55</v>
      </c>
      <c r="O40" s="66">
        <v>23</v>
      </c>
    </row>
    <row r="41" spans="1:19" ht="15">
      <c r="A41" s="81" t="s">
        <v>30</v>
      </c>
      <c r="B41" s="43"/>
      <c r="C41" s="43"/>
      <c r="D41" s="43"/>
      <c r="E41" s="43"/>
      <c r="F41" s="19">
        <v>1282199.3899999999</v>
      </c>
      <c r="G41" s="92">
        <f t="shared" si="0"/>
        <v>73.417805458182968</v>
      </c>
      <c r="H41" s="20">
        <v>15</v>
      </c>
      <c r="I41" s="92">
        <f t="shared" si="1"/>
        <v>71.428571428571431</v>
      </c>
      <c r="J41" s="19">
        <v>464242.61</v>
      </c>
      <c r="K41" s="92">
        <f t="shared" si="2"/>
        <v>26.582194541817017</v>
      </c>
      <c r="L41" s="20">
        <v>6</v>
      </c>
      <c r="M41" s="92">
        <f t="shared" si="3"/>
        <v>28.571428571428569</v>
      </c>
      <c r="N41" s="19">
        <v>1746442</v>
      </c>
      <c r="O41" s="66">
        <v>21</v>
      </c>
    </row>
    <row r="42" spans="1:19" ht="15">
      <c r="A42" s="81" t="s">
        <v>31</v>
      </c>
      <c r="B42" s="43"/>
      <c r="C42" s="43"/>
      <c r="D42" s="43"/>
      <c r="E42" s="43"/>
      <c r="F42" s="19">
        <v>10691492.66</v>
      </c>
      <c r="G42" s="92">
        <f t="shared" si="0"/>
        <v>24.855563353879447</v>
      </c>
      <c r="H42" s="20">
        <v>106</v>
      </c>
      <c r="I42" s="92">
        <f t="shared" si="1"/>
        <v>54.081632653061227</v>
      </c>
      <c r="J42" s="19">
        <v>32322992.699999999</v>
      </c>
      <c r="K42" s="92">
        <f t="shared" si="2"/>
        <v>75.144436646120553</v>
      </c>
      <c r="L42" s="20">
        <v>90</v>
      </c>
      <c r="M42" s="92">
        <f t="shared" si="3"/>
        <v>45.91836734693878</v>
      </c>
      <c r="N42" s="19">
        <v>43014485.359999999</v>
      </c>
      <c r="O42" s="66">
        <v>196</v>
      </c>
    </row>
    <row r="43" spans="1:19" ht="15">
      <c r="A43" s="81" t="s">
        <v>32</v>
      </c>
      <c r="B43" s="43"/>
      <c r="C43" s="43"/>
      <c r="D43" s="43"/>
      <c r="E43" s="43"/>
      <c r="F43" s="19">
        <v>25318681.910000004</v>
      </c>
      <c r="G43" s="92">
        <f t="shared" si="0"/>
        <v>26.715765600326623</v>
      </c>
      <c r="H43" s="20">
        <v>155</v>
      </c>
      <c r="I43" s="92">
        <f t="shared" si="1"/>
        <v>47.400611620795111</v>
      </c>
      <c r="J43" s="19">
        <v>69451882.74000001</v>
      </c>
      <c r="K43" s="92">
        <f t="shared" si="2"/>
        <v>73.28423439967338</v>
      </c>
      <c r="L43" s="20">
        <v>172</v>
      </c>
      <c r="M43" s="92">
        <f t="shared" si="3"/>
        <v>52.599388379204889</v>
      </c>
      <c r="N43" s="19">
        <v>94770564.650000006</v>
      </c>
      <c r="O43" s="66">
        <v>327</v>
      </c>
    </row>
    <row r="44" spans="1:19" ht="30">
      <c r="A44" s="81" t="s">
        <v>33</v>
      </c>
      <c r="B44" s="43"/>
      <c r="C44" s="43"/>
      <c r="D44" s="43"/>
      <c r="E44" s="43"/>
      <c r="F44" s="19">
        <v>28226323.82</v>
      </c>
      <c r="G44" s="92">
        <f t="shared" si="0"/>
        <v>9.9875961815783789</v>
      </c>
      <c r="H44" s="20">
        <v>45</v>
      </c>
      <c r="I44" s="92">
        <f t="shared" si="1"/>
        <v>48.387096774193552</v>
      </c>
      <c r="J44" s="19">
        <v>254387463.38999996</v>
      </c>
      <c r="K44" s="92">
        <f t="shared" si="2"/>
        <v>90.012403818421618</v>
      </c>
      <c r="L44" s="20">
        <v>48</v>
      </c>
      <c r="M44" s="92">
        <f t="shared" si="3"/>
        <v>51.612903225806448</v>
      </c>
      <c r="N44" s="19">
        <v>282613787.20999998</v>
      </c>
      <c r="O44" s="66">
        <v>93</v>
      </c>
    </row>
    <row r="45" spans="1:19" ht="15">
      <c r="A45" s="85" t="s">
        <v>41</v>
      </c>
      <c r="B45" s="45"/>
      <c r="C45" s="45"/>
      <c r="D45" s="45"/>
      <c r="E45" s="45"/>
      <c r="F45" s="19">
        <v>0</v>
      </c>
      <c r="G45" s="92">
        <f t="shared" si="0"/>
        <v>0</v>
      </c>
      <c r="H45" s="20">
        <v>0</v>
      </c>
      <c r="I45" s="92">
        <f t="shared" si="1"/>
        <v>0</v>
      </c>
      <c r="J45" s="19">
        <v>0</v>
      </c>
      <c r="K45" s="92">
        <f t="shared" si="2"/>
        <v>0</v>
      </c>
      <c r="L45" s="20">
        <v>0</v>
      </c>
      <c r="M45" s="92">
        <f t="shared" si="3"/>
        <v>0</v>
      </c>
      <c r="N45" s="19">
        <v>7320488.54</v>
      </c>
      <c r="O45" s="66">
        <v>45</v>
      </c>
    </row>
    <row r="46" spans="1:19" ht="15">
      <c r="A46" s="85" t="s">
        <v>34</v>
      </c>
      <c r="B46" s="45"/>
      <c r="C46" s="45"/>
      <c r="D46" s="45"/>
      <c r="E46" s="45"/>
      <c r="F46" s="19">
        <v>2350324.54</v>
      </c>
      <c r="G46" s="92">
        <f t="shared" si="0"/>
        <v>47.964847739708162</v>
      </c>
      <c r="H46" s="20">
        <v>26</v>
      </c>
      <c r="I46" s="92">
        <f t="shared" si="1"/>
        <v>66.666666666666657</v>
      </c>
      <c r="J46" s="19">
        <v>2549773.4499999997</v>
      </c>
      <c r="K46" s="92">
        <f t="shared" si="2"/>
        <v>52.035152260291831</v>
      </c>
      <c r="L46" s="20">
        <v>13</v>
      </c>
      <c r="M46" s="92">
        <f t="shared" si="3"/>
        <v>33.333333333333329</v>
      </c>
      <c r="N46" s="19">
        <v>4900097.99</v>
      </c>
      <c r="O46" s="66">
        <v>39</v>
      </c>
      <c r="S46" s="12" t="s">
        <v>52</v>
      </c>
    </row>
    <row r="47" spans="1:19" ht="15">
      <c r="A47" s="81" t="s">
        <v>35</v>
      </c>
      <c r="B47" s="43"/>
      <c r="C47" s="43"/>
      <c r="D47" s="43"/>
      <c r="E47" s="43"/>
      <c r="F47" s="19">
        <v>152357353.92999998</v>
      </c>
      <c r="G47" s="92">
        <f t="shared" si="0"/>
        <v>42.315552287886092</v>
      </c>
      <c r="H47" s="20">
        <v>663</v>
      </c>
      <c r="I47" s="92">
        <f t="shared" si="1"/>
        <v>59.783588818755639</v>
      </c>
      <c r="J47" s="19">
        <v>207693137.41999987</v>
      </c>
      <c r="K47" s="92">
        <f t="shared" si="2"/>
        <v>57.684447712113908</v>
      </c>
      <c r="L47" s="20">
        <v>446</v>
      </c>
      <c r="M47" s="92">
        <f t="shared" si="3"/>
        <v>40.216411181244368</v>
      </c>
      <c r="N47" s="19">
        <v>360050491.34999985</v>
      </c>
      <c r="O47" s="66">
        <v>1109</v>
      </c>
    </row>
    <row r="48" spans="1:19" ht="15">
      <c r="A48" s="81" t="s">
        <v>36</v>
      </c>
      <c r="B48" s="43"/>
      <c r="C48" s="43"/>
      <c r="D48" s="43"/>
      <c r="E48" s="43"/>
      <c r="F48" s="19">
        <v>8713828.2300000004</v>
      </c>
      <c r="G48" s="92">
        <f t="shared" si="0"/>
        <v>65.785166187941059</v>
      </c>
      <c r="H48" s="20">
        <v>47</v>
      </c>
      <c r="I48" s="92">
        <f t="shared" si="1"/>
        <v>74.603174603174608</v>
      </c>
      <c r="J48" s="19">
        <v>4532057.9399999995</v>
      </c>
      <c r="K48" s="92">
        <f t="shared" si="2"/>
        <v>34.214833812058941</v>
      </c>
      <c r="L48" s="20">
        <v>16</v>
      </c>
      <c r="M48" s="92">
        <f t="shared" si="3"/>
        <v>25.396825396825395</v>
      </c>
      <c r="N48" s="19">
        <v>13245886.17</v>
      </c>
      <c r="O48" s="66">
        <v>63</v>
      </c>
    </row>
    <row r="49" spans="1:15" ht="15">
      <c r="A49" s="81" t="s">
        <v>37</v>
      </c>
      <c r="B49" s="43"/>
      <c r="C49" s="43"/>
      <c r="D49" s="43"/>
      <c r="E49" s="43"/>
      <c r="F49" s="19">
        <v>161574393.97999999</v>
      </c>
      <c r="G49" s="92">
        <f t="shared" si="0"/>
        <v>29.689844417681279</v>
      </c>
      <c r="H49" s="20">
        <v>846</v>
      </c>
      <c r="I49" s="92">
        <f t="shared" si="1"/>
        <v>54.126679462571978</v>
      </c>
      <c r="J49" s="19">
        <v>382633220.26999962</v>
      </c>
      <c r="K49" s="92">
        <f t="shared" si="2"/>
        <v>70.310155582318714</v>
      </c>
      <c r="L49" s="20">
        <v>717</v>
      </c>
      <c r="M49" s="92">
        <f t="shared" si="3"/>
        <v>45.873320537428022</v>
      </c>
      <c r="N49" s="19">
        <v>544207614.24999964</v>
      </c>
      <c r="O49" s="66">
        <v>1563</v>
      </c>
    </row>
    <row r="50" spans="1:15" ht="15">
      <c r="A50" s="81" t="s">
        <v>38</v>
      </c>
      <c r="B50" s="43"/>
      <c r="C50" s="43"/>
      <c r="D50" s="43"/>
      <c r="E50" s="43"/>
      <c r="F50" s="19">
        <v>48781228.190000013</v>
      </c>
      <c r="G50" s="92">
        <f t="shared" si="0"/>
        <v>48.581920235526979</v>
      </c>
      <c r="H50" s="20">
        <v>285</v>
      </c>
      <c r="I50" s="92">
        <f t="shared" si="1"/>
        <v>61.29032258064516</v>
      </c>
      <c r="J50" s="19">
        <v>51629023.100000001</v>
      </c>
      <c r="K50" s="92">
        <f t="shared" si="2"/>
        <v>51.418079764473013</v>
      </c>
      <c r="L50" s="20">
        <v>180</v>
      </c>
      <c r="M50" s="92">
        <f t="shared" si="3"/>
        <v>38.70967741935484</v>
      </c>
      <c r="N50" s="19">
        <v>100410251.29000002</v>
      </c>
      <c r="O50" s="66">
        <v>465</v>
      </c>
    </row>
    <row r="51" spans="1:15" ht="15">
      <c r="A51" s="81" t="s">
        <v>39</v>
      </c>
      <c r="B51" s="43"/>
      <c r="C51" s="43"/>
      <c r="D51" s="43"/>
      <c r="E51" s="43"/>
      <c r="F51" s="19">
        <v>3793947.4</v>
      </c>
      <c r="G51" s="92">
        <f t="shared" si="0"/>
        <v>50.245173158795694</v>
      </c>
      <c r="H51" s="20">
        <v>12</v>
      </c>
      <c r="I51" s="92">
        <f t="shared" si="1"/>
        <v>41.379310344827587</v>
      </c>
      <c r="J51" s="19">
        <v>3756921.9899999998</v>
      </c>
      <c r="K51" s="92">
        <f t="shared" si="2"/>
        <v>49.754826841204306</v>
      </c>
      <c r="L51" s="20">
        <v>17</v>
      </c>
      <c r="M51" s="92">
        <f t="shared" si="3"/>
        <v>58.620689655172406</v>
      </c>
      <c r="N51" s="19">
        <v>7550869.3899999997</v>
      </c>
      <c r="O51" s="66">
        <v>29</v>
      </c>
    </row>
    <row r="52" spans="1:15" s="12" customFormat="1" ht="15">
      <c r="A52" s="81" t="s">
        <v>40</v>
      </c>
      <c r="B52" s="43"/>
      <c r="C52" s="43"/>
      <c r="D52" s="43"/>
      <c r="E52" s="43"/>
      <c r="F52" s="19">
        <v>14481966.440000001</v>
      </c>
      <c r="G52" s="92">
        <f t="shared" ref="G52:G53" si="4">F52/N52*100</f>
        <v>80.034272963481328</v>
      </c>
      <c r="H52" s="20">
        <v>32</v>
      </c>
      <c r="I52" s="92">
        <f t="shared" ref="I52:I53" si="5">H52/O52*100</f>
        <v>66.666666666666657</v>
      </c>
      <c r="J52" s="19">
        <v>3612739.6199999996</v>
      </c>
      <c r="K52" s="92">
        <f t="shared" ref="K52:K53" si="6">J52/N52*100</f>
        <v>19.965727036518654</v>
      </c>
      <c r="L52" s="20">
        <v>16</v>
      </c>
      <c r="M52" s="92">
        <f t="shared" ref="M52:M53" si="7">L52/O52*100</f>
        <v>33.333333333333329</v>
      </c>
      <c r="N52" s="19">
        <v>18094706.060000002</v>
      </c>
      <c r="O52" s="66">
        <v>48</v>
      </c>
    </row>
    <row r="53" spans="1:15" ht="15.75" thickBot="1">
      <c r="A53" s="86" t="s">
        <v>60</v>
      </c>
      <c r="B53" s="47"/>
      <c r="C53" s="47"/>
      <c r="D53" s="47"/>
      <c r="E53" s="47"/>
      <c r="F53" s="41">
        <v>375381</v>
      </c>
      <c r="G53" s="93">
        <f t="shared" si="4"/>
        <v>7.447278869794224</v>
      </c>
      <c r="H53" s="105">
        <v>5</v>
      </c>
      <c r="I53" s="93">
        <f t="shared" si="5"/>
        <v>17.857142857142858</v>
      </c>
      <c r="J53" s="41">
        <v>705519.7</v>
      </c>
      <c r="K53" s="93">
        <f t="shared" si="6"/>
        <v>13.996984274733032</v>
      </c>
      <c r="L53" s="105">
        <v>7</v>
      </c>
      <c r="M53" s="93">
        <f t="shared" si="7"/>
        <v>25</v>
      </c>
      <c r="N53" s="41">
        <v>5040512.2</v>
      </c>
      <c r="O53" s="106">
        <v>28</v>
      </c>
    </row>
    <row r="54" spans="1:15" ht="15">
      <c r="A54" s="9" t="s">
        <v>45</v>
      </c>
      <c r="B54" s="89"/>
      <c r="C54" s="90"/>
      <c r="D54" s="90"/>
      <c r="E54" s="90"/>
      <c r="F54" s="6">
        <f>SUM(F31:F53)</f>
        <v>1042321652.54</v>
      </c>
      <c r="G54" s="98"/>
      <c r="H54" s="6">
        <f>SUM(H31:H53)</f>
        <v>4550</v>
      </c>
      <c r="I54" s="91"/>
      <c r="J54" s="6">
        <f>SUM(J31:J53)</f>
        <v>1729821084.0699992</v>
      </c>
      <c r="K54" s="98"/>
      <c r="L54" s="6">
        <f>SUM(L31:L53)</f>
        <v>3056</v>
      </c>
      <c r="M54" s="91"/>
      <c r="N54" s="6">
        <f>SUM(N31:N53)</f>
        <v>2783422836.6499991</v>
      </c>
      <c r="O54" s="6">
        <f>SUM(O31:O53)</f>
        <v>7667</v>
      </c>
    </row>
    <row r="55" spans="1:15" ht="15.75" thickBot="1">
      <c r="A55" s="5" t="s">
        <v>48</v>
      </c>
      <c r="B55" s="104"/>
      <c r="C55" s="104"/>
      <c r="D55" s="104"/>
      <c r="E55" s="104"/>
      <c r="F55" s="111">
        <f>F56-F54</f>
        <v>7767889.6600000858</v>
      </c>
      <c r="G55" s="94"/>
      <c r="H55" s="111">
        <f>H56-H54</f>
        <v>63</v>
      </c>
      <c r="I55" s="94"/>
      <c r="J55" s="111">
        <f>J56-J54</f>
        <v>295357586.63000083</v>
      </c>
      <c r="K55" s="94"/>
      <c r="L55" s="111">
        <f>L56-L54</f>
        <v>40</v>
      </c>
      <c r="M55" s="94"/>
      <c r="N55" s="111">
        <f>SUM(N56-N54)</f>
        <v>291845376.25000095</v>
      </c>
      <c r="O55" s="111">
        <f>O56-O54</f>
        <v>42</v>
      </c>
    </row>
    <row r="56" spans="1:15" ht="32.25" customHeight="1" thickBot="1">
      <c r="A56" s="87" t="s">
        <v>47</v>
      </c>
      <c r="B56" s="72">
        <v>467659921.12</v>
      </c>
      <c r="C56" s="72">
        <v>15</v>
      </c>
      <c r="D56" s="71">
        <v>2224</v>
      </c>
      <c r="E56" s="71">
        <v>29</v>
      </c>
      <c r="F56" s="73">
        <v>1050089542.2</v>
      </c>
      <c r="G56" s="95">
        <f>F56/N56*100</f>
        <v>34.146275040177976</v>
      </c>
      <c r="H56" s="74">
        <v>4613</v>
      </c>
      <c r="I56" s="95">
        <f>H56/O56*100</f>
        <v>59.839149046568942</v>
      </c>
      <c r="J56" s="73">
        <v>2025178670.7</v>
      </c>
      <c r="K56" s="95">
        <f>J56/N56*100</f>
        <v>65.853724959822017</v>
      </c>
      <c r="L56" s="74">
        <v>3096</v>
      </c>
      <c r="M56" s="95">
        <f>L56/O56*100</f>
        <v>40.160850953431051</v>
      </c>
      <c r="N56" s="75">
        <v>3075268212.9000001</v>
      </c>
      <c r="O56" s="76">
        <v>7709</v>
      </c>
    </row>
    <row r="57" spans="1:15" ht="15.75" thickBot="1">
      <c r="A57" s="88" t="s">
        <v>53</v>
      </c>
      <c r="B57" s="58">
        <f>SUM(B5:B56)</f>
        <v>889326398.82999992</v>
      </c>
      <c r="C57" s="58">
        <v>17</v>
      </c>
      <c r="D57" s="59">
        <f>SUM(D6:D56)</f>
        <v>3465</v>
      </c>
      <c r="E57" s="59">
        <v>26</v>
      </c>
      <c r="F57" s="60">
        <f>SUM(F26,F56)</f>
        <v>1738288604.02</v>
      </c>
      <c r="G57" s="99">
        <f>F57/N57*100</f>
        <v>33.473132329973573</v>
      </c>
      <c r="H57" s="62">
        <f>SUM(H26,H56)</f>
        <v>7226</v>
      </c>
      <c r="I57" s="99">
        <f>H57/O57*100</f>
        <v>53.97773959811758</v>
      </c>
      <c r="J57" s="60">
        <f>SUM(J26,J56)</f>
        <v>3454797561</v>
      </c>
      <c r="K57" s="99">
        <f>SUM(J57/N57*100)</f>
        <v>66.526867670411548</v>
      </c>
      <c r="L57" s="62">
        <f>SUM(L26,L56)</f>
        <v>6161</v>
      </c>
      <c r="M57" s="99">
        <f>SUM(L57/O57*100)</f>
        <v>46.022260401882427</v>
      </c>
      <c r="N57" s="61">
        <f>SUM(N26,N56)</f>
        <v>5193086165</v>
      </c>
      <c r="O57" s="63">
        <f>SUM(O26,O56)</f>
        <v>13387</v>
      </c>
    </row>
    <row r="58" spans="1:15" ht="11.25" customHeight="1">
      <c r="A58" s="124" t="s">
        <v>46</v>
      </c>
      <c r="B58" s="124"/>
      <c r="C58" s="108"/>
      <c r="D58" s="108"/>
      <c r="E58" s="108"/>
      <c r="F58" s="109"/>
      <c r="G58" s="110"/>
      <c r="H58" s="109"/>
      <c r="I58" s="110"/>
      <c r="J58" s="109"/>
      <c r="K58" s="110"/>
      <c r="L58" s="109"/>
      <c r="M58" s="110"/>
      <c r="N58" s="109"/>
      <c r="O58" s="109"/>
    </row>
    <row r="59" spans="1:15" ht="24" customHeight="1">
      <c r="A59" s="113" t="s">
        <v>59</v>
      </c>
      <c r="B59" s="114"/>
      <c r="C59" s="108"/>
      <c r="D59" s="108"/>
      <c r="E59" s="108"/>
      <c r="F59" s="109"/>
      <c r="G59" s="110"/>
      <c r="H59" s="109"/>
      <c r="I59" s="110"/>
      <c r="J59" s="109"/>
      <c r="K59" s="110"/>
      <c r="L59" s="109"/>
      <c r="M59" s="110"/>
      <c r="N59" s="109"/>
      <c r="O59" s="109"/>
    </row>
  </sheetData>
  <mergeCells count="13">
    <mergeCell ref="A59:B59"/>
    <mergeCell ref="A3:O3"/>
    <mergeCell ref="A1:O1"/>
    <mergeCell ref="A28:O28"/>
    <mergeCell ref="A58:B58"/>
    <mergeCell ref="N29:O29"/>
    <mergeCell ref="F4:I4"/>
    <mergeCell ref="J4:M4"/>
    <mergeCell ref="N4:O4"/>
    <mergeCell ref="B4:E4"/>
    <mergeCell ref="B29:E29"/>
    <mergeCell ref="F29:I29"/>
    <mergeCell ref="J29:M29"/>
  </mergeCells>
  <pageMargins left="0.39370078740157483" right="0.39370078740157483" top="0.39370078740157483" bottom="0.3937007874015748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B17" sqref="B17"/>
    </sheetView>
  </sheetViews>
  <sheetFormatPr defaultRowHeight="11.25"/>
  <cols>
    <col min="1" max="1" width="12.33203125" style="1" bestFit="1" customWidth="1"/>
    <col min="2" max="2" width="52.83203125" style="3" customWidth="1"/>
    <col min="3" max="3" width="13.83203125" style="2" customWidth="1"/>
    <col min="4" max="4" width="3.5" style="2" bestFit="1" customWidth="1"/>
    <col min="5" max="5" width="9.6640625" style="2" bestFit="1" customWidth="1"/>
    <col min="6" max="6" width="4.6640625" style="2" customWidth="1"/>
    <col min="7" max="7" width="16.6640625" style="2" customWidth="1"/>
    <col min="8" max="8" width="3.5" style="2" bestFit="1" customWidth="1"/>
    <col min="9" max="9" width="9.6640625" style="2" bestFit="1" customWidth="1"/>
    <col min="10" max="10" width="3.5" style="2" bestFit="1" customWidth="1"/>
    <col min="11" max="11" width="16.1640625" style="2" customWidth="1"/>
    <col min="12" max="12" width="9.6640625" style="2" bestFit="1" customWidth="1"/>
    <col min="13" max="13" width="11.1640625" style="12" bestFit="1" customWidth="1"/>
    <col min="14" max="16384" width="9.33203125" style="12"/>
  </cols>
  <sheetData>
    <row r="1" spans="1:12" ht="18.75" customHeight="1">
      <c r="A1" s="128" t="s">
        <v>54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30"/>
    </row>
    <row r="2" spans="1:12" ht="15.75" thickBot="1">
      <c r="A2" s="34"/>
      <c r="B2" s="35"/>
      <c r="C2" s="131" t="s">
        <v>57</v>
      </c>
      <c r="D2" s="131"/>
      <c r="E2" s="131"/>
      <c r="F2" s="131"/>
      <c r="G2" s="131" t="s">
        <v>1</v>
      </c>
      <c r="H2" s="131"/>
      <c r="I2" s="131"/>
      <c r="J2" s="131"/>
      <c r="K2" s="132" t="s">
        <v>2</v>
      </c>
      <c r="L2" s="133"/>
    </row>
    <row r="3" spans="1:12" ht="30.75" thickBot="1">
      <c r="A3" s="33" t="s">
        <v>55</v>
      </c>
      <c r="B3" s="31" t="s">
        <v>56</v>
      </c>
      <c r="C3" s="36" t="s">
        <v>42</v>
      </c>
      <c r="D3" s="36" t="s">
        <v>44</v>
      </c>
      <c r="E3" s="37" t="s">
        <v>43</v>
      </c>
      <c r="F3" s="37" t="s">
        <v>44</v>
      </c>
      <c r="G3" s="30" t="s">
        <v>42</v>
      </c>
      <c r="H3" s="30" t="s">
        <v>44</v>
      </c>
      <c r="I3" s="31" t="s">
        <v>43</v>
      </c>
      <c r="J3" s="32" t="s">
        <v>44</v>
      </c>
      <c r="K3" s="30" t="s">
        <v>42</v>
      </c>
      <c r="L3" s="31" t="s">
        <v>43</v>
      </c>
    </row>
    <row r="4" spans="1:12" ht="30">
      <c r="A4" s="28">
        <v>43000000</v>
      </c>
      <c r="B4" s="27" t="s">
        <v>3</v>
      </c>
      <c r="C4" s="24">
        <v>421666477.70999998</v>
      </c>
      <c r="D4" s="6">
        <f>C4/K4*100</f>
        <v>19.910421351083187</v>
      </c>
      <c r="E4" s="29">
        <v>1241</v>
      </c>
      <c r="F4" s="10">
        <f>E4/L4*100</f>
        <v>21.856287425149702</v>
      </c>
      <c r="G4" s="26">
        <v>1696151474.3800001</v>
      </c>
      <c r="H4" s="10">
        <f>G4/K4*100</f>
        <v>80.089578648916827</v>
      </c>
      <c r="I4" s="25">
        <v>4437</v>
      </c>
      <c r="J4" s="10">
        <f>I4/L4*100</f>
        <v>78.143712574850298</v>
      </c>
      <c r="K4" s="26">
        <v>2117817952.0899999</v>
      </c>
      <c r="L4" s="25">
        <v>5678</v>
      </c>
    </row>
    <row r="5" spans="1:12" ht="30.75" thickBot="1">
      <c r="A5" s="8">
        <v>81000000</v>
      </c>
      <c r="B5" s="22" t="s">
        <v>19</v>
      </c>
      <c r="C5" s="26">
        <v>467659921.12</v>
      </c>
      <c r="D5" s="10">
        <f>C5/K5*100</f>
        <v>15.207126297267944</v>
      </c>
      <c r="E5" s="25">
        <v>2224</v>
      </c>
      <c r="F5" s="10">
        <f>E5/L5*100</f>
        <v>28.849396808924631</v>
      </c>
      <c r="G5" s="26">
        <v>2607608291.8099999</v>
      </c>
      <c r="H5" s="10">
        <f>G5/K5*100</f>
        <v>84.792873702732066</v>
      </c>
      <c r="I5" s="25">
        <v>5485</v>
      </c>
      <c r="J5" s="10">
        <f>I5/L5*100</f>
        <v>71.150603191075362</v>
      </c>
      <c r="K5" s="26">
        <v>3075268212.9299998</v>
      </c>
      <c r="L5" s="25">
        <v>7709</v>
      </c>
    </row>
    <row r="6" spans="1:12" ht="15.75" thickBot="1">
      <c r="A6" s="23"/>
      <c r="B6" s="14" t="s">
        <v>53</v>
      </c>
      <c r="C6" s="38">
        <f>SUM(C4:C5)</f>
        <v>889326398.82999992</v>
      </c>
      <c r="D6" s="13">
        <f>C6/K6*100</f>
        <v>17.125200132830358</v>
      </c>
      <c r="E6" s="21">
        <f>SUM(E4:E5)</f>
        <v>3465</v>
      </c>
      <c r="F6" s="13">
        <f>E6/L6*100</f>
        <v>25.883319638455216</v>
      </c>
      <c r="G6" s="18">
        <f>SUM(G4:G5)</f>
        <v>4303759766.1900005</v>
      </c>
      <c r="H6" s="13">
        <f>SUM(G6/K6*100)</f>
        <v>82.874799867169656</v>
      </c>
      <c r="I6" s="21">
        <f>SUM(I4:I5)</f>
        <v>9922</v>
      </c>
      <c r="J6" s="13">
        <f>SUM(I6/L6*100)</f>
        <v>74.11668036154478</v>
      </c>
      <c r="K6" s="18">
        <f>SUM(K4:K5)</f>
        <v>5193086165.0199995</v>
      </c>
      <c r="L6" s="39">
        <f>SUM(L4:L5)</f>
        <v>13387</v>
      </c>
    </row>
    <row r="8" spans="1:12" ht="22.5">
      <c r="B8" s="1" t="s">
        <v>46</v>
      </c>
    </row>
    <row r="11" spans="1:12">
      <c r="B11" s="12"/>
    </row>
    <row r="22" spans="7:10">
      <c r="G22" s="40"/>
      <c r="H22" s="40"/>
      <c r="I22" s="40"/>
      <c r="J22" s="40"/>
    </row>
    <row r="23" spans="7:10">
      <c r="G23" s="40"/>
      <c r="H23" s="40"/>
      <c r="I23" s="40"/>
      <c r="J23" s="40"/>
    </row>
    <row r="24" spans="7:10">
      <c r="G24" s="40"/>
      <c r="H24" s="40"/>
      <c r="I24" s="40"/>
      <c r="J24" s="40"/>
    </row>
    <row r="25" spans="7:10">
      <c r="G25" s="40"/>
      <c r="H25" s="40"/>
      <c r="I25" s="40"/>
      <c r="J25" s="40"/>
    </row>
  </sheetData>
  <mergeCells count="4">
    <mergeCell ref="A1:L1"/>
    <mergeCell ref="C2:F2"/>
    <mergeCell ref="G2:J2"/>
    <mergeCell ref="K2:L2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ICT Categories_SME</vt:lpstr>
      <vt:lpstr>ICT Categories_Small</vt:lpstr>
      <vt:lpstr>'ICT Categories_SME'!Print_Area</vt:lpstr>
    </vt:vector>
  </TitlesOfParts>
  <Company>FINANCE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ludric</dc:creator>
  <cp:lastModifiedBy>Pia Waugh</cp:lastModifiedBy>
  <cp:lastPrinted>2014-12-15T03:28:59Z</cp:lastPrinted>
  <dcterms:created xsi:type="dcterms:W3CDTF">2012-11-08T04:03:12Z</dcterms:created>
  <dcterms:modified xsi:type="dcterms:W3CDTF">2014-12-22T05:17:11Z</dcterms:modified>
</cp:coreProperties>
</file>